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Доходность откр." sheetId="3" state="visible" r:id="rId4"/>
    <sheet name="Доходность закр." sheetId="4" state="visible" r:id="rId5"/>
    <sheet name="Доход" sheetId="5" state="visible" r:id="rId6"/>
    <sheet name="Сделки" sheetId="6" state="visible" r:id="rId7"/>
    <sheet name="Дивиденды" sheetId="7" state="visible" r:id="rId8"/>
    <sheet name="Возраст" sheetId="8" state="visible" r:id="rId9"/>
    <sheet name="FIFO" sheetId="9" state="visible" r:id="rId10"/>
  </sheets>
  <calcPr iterateCount="100" refMode="A1" iterate="false" iterateDelta="0.001"/>
</workbook>
</file>

<file path=xl/sharedStrings.xml><?xml version="1.0" encoding="utf-8"?>
<sst xmlns="http://schemas.openxmlformats.org/spreadsheetml/2006/main" count="1717" uniqueCount="217">
  <si>
    <t>Тикер</t>
  </si>
  <si>
    <t>Тип</t>
  </si>
  <si>
    <t>Название</t>
  </si>
  <si>
    <t>Валюта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</si>
  <si>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</si>
  <si>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</si>
  <si>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</si>
  <si>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</si>
  <si>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</si>
  <si>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</si>
  <si>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</si>
  <si>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</si>
  <si>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</si>
  <si>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Имя</t>
  </si>
  <si>
    <t>Курс к рублю</t>
  </si>
  <si>
    <t>Курс к RUR</t>
  </si>
  <si>
    <t>BTBR</t>
  </si>
  <si>
    <t>share</t>
  </si>
  <si>
    <t>iВ2В-РТС</t>
  </si>
  <si>
    <t>RUR</t>
  </si>
  <si>
    <t>AMD</t>
  </si>
  <si>
    <t>RAGR</t>
  </si>
  <si>
    <t>Русагро</t>
  </si>
  <si>
    <t>BYN</t>
  </si>
  <si>
    <t>YDEX</t>
  </si>
  <si>
    <t>ЯНДЕКС</t>
  </si>
  <si>
    <t>CAD</t>
  </si>
  <si>
    <t>MOEX</t>
  </si>
  <si>
    <t>МосБиржа</t>
  </si>
  <si>
    <t>CHF</t>
  </si>
  <si>
    <t>X5</t>
  </si>
  <si>
    <t>КЦ ИКС 5</t>
  </si>
  <si>
    <t>CNY</t>
  </si>
  <si>
    <t>Сумма по акциям:</t>
  </si>
  <si>
    <t>EUR</t>
  </si>
  <si>
    <t>Рубль</t>
  </si>
  <si>
    <t>GBP</t>
  </si>
  <si>
    <t>Сумма по валютам:</t>
  </si>
  <si>
    <t>GLD</t>
  </si>
  <si>
    <t>Сумма:</t>
  </si>
  <si>
    <t>HKD</t>
  </si>
  <si>
    <t>JPY</t>
  </si>
  <si>
    <t>KZT</t>
  </si>
  <si>
    <t>SLV</t>
  </si>
  <si>
    <t>TRY</t>
  </si>
  <si>
    <t>UAH</t>
  </si>
  <si>
    <t>USD</t>
  </si>
  <si>
    <t>Дата</t>
  </si>
  <si>
    <t>Примечание</t>
  </si>
  <si>
    <t>.</t>
  </si>
  <si>
    <t>..</t>
  </si>
  <si>
    <t>d</t>
  </si>
  <si>
    <t>s</t>
  </si>
  <si>
    <t>ds</t>
  </si>
  <si>
    <t>Перевод из АО Альфа-Банк</t>
  </si>
  <si>
    <t>Дивиденд по SFIN - ЭсЭфАй ао 1шт. по 172 RUR - налог 22 RUR (данные из БД)</t>
  </si>
  <si>
    <t>Перевод Дивиденды за 2025 г. по акциям ПАО ЭсЭфАй (1-02-56453-P). (Удержан налог 22 руб.) (данные из сделок)</t>
  </si>
  <si>
    <t>Перевод с субсчета 11145819-000</t>
  </si>
  <si>
    <t>Дивиденд по IRAO - ИнтерРАОао 1800шт. по 0.32 RUR - налог 75 RUR (данные из БД)</t>
  </si>
  <si>
    <t>Перевод Дивиденды за 2025 г. по акциям ПАО Интер РАО (1-04-33498-E). (Удержан налог 75 руб.). Эмитентом уменьшена НОБ (данные из сделок)</t>
  </si>
  <si>
    <t>Перевод Дивиденды за 1 кв 2026 г. по акциям ПАО ПРОМОМЕД (1-01-01622-G). (Удержан налог 2 руб.) (данные из сделок)</t>
  </si>
  <si>
    <t>Дивиденд по X5 - КЦ ИКС 5 1шт. по 245 RUR - налог 32 RUR (данные из БД)</t>
  </si>
  <si>
    <t>Дивиденд по MOEX - МосБиржа 20шт. по 19.57 RUR - налог 51 RUR (данные из БД)</t>
  </si>
  <si>
    <t>Перевод Дивиденды за 1 кв 2026 г. по акциям ПАО В2В-РТС (1-01-00001-G). (Удержан налог 9 руб.) (данные из сделок)</t>
  </si>
  <si>
    <t>Дивиденд по TRNFP - Транснф ап 3шт. по 204.17 RUR - налог 80 RUR (данные из БД)</t>
  </si>
  <si>
    <t>Дивиденд по VTBR - ВТБ ао 50шт. по 9.71 RUR - налог 63 RUR (данные из БД)</t>
  </si>
  <si>
    <t>Перевод Дивиденды за 2025 г. по акциям ПАО Корпоративный центр ИКС 5 (1-01-16812-A). (Удержан налог 32 руб.) (данные из сделок)</t>
  </si>
  <si>
    <t>Перевод Дивиденды за 2025 г. по акциям ПАО Московская Биржа (1-05-08443-H). (Удержан налог 51 руб.). Эмитентом уменьшена НОБ (данные из сделок)</t>
  </si>
  <si>
    <t>Перевод Дивиденды за 2025 г. по акциям ПАО Транснефть (2-01-00206-A). (Удержан налог 74 руб.). Эмитентом уменьшена НОБ (данные из сделок)</t>
  </si>
  <si>
    <t>Перевод Дивиденды за 2025 г. по акциям Банк ВТБ (ПАО) (10401000B). (Удержан налог 62 руб.). Эмитентом уменьшена НОБ (данные из сделок)</t>
  </si>
  <si>
    <t>Дивиденд по RAGR - Русагро 105шт. по 16.48 RUR - налог 225 RUR (данные из БД)</t>
  </si>
  <si>
    <t>Перевод Дивиденды по итогам прошлых лет по сост. на 06.08.2026 по акциям ПАО Группа Русагро. (1-01-14044-A). (Удержан налог 225  (данные из сделок)</t>
  </si>
  <si>
    <t>Баланс сейчас</t>
  </si>
  <si>
    <t>XIRR</t>
  </si>
  <si>
    <t>Сред.взвеш.сумм.</t>
  </si>
  <si>
    <t>Полный доход, RUR</t>
  </si>
  <si>
    <t>Сред.год.дох.</t>
  </si>
  <si>
    <t>При сроке расчёта менее 1 года, последняя дата принимается как первая +1 год. Это уменьшает расчётное значение, но позволяет избежать неадекватно больших цифр при маленьких сроках.</t>
  </si>
  <si>
    <t>buy</t>
  </si>
  <si>
    <t>Стоимость сейчас</t>
  </si>
  <si>
    <t>Полный доход</t>
  </si>
  <si>
    <t>NLMK</t>
  </si>
  <si>
    <t>IRAO</t>
  </si>
  <si>
    <t>TRNFP</t>
  </si>
  <si>
    <t>VTBR</t>
  </si>
  <si>
    <t>SNGSP</t>
  </si>
  <si>
    <t>ELMT</t>
  </si>
  <si>
    <t>HYDR</t>
  </si>
  <si>
    <t>VKCO</t>
  </si>
  <si>
    <t>PRMD</t>
  </si>
  <si>
    <t>RENI</t>
  </si>
  <si>
    <t>FLOT</t>
  </si>
  <si>
    <t>SFIN</t>
  </si>
  <si>
    <t>MAGN</t>
  </si>
  <si>
    <t>GAZP</t>
  </si>
  <si>
    <t>sell</t>
  </si>
  <si>
    <t>BTBR
iВ2В-РТС</t>
  </si>
  <si>
    <t>RAGR
Русагро</t>
  </si>
  <si>
    <t>YDEX
ЯНДЕКС</t>
  </si>
  <si>
    <t>MOEX
МосБиржа</t>
  </si>
  <si>
    <t>X5
КЦ ИКС 5</t>
  </si>
  <si>
    <t>Текущая цена</t>
  </si>
  <si>
    <t>Остаток</t>
  </si>
  <si>
    <t>Доход</t>
  </si>
  <si>
    <t>Операция</t>
  </si>
  <si>
    <t>Комиссия банка</t>
  </si>
  <si>
    <t>Комиссия ТС</t>
  </si>
  <si>
    <t>Комментарий</t>
  </si>
  <si>
    <t>input</t>
  </si>
  <si>
    <t>ПАО "НЛМК" ао</t>
  </si>
  <si>
    <t>"Интер РАО" ПАО ао</t>
  </si>
  <si>
    <t>Транснефть ПАО акц.пр.</t>
  </si>
  <si>
    <t>Группа Русагро</t>
  </si>
  <si>
    <t>ПАО Московская Биржа</t>
  </si>
  <si>
    <t>ао ПАО Банк ВТБ</t>
  </si>
  <si>
    <t>Сургутнефтегаз ПАО ап</t>
  </si>
  <si>
    <t>Элемент</t>
  </si>
  <si>
    <t>ПАО "РусГидро"</t>
  </si>
  <si>
    <t>Международная компания ПАО ВК</t>
  </si>
  <si>
    <t>ПРОМОМЕД</t>
  </si>
  <si>
    <t>Ренессанс Страхование ао</t>
  </si>
  <si>
    <t>Совкомфлот ао</t>
  </si>
  <si>
    <t>commission</t>
  </si>
  <si>
    <t>Комиссия  Банка по исполнению расчетов на ФР (МБ и СПБ) за 01.04.2026 (ставка по тарифу 0,02%).</t>
  </si>
  <si>
    <t>Комиссия  Банка по исполнению расчетов на ФР (МБ и СПБ) за 07.04.2026 (ставка по тарифу 0,02%).</t>
  </si>
  <si>
    <t>Комиссия  Банка по исполнению расчетов на ФР (МБ и СПБ) за 14.04.2026 (ставка по тарифу 0,02%).</t>
  </si>
  <si>
    <t>В2В-РТС</t>
  </si>
  <si>
    <t>Комиссия  Банка по исполнению расчетов на ФР (МБ и СПБ) за 17.04.2026 (ставка по тарифу 0,02%).</t>
  </si>
  <si>
    <t>ЭсЭфАй ПАО ао</t>
  </si>
  <si>
    <t>Комиссия  Банка по исполнению расчетов на ФР (МБ и СПБ) за 20.04.2026 (ставка по тарифу 0,02%).</t>
  </si>
  <si>
    <t>Комиссия  Банка по исполнению расчетов на ФР (МБ и СПБ) за 21.04.2026 (ставка по тарифу 0,02%).</t>
  </si>
  <si>
    <t>repo</t>
  </si>
  <si>
    <t>Убыток от сделок РЕПО -0 RUR</t>
  </si>
  <si>
    <t>dohod</t>
  </si>
  <si>
    <t>Комиссия  Банка по исполнению расчетов на ФР (МБ и СПБ) за 05.05.2026 (ставка по тарифу 0,02%).</t>
  </si>
  <si>
    <t>"Магнитогорск.мет.комб" ПАО ао</t>
  </si>
  <si>
    <t>"Газпром" (ПАО) ао</t>
  </si>
  <si>
    <t>Комиссия  Банка по исполнению расчетов на ФР (МБ и СПБ) за 12.05.2026 (ставка по тарифу 0,02%).</t>
  </si>
  <si>
    <t>Перевод Дивиденды за 2025 г. по акциям ПАО ЭсЭфАй (1-02-56453-P). (Удержан налог 22 руб.)</t>
  </si>
  <si>
    <t>Комиссия  Банка по исполнению расчетов на ФР (МБ и СПБ) за 19.05.2026 (ставка по тарифу 0,02%).</t>
  </si>
  <si>
    <t>Комиссия  Банка по исполнению расчетов на ФР (МБ и СПБ) за 27.05.2026 (ставка по тарифу 0,02%).</t>
  </si>
  <si>
    <t>Корпоративный центр ИКС 5</t>
  </si>
  <si>
    <t>Комиссия  Банка по исполнению расчетов на ФР (МБ и СПБ) за 02.06.2026 (ставка по тарифу 0,02%).</t>
  </si>
  <si>
    <t>Комиссия  Банка по исполнению расчетов на ФР (МБ и СПБ) за 09.06.2026 (ставка по тарифу 0,02%).</t>
  </si>
  <si>
    <t>Перевод Дивиденды за 2025 г. по акциям ПАО Интер РАО (1-04-33498-E). (Удержан налог 75 руб.). Эмитентом уменьшена НОБ</t>
  </si>
  <si>
    <t>Перевод Дивиденды за 1 кв 2026 г. по акциям ПАО ПРОМОМЕД (1-01-01622-G). (Удержан налог 2 руб.)</t>
  </si>
  <si>
    <t>Комиссия  Банка по исполнению расчетов на ФР (МБ и СПБ) за 25.06.2026 (ставка по тарифу 0,02%).</t>
  </si>
  <si>
    <t>Комиссия  Банка по исполнению расчетов на ФР (МБ и СПБ) за 26.06.2026 (ставка по тарифу 0,02%).</t>
  </si>
  <si>
    <t>Комиссия  Банка по исполнению расчетов на ФР (МБ и СПБ) за 07.07.2026 (ставка по тарифу 0,02%).</t>
  </si>
  <si>
    <t>Комиссия  Банка по исполнению расчетов на ФР (МБ и СПБ) за 13.07.2026 (ставка по тарифу 0,02%).</t>
  </si>
  <si>
    <t>Перевод Дивиденды за 1 кв 2026 г. по акциям ПАО В2В-РТС (1-01-00001-G). (Удержан налог 9 руб.)</t>
  </si>
  <si>
    <t>Комиссия  Банка по исполнению расчетов на ФР (МБ и СПБ) за 17.07.2026 (ставка по тарифу 0,02%).</t>
  </si>
  <si>
    <t>Перевод Дивиденды за 2025 г. по акциям ПАО Корпоративный центр ИКС 5 (1-01-16812-A). (Удержан налог 32 руб.)</t>
  </si>
  <si>
    <t>Комиссия  Банка по исполнению расчетов на ФР (МБ и СПБ) за 21.07.2026 (ставка по тарифу 0,02%).</t>
  </si>
  <si>
    <t>Перевод Дивиденды за 2025 г. по акциям ПАО Московская Биржа (1-05-08443-H). (Удержан налог 51 руб.). Эмитентом уменьшена НОБ</t>
  </si>
  <si>
    <t>Комиссия  Банка по исполнению расчетов на ФР (МБ и СПБ) за 23.07.2026 (ставка по тарифу 0,02%).</t>
  </si>
  <si>
    <t>Комиссия  Банка по исполнению расчетов на ФР (МБ и СПБ) за 27.07.2026 (ставка по тарифу 0,02%).</t>
  </si>
  <si>
    <t>МКПАО ЯНДЕКС</t>
  </si>
  <si>
    <t>yield</t>
  </si>
  <si>
    <t>Перевод Выплата по поручению клиента в рамках Акция в подарок в соответствии с Правилами проведения акции.</t>
  </si>
  <si>
    <t>Комиссия  Банка по исполнению расчетов на ФР (МБ и СПБ) за 30.07.2026 (ставка по тарифу 0,02%).</t>
  </si>
  <si>
    <t>Доход от сделок РЕПО 2144.37 RUR</t>
  </si>
  <si>
    <t>Перевод Дивиденды за 2025 г. по акциям ПАО Транснефть (2-01-00206-A). (Удержан налог 74 руб.). Эмитентом уменьшена НОБ</t>
  </si>
  <si>
    <t>Перевод Дивиденды за 2025 г. по акциям Банк ВТБ (ПАО) (10401000B). (Удержан налог 62 руб.). Эмитентом уменьшена НОБ</t>
  </si>
  <si>
    <t>Комиссия  Банка по исполнению расчетов на ФР (МБ и СПБ) за 04.08.2026 (ставка по тарифу 0,02%).</t>
  </si>
  <si>
    <t>Убыток от сделок РЕПО -2144.37 RUR</t>
  </si>
  <si>
    <t>Комиссия  Банка по исполнению расчетов на ФР (МБ и СПБ) за 06.08.2026 (ставка по тарифу 0,02%).</t>
  </si>
  <si>
    <t>Перевод Дивиденды по итогам прошлых лет по сост. на 06.08.2026 по акциям ПАО Группа Русагро. (1-01-14044-A). (Удержан налог 225 </t>
  </si>
  <si>
    <t>Комиссия  Банка по исполнению расчетов на ФР (МБ и СПБ) за 11.08.2026 (ставка по тарифу 0,02%).</t>
  </si>
  <si>
    <t>Комиссия  Банка по исполнению расчетов на ФР (МБ и СПБ) за 12.08.2026 (ставка по тарифу 0,02%).</t>
  </si>
  <si>
    <t>Комиссия  Банка по исполнению расчетов на ФР (МБ и СПБ) за 18.08.2026 (ставка по тарифу 0,02%).</t>
  </si>
  <si>
    <t>Комиссия  Банка по исполнению расчетов на ФР (МБ и СПБ) за 20.08.2026 (ставка по тарифу 0,02%).</t>
  </si>
  <si>
    <t>Комиссия  Банка по исполнению расчетов на ФР (МБ и СПБ) за 21.08.2026 (ставка по тарифу 0,02%).</t>
  </si>
  <si>
    <t>Комиссия  Банка по исполнению расчетов на ФР (МБ и СПБ) за 26.08.2026 (ставка по тарифу 0,02%).</t>
  </si>
  <si>
    <t>Комиссия  Банка по исполнению расчетов на ФР (МБ и СПБ) за 07.09.2026 (ставка по тарифу 0,02%).</t>
  </si>
  <si>
    <t>Остаток:</t>
  </si>
  <si>
    <t>Портфель</t>
  </si>
  <si>
    <t>Кол.</t>
  </si>
  <si>
    <t>Дивиденд</t>
  </si>
  <si>
    <t>Цена отсечки</t>
  </si>
  <si>
    <t>Цена покупки</t>
  </si>
  <si>
    <t>Налог</t>
  </si>
  <si>
    <t>Сумма 
до налога</t>
  </si>
  <si>
    <t>Сумма 
после налога</t>
  </si>
  <si>
    <t>Доходность к 
цене отсечки</t>
  </si>
  <si>
    <t>Доходность к 
цене покупки</t>
  </si>
  <si>
    <t>Альфа Акции</t>
  </si>
  <si>
    <t>ЭсЭфАй ао</t>
  </si>
  <si>
    <t>ИнтерРАОао</t>
  </si>
  <si>
    <t>Транснф ап</t>
  </si>
  <si>
    <t>ВТБ ао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</si>
  <si>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</si>
  <si>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</si>
  <si>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</si>
  <si>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</si>
  <si>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</si>
  <si>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</si>
  <si>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</si>
  <si>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</si>
  <si>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</si>
  <si>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Покупка</t>
  </si>
  <si>
    <t>Продажа</t>
  </si>
  <si>
    <t>Цена продажи</t>
  </si>
  <si>
    <t>Результат</t>
  </si>
  <si>
    <t>Доходность сделки</t>
  </si>
  <si>
    <t>Срок</t>
  </si>
  <si>
    <t>Доходность годовых</t>
  </si>
  <si>
    <t>НЛМК ао</t>
  </si>
  <si>
    <t>Сургнфгз-п</t>
  </si>
  <si>
    <t>iЭлемент</t>
  </si>
  <si>
    <t>РусГидро</t>
  </si>
  <si>
    <t>МКПАО "ВК"</t>
  </si>
  <si>
    <t>iПРОМОМЕД</t>
  </si>
  <si>
    <t>Ренессанс</t>
  </si>
  <si>
    <t>Совкомфлот</t>
  </si>
  <si>
    <t>ММК</t>
  </si>
  <si>
    <t>ГАЗПРОМ ао</t>
  </si>
</sst>
</file>

<file path=xl/styles.xml><?xml version="1.0" encoding="utf-8"?>
<styleSheet xmlns="http://schemas.openxmlformats.org/spreadsheetml/2006/main">
  <numFmts count="13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  <numFmt numFmtId="176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7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  <fill>
      <patternFill patternType="solid">
        <fgColor rgb="FFF2FFF9"/>
      </patternFill>
    </fill>
    <fill>
      <patternFill patternType="solid">
        <fgColor rgb="FFFFF0F8"/>
      </patternFill>
    </fill>
    <fill>
      <patternFill patternType="solid">
        <fgColor rgb="FFFCE7FF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38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4" fontId="0" numFmtId="172"/>
    <xf applyAlignment="false" applyBorder="false" applyFont="true" applyProtection="false" borderId="1" fillId="4" fontId="0" numFmtId="164"/>
    <xf applyAlignment="false" applyBorder="false" applyFont="true" applyProtection="false" borderId="1" fillId="4" fontId="0" numFmtId="166"/>
    <xf applyAlignment="false" applyBorder="false" applyFont="true" applyProtection="false" borderId="1" fillId="4" fontId="0" numFmtId="165"/>
    <xf applyAlignment="false" applyBorder="false" applyFont="true" applyProtection="false" borderId="1" fillId="5" fontId="0" numFmtId="172"/>
    <xf applyAlignment="false" applyBorder="false" applyFont="true" applyProtection="false" borderId="1" fillId="5" fontId="0" numFmtId="164"/>
    <xf applyAlignment="false" applyBorder="false" applyFont="true" applyProtection="false" borderId="1" fillId="5" fontId="0" numFmtId="166"/>
    <xf applyAlignment="false" applyBorder="false" applyFont="true" applyProtection="false" borderId="1" fillId="5" fontId="0" numFmtId="165"/>
    <xf applyAlignment="false" applyBorder="false" applyFont="true" applyProtection="false" borderId="1" fillId="6" fontId="0" numFmtId="172"/>
    <xf applyAlignment="false" applyBorder="false" applyFont="true" applyProtection="false" borderId="1" fillId="6" fontId="0" numFmtId="164"/>
    <xf applyAlignment="false" applyBorder="false" applyFont="true" applyProtection="false" borderId="1" fillId="6" fontId="0" numFmtId="166"/>
    <xf applyAlignment="false" applyBorder="false" applyFont="true" applyProtection="false" borderId="1" fillId="6" fontId="0" numFmtId="165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  <xf applyAlignment="false" applyBorder="false" applyFont="true" applyProtection="false" borderId="1" fillId="0" fontId="0" numFmtId="176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worksheet" Target="worksheets/sheet6.xml"/><Relationship Id="rId8" 
            Type="http://schemas.openxmlformats.org/officeDocument/2006/relationships/worksheet" Target="worksheets/sheet7.xml"/><Relationship Id="rId9" 
            Type="http://schemas.openxmlformats.org/officeDocument/2006/relationships/worksheet" Target="worksheets/sheet8.xml"/><Relationship Id="rId10" 
            Type="http://schemas.openxmlformats.org/officeDocument/2006/relationships/worksheet" Target="worksheets/sheet9.xml"/><Relationship Id="rId11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10" customWidth="1"/>
    <col min="6" max="6" width="10" customWidth="1"/>
    <col min="7" max="7" width="10" customWidth="1"/>
    <col min="8" max="8" width="10" customWidth="1"/>
    <col min="9" max="9" width="15" customWidth="1"/>
    <col min="10" max="10" width="15" customWidth="1"/>
    <col min="11" max="11" width="10" customWidth="1"/>
    <col min="12" max="12" width="15" customWidth="1"/>
    <col min="13" max="13" width="10" customWidth="1"/>
    <col min="14" max="14" width="10" customWidth="1"/>
    <col min="15" max="15" width="10" customWidth="1"/>
    <col min="16" max="16" width="10" customWidth="1"/>
    <col min="17" max="17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/>
      <c r="O1" s="18" t="s">
        <v>13</v>
      </c>
      <c r="P1" s="18" t="s">
        <v>14</v>
      </c>
      <c r="Q1" s="18" t="s">
        <v>15</v>
      </c>
    </row>
    <row collapsed="false" customFormat="false" customHeight="false" hidden="false" ht="12.1" outlineLevel="0" r="2">
      <c r="A2" s="16" t="s">
        <v>16</v>
      </c>
      <c r="B2" s="16" t="s">
        <v>17</v>
      </c>
      <c r="C2" s="16" t="s">
        <v>18</v>
      </c>
      <c r="D2" s="16" t="s">
        <v>19</v>
      </c>
      <c r="E2" s="7" t="n">
        <v>138</v>
      </c>
      <c r="F2" s="6" t="n">
        <v>128.99</v>
      </c>
      <c r="G2" s="17" t="n">
        <v>0</v>
      </c>
      <c r="H2" s="6" t="n">
        <v>0</v>
      </c>
      <c r="I2" s="16"/>
      <c r="J2" s="6" t="s">
        <f>=E2*F2*Портфель!$Q$13</f>
      </c>
      <c r="K2" s="9" t="n">
        <v>0.1097</v>
      </c>
      <c r="L2" s="6" t="n">
        <v>119.98</v>
      </c>
      <c r="M2" s="17" t="n">
        <v>31.6</v>
      </c>
      <c r="N2" s="16"/>
      <c r="O2" s="16" t="s">
        <v>20</v>
      </c>
      <c r="P2" s="17" t="n">
        <v>0.24</v>
      </c>
      <c r="Q2" s="6" t="s">
        <f>=P2/$P$13</f>
      </c>
    </row>
    <row collapsed="false" customFormat="false" customHeight="false" hidden="false" ht="12.1" outlineLevel="0" r="3">
      <c r="A3" s="16" t="s">
        <v>21</v>
      </c>
      <c r="B3" s="16" t="s">
        <v>17</v>
      </c>
      <c r="C3" s="16" t="s">
        <v>22</v>
      </c>
      <c r="D3" s="16" t="s">
        <v>19</v>
      </c>
      <c r="E3" s="7" t="n">
        <v>241</v>
      </c>
      <c r="F3" s="6" t="n">
        <v>71.16</v>
      </c>
      <c r="G3" s="17" t="n">
        <v>0</v>
      </c>
      <c r="H3" s="6" t="n">
        <v>0</v>
      </c>
      <c r="I3" s="16"/>
      <c r="J3" s="6" t="s">
        <f>=E3*F3*Портфель!$Q$13</f>
      </c>
      <c r="K3" s="9" t="n">
        <v>-0.1517</v>
      </c>
      <c r="L3" s="6" t="n">
        <v>85.57</v>
      </c>
      <c r="M3" s="17" t="n">
        <v>30.44</v>
      </c>
      <c r="N3" s="16"/>
      <c r="O3" s="16" t="s">
        <v>23</v>
      </c>
      <c r="P3" s="17" t="n">
        <v>27.99</v>
      </c>
      <c r="Q3" s="6" t="s">
        <f>=P3/$P$13</f>
      </c>
    </row>
    <row collapsed="false" customFormat="false" customHeight="false" hidden="false" ht="12.1" outlineLevel="0" r="4">
      <c r="A4" s="16" t="s">
        <v>24</v>
      </c>
      <c r="B4" s="16" t="s">
        <v>17</v>
      </c>
      <c r="C4" s="16" t="s">
        <v>25</v>
      </c>
      <c r="D4" s="16" t="s">
        <v>19</v>
      </c>
      <c r="E4" s="7" t="n">
        <v>4</v>
      </c>
      <c r="F4" s="6" t="n">
        <v>3831</v>
      </c>
      <c r="G4" s="17" t="n">
        <v>0</v>
      </c>
      <c r="H4" s="6" t="n">
        <v>0</v>
      </c>
      <c r="I4" s="16"/>
      <c r="J4" s="6" t="s">
        <f>=E4*F4*Портфель!$Q$13</f>
      </c>
      <c r="K4" s="9" t="n">
        <v>0.0172</v>
      </c>
      <c r="L4" s="6" t="n">
        <v>3768.72</v>
      </c>
      <c r="M4" s="17" t="n">
        <v>27.2</v>
      </c>
      <c r="N4" s="16"/>
      <c r="O4" s="16" t="s">
        <v>26</v>
      </c>
      <c r="P4" s="17" t="n">
        <v>62.779875127051</v>
      </c>
      <c r="Q4" s="6" t="s">
        <f>=P4/$P$13</f>
      </c>
    </row>
    <row collapsed="false" customFormat="false" customHeight="false" hidden="false" ht="12.1" outlineLevel="0" r="5">
      <c r="A5" s="16" t="s">
        <v>27</v>
      </c>
      <c r="B5" s="16" t="s">
        <v>17</v>
      </c>
      <c r="C5" s="16" t="s">
        <v>28</v>
      </c>
      <c r="D5" s="16" t="s">
        <v>19</v>
      </c>
      <c r="E5" s="7" t="n">
        <v>30</v>
      </c>
      <c r="F5" s="6" t="n">
        <v>152.69</v>
      </c>
      <c r="G5" s="17" t="n">
        <v>0</v>
      </c>
      <c r="H5" s="6" t="n">
        <v>0</v>
      </c>
      <c r="I5" s="16"/>
      <c r="J5" s="6" t="s">
        <f>=E5*F5*Портфель!$Q$13</f>
      </c>
      <c r="K5" s="9" t="n">
        <v>-0.0698</v>
      </c>
      <c r="L5" s="6" t="n">
        <v>174.01</v>
      </c>
      <c r="M5" s="17" t="n">
        <v>8.13</v>
      </c>
      <c r="N5" s="16"/>
      <c r="O5" s="16" t="s">
        <v>29</v>
      </c>
      <c r="P5" s="17" t="n">
        <v>106.5201</v>
      </c>
      <c r="Q5" s="6" t="s">
        <f>=P5/$P$13</f>
      </c>
    </row>
    <row collapsed="false" customFormat="false" customHeight="false" hidden="false" ht="12.1" outlineLevel="0" r="6">
      <c r="A6" s="16" t="s">
        <v>30</v>
      </c>
      <c r="B6" s="16" t="s">
        <v>17</v>
      </c>
      <c r="C6" s="16" t="s">
        <v>31</v>
      </c>
      <c r="D6" s="16" t="s">
        <v>19</v>
      </c>
      <c r="E6" s="7" t="n">
        <v>2</v>
      </c>
      <c r="F6" s="6" t="n">
        <v>1807.5</v>
      </c>
      <c r="G6" s="17" t="n">
        <v>0</v>
      </c>
      <c r="H6" s="6" t="n">
        <v>0</v>
      </c>
      <c r="I6" s="16"/>
      <c r="J6" s="6" t="s">
        <f>=E6*F6*Портфель!$Q$13</f>
      </c>
      <c r="K6" s="9" t="n">
        <v>-0.1577</v>
      </c>
      <c r="L6" s="6" t="n">
        <v>2216.84</v>
      </c>
      <c r="M6" s="17" t="n">
        <v>6.42</v>
      </c>
      <c r="N6" s="16"/>
      <c r="O6" s="16" t="s">
        <v>32</v>
      </c>
      <c r="P6" s="17" t="n">
        <v>12.8842</v>
      </c>
      <c r="Q6" s="6" t="s">
        <f>=P6/$P$13</f>
      </c>
    </row>
    <row collapsed="false" customFormat="false" customHeight="false" hidden="false" ht="12.1" outlineLevel="0" r="7">
      <c r="A7" s="16"/>
      <c r="B7" s="16"/>
      <c r="C7" s="16"/>
      <c r="D7" s="16"/>
      <c r="E7" s="7"/>
      <c r="F7" s="6"/>
      <c r="G7" s="4"/>
      <c r="H7" s="4" t="s">
        <v>33</v>
      </c>
      <c r="I7" s="4"/>
      <c r="J7" s="5" t="s">
        <f>=SUM(J2:J6)</f>
      </c>
      <c r="K7" s="4"/>
      <c r="L7" s="4"/>
      <c r="M7" s="10" t="s">
        <f>=J7/J10</f>
      </c>
      <c r="N7" s="16"/>
      <c r="O7" s="16" t="s">
        <v>34</v>
      </c>
      <c r="P7" s="17" t="n">
        <v>100.4989</v>
      </c>
      <c r="Q7" s="6" t="s">
        <f>=P7/$P$13</f>
      </c>
    </row>
    <row collapsed="false" customFormat="false" customHeight="false" hidden="false" ht="12.1" outlineLevel="0" r="8">
      <c r="A8" s="16" t="s">
        <v>19</v>
      </c>
      <c r="B8" s="16" t="s">
        <v>3</v>
      </c>
      <c r="C8" s="16" t="s">
        <v>35</v>
      </c>
      <c r="D8" s="16" t="s">
        <v>19</v>
      </c>
      <c r="E8" s="7" t="n">
        <v>-2138.95</v>
      </c>
      <c r="F8" s="6" t="n">
        <v>1</v>
      </c>
      <c r="G8" s="17" t="n">
        <v>0</v>
      </c>
      <c r="H8" s="6" t="n">
        <v>0</v>
      </c>
      <c r="I8" s="16"/>
      <c r="J8" s="6" t="s">
        <f>=E8*F8</f>
      </c>
      <c r="K8" s="17"/>
      <c r="L8" s="6"/>
      <c r="M8" s="17"/>
      <c r="N8" s="16"/>
      <c r="O8" s="16" t="s">
        <v>36</v>
      </c>
      <c r="P8" s="17" t="n">
        <v>117.1277</v>
      </c>
      <c r="Q8" s="6" t="s">
        <f>=P8/$P$13</f>
      </c>
    </row>
    <row collapsed="false" customFormat="false" customHeight="false" hidden="false" ht="12.1" outlineLevel="0" r="9">
      <c r="A9" s="16"/>
      <c r="B9" s="16"/>
      <c r="C9" s="16"/>
      <c r="D9" s="16"/>
      <c r="E9" s="7"/>
      <c r="F9" s="6"/>
      <c r="G9" s="4"/>
      <c r="H9" s="4" t="s">
        <v>37</v>
      </c>
      <c r="I9" s="4"/>
      <c r="J9" s="5" t="s">
        <f>=SUM(J8:J8)</f>
      </c>
      <c r="K9" s="4"/>
      <c r="L9" s="4"/>
      <c r="M9" s="10" t="s">
        <f>=J9/J10</f>
      </c>
      <c r="N9" s="16"/>
      <c r="O9" s="16" t="s">
        <v>38</v>
      </c>
      <c r="P9" s="17" t="n">
        <v>12054</v>
      </c>
      <c r="Q9" s="6" t="s">
        <f>=P9/$P$13</f>
      </c>
    </row>
    <row collapsed="false" customFormat="false" customHeight="false" hidden="false" ht="12.1" outlineLevel="0" r="10">
      <c r="A10" s="16"/>
      <c r="B10" s="16"/>
      <c r="C10" s="16"/>
      <c r="D10" s="16"/>
      <c r="E10" s="7"/>
      <c r="F10" s="6"/>
      <c r="G10" s="4"/>
      <c r="H10" s="4" t="s">
        <v>39</v>
      </c>
      <c r="I10" s="4"/>
      <c r="J10" s="5" t="s">
        <f>=J7+J9</f>
      </c>
      <c r="K10" s="17"/>
      <c r="L10" s="6"/>
      <c r="M10" s="17"/>
      <c r="N10" s="16"/>
      <c r="O10" s="16" t="s">
        <v>40</v>
      </c>
      <c r="P10" s="17" t="n">
        <v>11.0269</v>
      </c>
      <c r="Q10" s="6" t="s">
        <f>=P10/$P$13</f>
      </c>
    </row>
    <row collapsed="false" customFormat="false" customHeight="false" hidden="false" ht="12.1" outlineLevel="0" r="11">
      <c r="A11" s="16"/>
      <c r="B11" s="16"/>
      <c r="C11" s="16"/>
      <c r="D11" s="16"/>
      <c r="E11" s="7"/>
      <c r="F11" s="6"/>
      <c r="G11" s="17"/>
      <c r="H11" s="6"/>
      <c r="I11" s="16"/>
      <c r="J11" s="6"/>
      <c r="K11" s="17"/>
      <c r="L11" s="6"/>
      <c r="M11" s="17"/>
      <c r="N11" s="16"/>
      <c r="O11" s="16" t="s">
        <v>41</v>
      </c>
      <c r="P11" s="17" t="n">
        <v>0.44</v>
      </c>
      <c r="Q11" s="6" t="s">
        <f>=P11/$P$13</f>
      </c>
    </row>
    <row collapsed="false" customFormat="false" customHeight="false" hidden="false" ht="12.1" outlineLevel="0" r="12">
      <c r="A12" s="16"/>
      <c r="B12" s="16"/>
      <c r="C12" s="16"/>
      <c r="D12" s="16"/>
      <c r="E12" s="7"/>
      <c r="F12" s="6"/>
      <c r="G12" s="17"/>
      <c r="H12" s="6"/>
      <c r="I12" s="16"/>
      <c r="J12" s="6"/>
      <c r="K12" s="17"/>
      <c r="L12" s="6"/>
      <c r="M12" s="17"/>
      <c r="N12" s="16"/>
      <c r="O12" s="16" t="s">
        <v>42</v>
      </c>
      <c r="P12" s="17" t="n">
        <v>0.194575</v>
      </c>
      <c r="Q12" s="6" t="s">
        <f>=P12/$P$13</f>
      </c>
    </row>
    <row collapsed="false" customFormat="false" customHeight="false" hidden="false" ht="12.1" outlineLevel="0" r="13">
      <c r="A13" s="16"/>
      <c r="B13" s="16"/>
      <c r="C13" s="16"/>
      <c r="D13" s="16"/>
      <c r="E13" s="7"/>
      <c r="F13" s="6"/>
      <c r="G13" s="17"/>
      <c r="H13" s="6"/>
      <c r="I13" s="16"/>
      <c r="J13" s="6"/>
      <c r="K13" s="17"/>
      <c r="L13" s="6"/>
      <c r="M13" s="17"/>
      <c r="N13" s="16"/>
      <c r="O13" s="16" t="s">
        <v>19</v>
      </c>
      <c r="P13" s="17" t="n">
        <v>1</v>
      </c>
      <c r="Q13" s="6" t="s">
        <f>=P13/$P$13</f>
      </c>
    </row>
    <row collapsed="false" customFormat="false" customHeight="false" hidden="false" ht="12.1" outlineLevel="0" r="14">
      <c r="A14" s="16"/>
      <c r="B14" s="16"/>
      <c r="C14" s="16"/>
      <c r="D14" s="16"/>
      <c r="E14" s="7"/>
      <c r="F14" s="6"/>
      <c r="G14" s="17"/>
      <c r="H14" s="6"/>
      <c r="I14" s="16"/>
      <c r="J14" s="6"/>
      <c r="K14" s="17"/>
      <c r="L14" s="6"/>
      <c r="M14" s="17"/>
      <c r="N14" s="16"/>
      <c r="O14" s="16" t="s">
        <v>43</v>
      </c>
      <c r="P14" s="17" t="n">
        <v>177.6</v>
      </c>
      <c r="Q14" s="6" t="s">
        <f>=P14/$P$13</f>
      </c>
    </row>
    <row collapsed="false" customFormat="false" customHeight="false" hidden="false" ht="12.1" outlineLevel="0" r="15">
      <c r="A15" s="16"/>
      <c r="B15" s="16"/>
      <c r="C15" s="16"/>
      <c r="D15" s="16"/>
      <c r="E15" s="7"/>
      <c r="F15" s="6"/>
      <c r="G15" s="17"/>
      <c r="H15" s="6"/>
      <c r="I15" s="16"/>
      <c r="J15" s="6"/>
      <c r="K15" s="17"/>
      <c r="L15" s="6"/>
      <c r="M15" s="17"/>
      <c r="N15" s="16"/>
      <c r="O15" s="16" t="s">
        <v>44</v>
      </c>
      <c r="P15" s="17" t="n">
        <v>1.805</v>
      </c>
      <c r="Q15" s="6" t="s">
        <f>=P15/$P$13</f>
      </c>
    </row>
    <row collapsed="false" customFormat="false" customHeight="false" hidden="false" ht="12.1" outlineLevel="0" r="16">
      <c r="A16" s="16"/>
      <c r="B16" s="16"/>
      <c r="C16" s="16"/>
      <c r="D16" s="16"/>
      <c r="E16" s="7"/>
      <c r="F16" s="6"/>
      <c r="G16" s="17"/>
      <c r="H16" s="6"/>
      <c r="I16" s="16"/>
      <c r="J16" s="6"/>
      <c r="K16" s="17"/>
      <c r="L16" s="6"/>
      <c r="M16" s="17"/>
      <c r="N16" s="16"/>
      <c r="O16" s="16" t="s">
        <v>45</v>
      </c>
      <c r="P16" s="17" t="n">
        <v>2.11125</v>
      </c>
      <c r="Q16" s="6" t="s">
        <f>=P16/$P$13</f>
      </c>
    </row>
    <row collapsed="false" customFormat="false" customHeight="false" hidden="false" ht="12.1" outlineLevel="0" r="17">
      <c r="A17" s="16"/>
      <c r="B17" s="16"/>
      <c r="C17" s="16"/>
      <c r="D17" s="16"/>
      <c r="E17" s="7"/>
      <c r="F17" s="6"/>
      <c r="G17" s="17"/>
      <c r="H17" s="6"/>
      <c r="I17" s="16"/>
      <c r="J17" s="6"/>
      <c r="K17" s="17"/>
      <c r="L17" s="6"/>
      <c r="M17" s="17"/>
      <c r="N17" s="16"/>
      <c r="O17" s="16" t="s">
        <v>46</v>
      </c>
      <c r="P17" s="17" t="n">
        <v>86.473</v>
      </c>
      <c r="Q17" s="6" t="s">
        <f>=P17/$P$13</f>
      </c>
    </row>
  </sheetData>
  <mergeCells>
    <mergeCell ref="H7:I7"/>
    <mergeCell ref="H9:I9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60" customWidth="1"/>
    <col min="4" max="4" width="10" customWidth="1"/>
    <col min="5" max="5" width="10" customWidth="1"/>
    <col min="6" max="6" width="10" customWidth="1"/>
    <col min="7" max="7" width="15" customWidth="1"/>
    <col min="8" max="8" width="15" customWidth="1"/>
  </cols>
  <sheetData>
    <row collapsed="false" customFormat="false" customHeight="false" hidden="false" ht="12.1" outlineLevel="0" r="1">
      <c r="A1" s="18" t="s">
        <v>47</v>
      </c>
      <c r="B1" s="18" t="s">
        <v>9</v>
      </c>
      <c r="C1" s="18" t="s">
        <v>48</v>
      </c>
      <c r="D1" s="18" t="s">
        <v>49</v>
      </c>
      <c r="E1" s="18" t="s">
        <v>50</v>
      </c>
      <c r="F1" s="18" t="s">
        <v>51</v>
      </c>
      <c r="G1" s="18" t="s">
        <v>52</v>
      </c>
      <c r="H1" s="18" t="s">
        <v>53</v>
      </c>
    </row>
    <row collapsed="false" customFormat="false" customHeight="false" hidden="false" ht="12.1" outlineLevel="0" r="2">
      <c r="A2" s="13" t="n">
        <v>46077.459814815</v>
      </c>
      <c r="B2" s="6" t="n">
        <v>1200</v>
      </c>
      <c r="C2" s="16" t="s">
        <v>54</v>
      </c>
      <c r="D2" s="16"/>
      <c r="E2" s="16"/>
      <c r="F2" s="7" t="n">
        <v>0</v>
      </c>
      <c r="G2" s="6" t="s">
        <f>=B2</f>
      </c>
      <c r="H2" s="6" t="n">
        <v>0</v>
      </c>
    </row>
    <row collapsed="false" customFormat="false" customHeight="false" hidden="false" ht="12.1" outlineLevel="0" r="3">
      <c r="A3" s="13" t="n">
        <v>46077.901006944</v>
      </c>
      <c r="B3" s="6" t="n">
        <v>22610.68</v>
      </c>
      <c r="C3" s="16" t="s">
        <v>54</v>
      </c>
      <c r="D3" s="16"/>
      <c r="E3" s="16"/>
      <c r="F3" s="6" t="s">
        <f>=A3-A2</f>
      </c>
      <c r="G3" s="6" t="s">
        <f>=B3+G2</f>
      </c>
      <c r="H3" s="6" t="s">
        <f>=F3*G2</f>
      </c>
    </row>
    <row collapsed="false" customFormat="false" customHeight="false" hidden="false" ht="12.1" outlineLevel="0" r="4">
      <c r="A4" s="13" t="n">
        <v>46083.775428241</v>
      </c>
      <c r="B4" s="6" t="n">
        <v>2000</v>
      </c>
      <c r="C4" s="16" t="s">
        <v>54</v>
      </c>
      <c r="D4" s="16"/>
      <c r="E4" s="16"/>
      <c r="F4" s="6" t="s">
        <f>=A4-A3</f>
      </c>
      <c r="G4" s="6" t="s">
        <f>=B4+G3</f>
      </c>
      <c r="H4" s="6" t="s">
        <f>=F4*G3</f>
      </c>
    </row>
    <row collapsed="false" customFormat="false" customHeight="false" hidden="false" ht="12.1" outlineLevel="0" r="5">
      <c r="A5" s="13" t="n">
        <v>46090</v>
      </c>
      <c r="B5" s="6" t="n">
        <v>170</v>
      </c>
      <c r="C5" s="16" t="s">
        <v>54</v>
      </c>
      <c r="D5" s="16"/>
      <c r="E5" s="16"/>
      <c r="F5" s="6" t="s">
        <f>=A5-A4</f>
      </c>
      <c r="G5" s="6" t="s">
        <f>=B5+G4</f>
      </c>
      <c r="H5" s="6" t="s">
        <f>=F5*G4</f>
      </c>
    </row>
    <row collapsed="false" customFormat="false" customHeight="false" hidden="false" ht="12.1" outlineLevel="0" r="6">
      <c r="A6" s="13" t="n">
        <v>46098.772199074</v>
      </c>
      <c r="B6" s="6" t="n">
        <v>150</v>
      </c>
      <c r="C6" s="16" t="s">
        <v>54</v>
      </c>
      <c r="D6" s="16"/>
      <c r="E6" s="16"/>
      <c r="F6" s="6" t="s">
        <f>=A6-A5</f>
      </c>
      <c r="G6" s="6" t="s">
        <f>=B6+G5</f>
      </c>
      <c r="H6" s="6" t="s">
        <f>=F6*G5</f>
      </c>
    </row>
    <row collapsed="false" customFormat="false" customHeight="false" hidden="false" ht="12.1" outlineLevel="0" r="7">
      <c r="A7" s="13" t="n">
        <v>46099.928634259</v>
      </c>
      <c r="B7" s="6" t="n">
        <v>733</v>
      </c>
      <c r="C7" s="16" t="s">
        <v>54</v>
      </c>
      <c r="D7" s="16"/>
      <c r="E7" s="16"/>
      <c r="F7" s="6" t="s">
        <f>=A7-A6</f>
      </c>
      <c r="G7" s="6" t="s">
        <f>=B7+G6</f>
      </c>
      <c r="H7" s="6" t="s">
        <f>=F7*G6</f>
      </c>
    </row>
    <row collapsed="false" customFormat="false" customHeight="false" hidden="false" ht="12.1" outlineLevel="0" r="8">
      <c r="A8" s="13" t="n">
        <v>46104.418946759</v>
      </c>
      <c r="B8" s="6" t="n">
        <v>1714.73</v>
      </c>
      <c r="C8" s="16" t="s">
        <v>54</v>
      </c>
      <c r="D8" s="16"/>
      <c r="E8" s="16"/>
      <c r="F8" s="6" t="s">
        <f>=A8-A7</f>
      </c>
      <c r="G8" s="6" t="s">
        <f>=B8+G7</f>
      </c>
      <c r="H8" s="6" t="s">
        <f>=F8*G7</f>
      </c>
    </row>
    <row collapsed="false" customFormat="false" customHeight="false" hidden="false" ht="12.1" outlineLevel="0" r="9">
      <c r="A9" s="13" t="n">
        <v>46105</v>
      </c>
      <c r="B9" s="6" t="n">
        <v>10</v>
      </c>
      <c r="C9" s="16" t="s">
        <v>54</v>
      </c>
      <c r="D9" s="16"/>
      <c r="E9" s="16"/>
      <c r="F9" s="6" t="s">
        <f>=A9-A8</f>
      </c>
      <c r="G9" s="6" t="s">
        <f>=B9+G8</f>
      </c>
      <c r="H9" s="6" t="s">
        <f>=F9*G8</f>
      </c>
    </row>
    <row collapsed="false" customFormat="false" customHeight="false" hidden="false" ht="12.1" outlineLevel="0" r="10">
      <c r="A10" s="13" t="n">
        <v>46111.682256944</v>
      </c>
      <c r="B10" s="6" t="n">
        <v>82</v>
      </c>
      <c r="C10" s="16" t="s">
        <v>54</v>
      </c>
      <c r="D10" s="16"/>
      <c r="E10" s="16"/>
      <c r="F10" s="6" t="s">
        <f>=A10-A9</f>
      </c>
      <c r="G10" s="6" t="s">
        <f>=B10+G9</f>
      </c>
      <c r="H10" s="6" t="s">
        <f>=F10*G9</f>
      </c>
    </row>
    <row collapsed="false" customFormat="false" customHeight="false" hidden="false" ht="12.1" outlineLevel="0" r="11">
      <c r="A11" s="13" t="n">
        <v>46113</v>
      </c>
      <c r="B11" s="6" t="n">
        <v>109.32</v>
      </c>
      <c r="C11" s="16" t="s">
        <v>54</v>
      </c>
      <c r="D11" s="16"/>
      <c r="E11" s="16"/>
      <c r="F11" s="6" t="s">
        <f>=A11-A10</f>
      </c>
      <c r="G11" s="6" t="s">
        <f>=B11+G10</f>
      </c>
      <c r="H11" s="6" t="s">
        <f>=F11*G10</f>
      </c>
    </row>
    <row collapsed="false" customFormat="false" customHeight="false" hidden="false" ht="12.1" outlineLevel="0" r="12">
      <c r="A12" s="13" t="n">
        <v>46113.842106481</v>
      </c>
      <c r="B12" s="6" t="n">
        <v>1</v>
      </c>
      <c r="C12" s="16" t="s">
        <v>54</v>
      </c>
      <c r="D12" s="16"/>
      <c r="E12" s="16"/>
      <c r="F12" s="6" t="s">
        <f>=A12-A11</f>
      </c>
      <c r="G12" s="6" t="s">
        <f>=B12+G11</f>
      </c>
      <c r="H12" s="6" t="s">
        <f>=F12*G11</f>
      </c>
    </row>
    <row collapsed="false" customFormat="false" customHeight="false" hidden="false" ht="12.1" outlineLevel="0" r="13">
      <c r="A13" s="13" t="n">
        <v>46118.601574074</v>
      </c>
      <c r="B13" s="6" t="n">
        <v>1700</v>
      </c>
      <c r="C13" s="16" t="s">
        <v>54</v>
      </c>
      <c r="D13" s="16"/>
      <c r="E13" s="16"/>
      <c r="F13" s="6" t="s">
        <f>=A13-A12</f>
      </c>
      <c r="G13" s="6" t="s">
        <f>=B13+G12</f>
      </c>
      <c r="H13" s="6" t="s">
        <f>=F13*G12</f>
      </c>
    </row>
    <row collapsed="false" customFormat="false" customHeight="false" hidden="false" ht="12.1" outlineLevel="0" r="14">
      <c r="A14" s="13" t="n">
        <v>46118.602766204</v>
      </c>
      <c r="B14" s="6" t="n">
        <v>250</v>
      </c>
      <c r="C14" s="16" t="s">
        <v>54</v>
      </c>
      <c r="D14" s="16"/>
      <c r="E14" s="16"/>
      <c r="F14" s="6" t="s">
        <f>=A14-A13</f>
      </c>
      <c r="G14" s="6" t="s">
        <f>=B14+G13</f>
      </c>
      <c r="H14" s="6" t="s">
        <f>=F14*G13</f>
      </c>
    </row>
    <row collapsed="false" customFormat="false" customHeight="false" hidden="false" ht="12.1" outlineLevel="0" r="15">
      <c r="A15" s="13" t="n">
        <v>46125</v>
      </c>
      <c r="B15" s="6" t="n">
        <v>1000</v>
      </c>
      <c r="C15" s="16" t="s">
        <v>54</v>
      </c>
      <c r="D15" s="16"/>
      <c r="E15" s="16"/>
      <c r="F15" s="6" t="s">
        <f>=A15-A14</f>
      </c>
      <c r="G15" s="6" t="s">
        <f>=B15+G14</f>
      </c>
      <c r="H15" s="6" t="s">
        <f>=F15*G14</f>
      </c>
    </row>
    <row collapsed="false" customFormat="false" customHeight="false" hidden="false" ht="12.1" outlineLevel="0" r="16">
      <c r="A16" s="13" t="n">
        <v>46127.614664352</v>
      </c>
      <c r="B16" s="6" t="n">
        <v>1200</v>
      </c>
      <c r="C16" s="16" t="s">
        <v>54</v>
      </c>
      <c r="D16" s="16"/>
      <c r="E16" s="16"/>
      <c r="F16" s="6" t="s">
        <f>=A16-A15</f>
      </c>
      <c r="G16" s="6" t="s">
        <f>=B16+G15</f>
      </c>
      <c r="H16" s="6" t="s">
        <f>=F16*G15</f>
      </c>
    </row>
    <row collapsed="false" customFormat="false" customHeight="false" hidden="false" ht="12.1" outlineLevel="0" r="17">
      <c r="A17" s="13" t="n">
        <v>46129.634618056</v>
      </c>
      <c r="B17" s="6" t="n">
        <v>1200</v>
      </c>
      <c r="C17" s="16" t="s">
        <v>54</v>
      </c>
      <c r="D17" s="16"/>
      <c r="E17" s="16"/>
      <c r="F17" s="6" t="s">
        <f>=A17-A16</f>
      </c>
      <c r="G17" s="6" t="s">
        <f>=B17+G16</f>
      </c>
      <c r="H17" s="6" t="s">
        <f>=F17*G16</f>
      </c>
    </row>
    <row collapsed="false" customFormat="false" customHeight="false" hidden="false" ht="12.1" outlineLevel="0" r="18">
      <c r="A18" s="13" t="n">
        <v>46132.506828704</v>
      </c>
      <c r="B18" s="6" t="n">
        <v>1600</v>
      </c>
      <c r="C18" s="16" t="s">
        <v>54</v>
      </c>
      <c r="D18" s="16"/>
      <c r="E18" s="16"/>
      <c r="F18" s="6" t="s">
        <f>=A18-A17</f>
      </c>
      <c r="G18" s="6" t="s">
        <f>=B18+G17</f>
      </c>
      <c r="H18" s="6" t="s">
        <f>=F18*G17</f>
      </c>
    </row>
    <row collapsed="false" customFormat="false" customHeight="false" hidden="false" ht="12.1" outlineLevel="0" r="19">
      <c r="A19" s="13" t="n">
        <v>46132.602118056</v>
      </c>
      <c r="B19" s="6" t="n">
        <v>965</v>
      </c>
      <c r="C19" s="16" t="s">
        <v>54</v>
      </c>
      <c r="D19" s="16"/>
      <c r="E19" s="16"/>
      <c r="F19" s="6" t="s">
        <f>=A19-A18</f>
      </c>
      <c r="G19" s="6" t="s">
        <f>=B19+G18</f>
      </c>
      <c r="H19" s="6" t="s">
        <f>=F19*G18</f>
      </c>
    </row>
    <row collapsed="false" customFormat="false" customHeight="false" hidden="false" ht="12.1" outlineLevel="0" r="20">
      <c r="A20" s="13" t="n">
        <v>46134.5309375</v>
      </c>
      <c r="B20" s="6" t="n">
        <v>10</v>
      </c>
      <c r="C20" s="16" t="s">
        <v>54</v>
      </c>
      <c r="D20" s="16"/>
      <c r="E20" s="16"/>
      <c r="F20" s="6" t="s">
        <f>=A20-A19</f>
      </c>
      <c r="G20" s="6" t="s">
        <f>=B20+G19</f>
      </c>
      <c r="H20" s="6" t="s">
        <f>=F20*G19</f>
      </c>
    </row>
    <row collapsed="false" customFormat="false" customHeight="false" hidden="false" ht="12.1" outlineLevel="0" r="21">
      <c r="A21" s="13" t="n">
        <v>46143.563541667</v>
      </c>
      <c r="B21" s="6" t="n">
        <v>118.46</v>
      </c>
      <c r="C21" s="16" t="s">
        <v>54</v>
      </c>
      <c r="D21" s="16"/>
      <c r="E21" s="16"/>
      <c r="F21" s="6" t="s">
        <f>=A21-A20</f>
      </c>
      <c r="G21" s="6" t="s">
        <f>=B21+G20</f>
      </c>
      <c r="H21" s="6" t="s">
        <f>=F21*G20</f>
      </c>
    </row>
    <row collapsed="false" customFormat="false" customHeight="false" hidden="false" ht="12.1" outlineLevel="0" r="22">
      <c r="A22" s="13" t="n">
        <v>46152</v>
      </c>
      <c r="B22" s="6" t="n">
        <v>500</v>
      </c>
      <c r="C22" s="16" t="s">
        <v>54</v>
      </c>
      <c r="D22" s="16"/>
      <c r="E22" s="16"/>
      <c r="F22" s="6" t="s">
        <f>=A22-A21</f>
      </c>
      <c r="G22" s="6" t="s">
        <f>=B22+G21</f>
      </c>
      <c r="H22" s="6" t="s">
        <f>=F22*G21</f>
      </c>
    </row>
    <row collapsed="false" customFormat="false" customHeight="false" hidden="false" ht="12.1" outlineLevel="0" r="23">
      <c r="A23" s="13" t="n">
        <v>46153</v>
      </c>
      <c r="B23" s="6" t="n">
        <v>1300</v>
      </c>
      <c r="C23" s="16" t="s">
        <v>54</v>
      </c>
      <c r="D23" s="16"/>
      <c r="E23" s="16"/>
      <c r="F23" s="6" t="s">
        <f>=A23-A22</f>
      </c>
      <c r="G23" s="6" t="s">
        <f>=B23+G22</f>
      </c>
      <c r="H23" s="6" t="s">
        <f>=F23*G22</f>
      </c>
    </row>
    <row collapsed="false" customFormat="false" customHeight="false" hidden="false" ht="12.1" outlineLevel="0" r="24">
      <c r="A24" s="13" t="n">
        <v>46157</v>
      </c>
      <c r="B24" s="6" t="n">
        <v>-150</v>
      </c>
      <c r="C24" s="16" t="s">
        <v>55</v>
      </c>
      <c r="D24" s="16"/>
      <c r="E24" s="16"/>
      <c r="F24" s="6" t="s">
        <f>=A24-A23</f>
      </c>
      <c r="G24" s="6" t="s">
        <f>=B24+G23</f>
      </c>
      <c r="H24" s="6" t="s">
        <f>=F24*G23</f>
      </c>
    </row>
    <row collapsed="false" customFormat="false" customHeight="false" hidden="false" ht="12.1" outlineLevel="0" r="25">
      <c r="A25" s="13" t="n">
        <v>46160</v>
      </c>
      <c r="B25" s="6" t="n">
        <v>816</v>
      </c>
      <c r="C25" s="16" t="s">
        <v>54</v>
      </c>
      <c r="D25" s="16"/>
      <c r="E25" s="16"/>
      <c r="F25" s="6" t="s">
        <f>=A25-A24</f>
      </c>
      <c r="G25" s="6" t="s">
        <f>=B25+G24</f>
      </c>
      <c r="H25" s="6" t="s">
        <f>=F25*G24</f>
      </c>
    </row>
    <row collapsed="false" customFormat="false" customHeight="false" hidden="false" ht="12.1" outlineLevel="0" r="26">
      <c r="A26" s="13" t="n">
        <v>46161.500381944</v>
      </c>
      <c r="B26" s="6" t="n">
        <v>150</v>
      </c>
      <c r="C26" s="16" t="s">
        <v>56</v>
      </c>
      <c r="D26" s="16"/>
      <c r="E26" s="16"/>
      <c r="F26" s="6" t="s">
        <f>=A26-A25</f>
      </c>
      <c r="G26" s="6" t="s">
        <f>=B26+G25</f>
      </c>
      <c r="H26" s="6" t="s">
        <f>=F26*G25</f>
      </c>
    </row>
    <row collapsed="false" customFormat="false" customHeight="false" hidden="false" ht="12.1" outlineLevel="0" r="27">
      <c r="A27" s="13" t="n">
        <v>46168.923333333</v>
      </c>
      <c r="B27" s="6" t="n">
        <v>1000</v>
      </c>
      <c r="C27" s="16" t="s">
        <v>54</v>
      </c>
      <c r="D27" s="16"/>
      <c r="E27" s="16"/>
      <c r="F27" s="6" t="s">
        <f>=A27-A26</f>
      </c>
      <c r="G27" s="6" t="s">
        <f>=B27+G26</f>
      </c>
      <c r="H27" s="6" t="s">
        <f>=F27*G26</f>
      </c>
    </row>
    <row collapsed="false" customFormat="false" customHeight="false" hidden="false" ht="12.1" outlineLevel="0" r="28">
      <c r="A28" s="13" t="n">
        <v>46174.475081019</v>
      </c>
      <c r="B28" s="6" t="n">
        <v>9297.96</v>
      </c>
      <c r="C28" s="16" t="s">
        <v>57</v>
      </c>
      <c r="D28" s="16"/>
      <c r="E28" s="16"/>
      <c r="F28" s="6" t="s">
        <f>=A28-A27</f>
      </c>
      <c r="G28" s="6" t="s">
        <f>=B28+G27</f>
      </c>
      <c r="H28" s="6" t="s">
        <f>=F28*G27</f>
      </c>
    </row>
    <row collapsed="false" customFormat="false" customHeight="false" hidden="false" ht="12.1" outlineLevel="0" r="29">
      <c r="A29" s="13" t="n">
        <v>46181.552453704</v>
      </c>
      <c r="B29" s="6" t="n">
        <v>40</v>
      </c>
      <c r="C29" s="16" t="s">
        <v>54</v>
      </c>
      <c r="D29" s="16"/>
      <c r="E29" s="16"/>
      <c r="F29" s="6" t="s">
        <f>=A29-A28</f>
      </c>
      <c r="G29" s="6" t="s">
        <f>=B29+G28</f>
      </c>
      <c r="H29" s="6" t="s">
        <f>=F29*G28</f>
      </c>
    </row>
    <row collapsed="false" customFormat="false" customHeight="false" hidden="false" ht="12.1" outlineLevel="0" r="30">
      <c r="A30" s="13" t="n">
        <v>46182</v>
      </c>
      <c r="B30" s="6" t="n">
        <v>-503.57</v>
      </c>
      <c r="C30" s="16" t="s">
        <v>58</v>
      </c>
      <c r="D30" s="16"/>
      <c r="E30" s="16"/>
      <c r="F30" s="6" t="s">
        <f>=A30-A29</f>
      </c>
      <c r="G30" s="6" t="s">
        <f>=B30+G29</f>
      </c>
      <c r="H30" s="6" t="s">
        <f>=F30*G29</f>
      </c>
    </row>
    <row collapsed="false" customFormat="false" customHeight="false" hidden="false" ht="12.1" outlineLevel="0" r="31">
      <c r="A31" s="13" t="n">
        <v>46197.535173611</v>
      </c>
      <c r="B31" s="6" t="n">
        <v>503.56</v>
      </c>
      <c r="C31" s="16" t="s">
        <v>59</v>
      </c>
      <c r="D31" s="16"/>
      <c r="E31" s="16"/>
      <c r="F31" s="6" t="s">
        <f>=A31-A30</f>
      </c>
      <c r="G31" s="6" t="s">
        <f>=B31+G30</f>
      </c>
      <c r="H31" s="6" t="s">
        <f>=F31*G30</f>
      </c>
    </row>
    <row collapsed="false" customFormat="false" customHeight="false" hidden="false" ht="12.1" outlineLevel="0" r="32">
      <c r="A32" s="13" t="n">
        <v>46198.510740741</v>
      </c>
      <c r="B32" s="6" t="n">
        <v>14</v>
      </c>
      <c r="C32" s="16" t="s">
        <v>60</v>
      </c>
      <c r="D32" s="16"/>
      <c r="E32" s="16"/>
      <c r="F32" s="6" t="s">
        <f>=A32-A31</f>
      </c>
      <c r="G32" s="6" t="s">
        <f>=B32+G31</f>
      </c>
      <c r="H32" s="6" t="s">
        <f>=F32*G31</f>
      </c>
    </row>
    <row collapsed="false" customFormat="false" customHeight="false" hidden="false" ht="12.1" outlineLevel="0" r="33">
      <c r="A33" s="13" t="n">
        <v>46207.877418981</v>
      </c>
      <c r="B33" s="6" t="n">
        <v>1000</v>
      </c>
      <c r="C33" s="16" t="s">
        <v>54</v>
      </c>
      <c r="D33" s="16"/>
      <c r="E33" s="16"/>
      <c r="F33" s="6" t="s">
        <f>=A33-A32</f>
      </c>
      <c r="G33" s="6" t="s">
        <f>=B33+G32</f>
      </c>
      <c r="H33" s="6" t="s">
        <f>=F33*G32</f>
      </c>
    </row>
    <row collapsed="false" customFormat="false" customHeight="false" hidden="false" ht="12.1" outlineLevel="0" r="34">
      <c r="A34" s="13" t="n">
        <v>46209.91650463</v>
      </c>
      <c r="B34" s="6" t="n">
        <v>200</v>
      </c>
      <c r="C34" s="16" t="s">
        <v>54</v>
      </c>
      <c r="D34" s="16"/>
      <c r="E34" s="16"/>
      <c r="F34" s="6" t="s">
        <f>=A34-A33</f>
      </c>
      <c r="G34" s="6" t="s">
        <f>=B34+G33</f>
      </c>
      <c r="H34" s="6" t="s">
        <f>=F34*G33</f>
      </c>
    </row>
    <row collapsed="false" customFormat="false" customHeight="false" hidden="false" ht="12.1" outlineLevel="0" r="35">
      <c r="A35" s="13" t="n">
        <v>46210</v>
      </c>
      <c r="B35" s="6" t="n">
        <v>-213</v>
      </c>
      <c r="C35" s="16" t="s">
        <v>61</v>
      </c>
      <c r="D35" s="16"/>
      <c r="E35" s="16"/>
      <c r="F35" s="6" t="s">
        <f>=A35-A34</f>
      </c>
      <c r="G35" s="6" t="s">
        <f>=B35+G34</f>
      </c>
      <c r="H35" s="6" t="s">
        <f>=F35*G34</f>
      </c>
    </row>
    <row collapsed="false" customFormat="false" customHeight="false" hidden="false" ht="12.1" outlineLevel="0" r="36">
      <c r="A36" s="13" t="n">
        <v>46212</v>
      </c>
      <c r="B36" s="6" t="n">
        <v>-340.4</v>
      </c>
      <c r="C36" s="16" t="s">
        <v>62</v>
      </c>
      <c r="D36" s="16"/>
      <c r="E36" s="16"/>
      <c r="F36" s="6" t="s">
        <f>=A36-A35</f>
      </c>
      <c r="G36" s="6" t="s">
        <f>=B36+G35</f>
      </c>
      <c r="H36" s="6" t="s">
        <f>=F36*G35</f>
      </c>
    </row>
    <row collapsed="false" customFormat="false" customHeight="false" hidden="false" ht="12.1" outlineLevel="0" r="37">
      <c r="A37" s="13" t="n">
        <v>46213.443912037</v>
      </c>
      <c r="B37" s="6" t="n">
        <v>1049</v>
      </c>
      <c r="C37" s="16" t="s">
        <v>54</v>
      </c>
      <c r="D37" s="16"/>
      <c r="E37" s="16"/>
      <c r="F37" s="6" t="s">
        <f>=A37-A36</f>
      </c>
      <c r="G37" s="6" t="s">
        <f>=B37+G36</f>
      </c>
      <c r="H37" s="6" t="s">
        <f>=F37*G36</f>
      </c>
    </row>
    <row collapsed="false" customFormat="false" customHeight="false" hidden="false" ht="12.1" outlineLevel="0" r="38">
      <c r="A38" s="13" t="n">
        <v>46218.4728125</v>
      </c>
      <c r="B38" s="6" t="n">
        <v>63.66</v>
      </c>
      <c r="C38" s="16" t="s">
        <v>63</v>
      </c>
      <c r="D38" s="16"/>
      <c r="E38" s="16"/>
      <c r="F38" s="6" t="s">
        <f>=A38-A37</f>
      </c>
      <c r="G38" s="6" t="s">
        <f>=B38+G37</f>
      </c>
      <c r="H38" s="6" t="s">
        <f>=F38*G37</f>
      </c>
    </row>
    <row collapsed="false" customFormat="false" customHeight="false" hidden="false" ht="12.1" outlineLevel="0" r="39">
      <c r="A39" s="13" t="n">
        <v>46219</v>
      </c>
      <c r="B39" s="6" t="n">
        <v>1000</v>
      </c>
      <c r="C39" s="16" t="s">
        <v>54</v>
      </c>
      <c r="D39" s="16"/>
      <c r="E39" s="16"/>
      <c r="F39" s="6" t="s">
        <f>=A39-A38</f>
      </c>
      <c r="G39" s="6" t="s">
        <f>=B39+G38</f>
      </c>
      <c r="H39" s="6" t="s">
        <f>=F39*G38</f>
      </c>
    </row>
    <row collapsed="false" customFormat="false" customHeight="false" hidden="false" ht="12.1" outlineLevel="0" r="40">
      <c r="A40" s="13" t="n">
        <v>46223</v>
      </c>
      <c r="B40" s="6" t="n">
        <v>-532.51</v>
      </c>
      <c r="C40" s="16" t="s">
        <v>64</v>
      </c>
      <c r="D40" s="16"/>
      <c r="E40" s="16"/>
      <c r="F40" s="6" t="s">
        <f>=A40-A39</f>
      </c>
      <c r="G40" s="6" t="s">
        <f>=B40+G39</f>
      </c>
      <c r="H40" s="6" t="s">
        <f>=F40*G39</f>
      </c>
    </row>
    <row collapsed="false" customFormat="false" customHeight="false" hidden="false" ht="12.1" outlineLevel="0" r="41">
      <c r="A41" s="13" t="n">
        <v>46223</v>
      </c>
      <c r="B41" s="6" t="n">
        <v>-422.5</v>
      </c>
      <c r="C41" s="16" t="s">
        <v>65</v>
      </c>
      <c r="D41" s="16"/>
      <c r="E41" s="16"/>
      <c r="F41" s="6" t="s">
        <f>=A41-A40</f>
      </c>
      <c r="G41" s="6" t="s">
        <f>=B41+G40</f>
      </c>
      <c r="H41" s="6" t="s">
        <f>=F41*G40</f>
      </c>
    </row>
    <row collapsed="false" customFormat="false" customHeight="false" hidden="false" ht="12.1" outlineLevel="0" r="42">
      <c r="A42" s="13" t="n">
        <v>46223.489988426</v>
      </c>
      <c r="B42" s="6" t="n">
        <v>213</v>
      </c>
      <c r="C42" s="16" t="s">
        <v>66</v>
      </c>
      <c r="D42" s="16"/>
      <c r="E42" s="16"/>
      <c r="F42" s="6" t="s">
        <f>=A42-A41</f>
      </c>
      <c r="G42" s="6" t="s">
        <f>=B42+G41</f>
      </c>
      <c r="H42" s="6" t="s">
        <f>=F42*G41</f>
      </c>
    </row>
    <row collapsed="false" customFormat="false" customHeight="false" hidden="false" ht="12.1" outlineLevel="0" r="43">
      <c r="A43" s="13" t="n">
        <v>46225.55568287</v>
      </c>
      <c r="B43" s="6" t="n">
        <v>1984.95</v>
      </c>
      <c r="C43" s="16" t="s">
        <v>57</v>
      </c>
      <c r="D43" s="16"/>
      <c r="E43" s="16"/>
      <c r="F43" s="6" t="s">
        <f>=A43-A42</f>
      </c>
      <c r="G43" s="6" t="s">
        <f>=B43+G42</f>
      </c>
      <c r="H43" s="6" t="s">
        <f>=F43*G42</f>
      </c>
    </row>
    <row collapsed="false" customFormat="false" customHeight="false" hidden="false" ht="12.1" outlineLevel="0" r="44">
      <c r="A44" s="13" t="n">
        <v>46226.507337963</v>
      </c>
      <c r="B44" s="6" t="n">
        <v>340.4</v>
      </c>
      <c r="C44" s="16" t="s">
        <v>67</v>
      </c>
      <c r="D44" s="16"/>
      <c r="E44" s="16"/>
      <c r="F44" s="6" t="s">
        <f>=A44-A43</f>
      </c>
      <c r="G44" s="6" t="s">
        <f>=B44+G43</f>
      </c>
      <c r="H44" s="6" t="s">
        <f>=F44*G43</f>
      </c>
    </row>
    <row collapsed="false" customFormat="false" customHeight="false" hidden="false" ht="12.1" outlineLevel="0" r="45">
      <c r="A45" s="13" t="n">
        <v>46227.677523148</v>
      </c>
      <c r="B45" s="6" t="n">
        <v>1000</v>
      </c>
      <c r="C45" s="16" t="s">
        <v>54</v>
      </c>
      <c r="D45" s="16"/>
      <c r="E45" s="16"/>
      <c r="F45" s="6" t="s">
        <f>=A45-A44</f>
      </c>
      <c r="G45" s="6" t="s">
        <f>=B45+G44</f>
      </c>
      <c r="H45" s="6" t="s">
        <f>=F45*G44</f>
      </c>
    </row>
    <row collapsed="false" customFormat="false" customHeight="false" hidden="false" ht="12.1" outlineLevel="0" r="46">
      <c r="A46" s="13" t="n">
        <v>46232.596458333</v>
      </c>
      <c r="B46" s="6" t="n">
        <v>1759.13</v>
      </c>
      <c r="C46" s="16" t="s">
        <v>54</v>
      </c>
      <c r="D46" s="16"/>
      <c r="E46" s="16"/>
      <c r="F46" s="6" t="s">
        <f>=A46-A45</f>
      </c>
      <c r="G46" s="6" t="s">
        <f>=B46+G45</f>
      </c>
      <c r="H46" s="6" t="s">
        <f>=F46*G45</f>
      </c>
    </row>
    <row collapsed="false" customFormat="false" customHeight="false" hidden="false" ht="12.1" outlineLevel="0" r="47">
      <c r="A47" s="13" t="n">
        <v>46238.517893519</v>
      </c>
      <c r="B47" s="6" t="n">
        <v>538.51</v>
      </c>
      <c r="C47" s="16" t="s">
        <v>68</v>
      </c>
      <c r="D47" s="16"/>
      <c r="E47" s="16"/>
      <c r="F47" s="6" t="s">
        <f>=A47-A46</f>
      </c>
      <c r="G47" s="6" t="s">
        <f>=B47+G46</f>
      </c>
      <c r="H47" s="6" t="s">
        <f>=F47*G46</f>
      </c>
    </row>
    <row collapsed="false" customFormat="false" customHeight="false" hidden="false" ht="12.1" outlineLevel="0" r="48">
      <c r="A48" s="13" t="n">
        <v>46238.722604167</v>
      </c>
      <c r="B48" s="6" t="n">
        <v>423.5</v>
      </c>
      <c r="C48" s="16" t="s">
        <v>69</v>
      </c>
      <c r="D48" s="16"/>
      <c r="E48" s="16"/>
      <c r="F48" s="6" t="s">
        <f>=A48-A47</f>
      </c>
      <c r="G48" s="6" t="s">
        <f>=B48+G47</f>
      </c>
      <c r="H48" s="6" t="s">
        <f>=F48*G47</f>
      </c>
    </row>
    <row collapsed="false" customFormat="false" customHeight="false" hidden="false" ht="12.1" outlineLevel="0" r="49">
      <c r="A49" s="13" t="n">
        <v>46238.920243056</v>
      </c>
      <c r="B49" s="6" t="n">
        <v>1000</v>
      </c>
      <c r="C49" s="16" t="s">
        <v>54</v>
      </c>
      <c r="D49" s="16"/>
      <c r="E49" s="16"/>
      <c r="F49" s="6" t="s">
        <f>=A49-A48</f>
      </c>
      <c r="G49" s="6" t="s">
        <f>=B49+G48</f>
      </c>
      <c r="H49" s="6" t="s">
        <f>=F49*G48</f>
      </c>
    </row>
    <row collapsed="false" customFormat="false" customHeight="false" hidden="false" ht="12.1" outlineLevel="0" r="50">
      <c r="A50" s="13" t="n">
        <v>46240</v>
      </c>
      <c r="B50" s="6" t="n">
        <v>-1505.4</v>
      </c>
      <c r="C50" s="16" t="s">
        <v>70</v>
      </c>
      <c r="D50" s="16"/>
      <c r="E50" s="16"/>
      <c r="F50" s="6" t="s">
        <f>=A50-A49</f>
      </c>
      <c r="G50" s="6" t="s">
        <f>=B50+G49</f>
      </c>
      <c r="H50" s="6" t="s">
        <f>=F50*G49</f>
      </c>
    </row>
    <row collapsed="false" customFormat="false" customHeight="false" hidden="false" ht="12.1" outlineLevel="0" r="51">
      <c r="A51" s="13" t="n">
        <v>46244.50775463</v>
      </c>
      <c r="B51" s="6" t="n">
        <v>1517.07</v>
      </c>
      <c r="C51" s="16" t="s">
        <v>54</v>
      </c>
      <c r="D51" s="16"/>
      <c r="E51" s="16"/>
      <c r="F51" s="6" t="s">
        <f>=A51-A50</f>
      </c>
      <c r="G51" s="6" t="s">
        <f>=B51+G50</f>
      </c>
      <c r="H51" s="6" t="s">
        <f>=F51*G50</f>
      </c>
    </row>
    <row collapsed="false" customFormat="false" customHeight="false" hidden="false" ht="12.1" outlineLevel="0" r="52">
      <c r="A52" s="13" t="n">
        <v>46244.615949074</v>
      </c>
      <c r="B52" s="6" t="n">
        <v>1780</v>
      </c>
      <c r="C52" s="16" t="s">
        <v>54</v>
      </c>
      <c r="D52" s="16"/>
      <c r="E52" s="16"/>
      <c r="F52" s="6" t="s">
        <f>=A52-A51</f>
      </c>
      <c r="G52" s="6" t="s">
        <f>=B52+G51</f>
      </c>
      <c r="H52" s="6" t="s">
        <f>=F52*G51</f>
      </c>
    </row>
    <row collapsed="false" customFormat="false" customHeight="false" hidden="false" ht="12.1" outlineLevel="0" r="53">
      <c r="A53" s="13" t="n">
        <v>46245.486493056</v>
      </c>
      <c r="B53" s="6" t="n">
        <v>1505.4</v>
      </c>
      <c r="C53" s="16" t="s">
        <v>71</v>
      </c>
      <c r="D53" s="16"/>
      <c r="E53" s="16"/>
      <c r="F53" s="6" t="s">
        <f>=A53-A52</f>
      </c>
      <c r="G53" s="6" t="s">
        <f>=B53+G52</f>
      </c>
      <c r="H53" s="6" t="s">
        <f>=F53*G52</f>
      </c>
    </row>
    <row collapsed="false" customFormat="false" customHeight="false" hidden="false" ht="12.1" outlineLevel="0" r="54">
      <c r="A54" s="13" t="n">
        <v>46251</v>
      </c>
      <c r="B54" s="6" t="n">
        <v>4889.23</v>
      </c>
      <c r="C54" s="16" t="s">
        <v>54</v>
      </c>
      <c r="D54" s="16"/>
      <c r="E54" s="16"/>
      <c r="F54" s="6" t="s">
        <f>=A54-A53</f>
      </c>
      <c r="G54" s="6" t="s">
        <f>=B54+G53</f>
      </c>
      <c r="H54" s="6" t="s">
        <f>=F54*G53</f>
      </c>
    </row>
    <row collapsed="false" customFormat="false" customHeight="false" hidden="false" ht="12.1" outlineLevel="0" r="55">
      <c r="A55" s="13" t="n">
        <v>46259.768020833</v>
      </c>
      <c r="B55" s="6" t="n">
        <v>300</v>
      </c>
      <c r="C55" s="16" t="s">
        <v>54</v>
      </c>
      <c r="D55" s="16"/>
      <c r="E55" s="16"/>
      <c r="F55" s="6" t="s">
        <f>=A55-A54</f>
      </c>
      <c r="G55" s="6" t="s">
        <f>=B55+G54</f>
      </c>
      <c r="H55" s="6" t="s">
        <f>=F55*G54</f>
      </c>
    </row>
    <row collapsed="false" customFormat="false" customHeight="false" hidden="false" ht="12.1" outlineLevel="0" r="56">
      <c r="A56" s="13" t="n">
        <v>46259.769872685</v>
      </c>
      <c r="B56" s="6" t="n">
        <v>142.39</v>
      </c>
      <c r="C56" s="16" t="s">
        <v>54</v>
      </c>
      <c r="D56" s="16"/>
      <c r="E56" s="16"/>
      <c r="F56" s="6" t="s">
        <f>=A56-A55</f>
      </c>
      <c r="G56" s="6" t="s">
        <f>=B56+G55</f>
      </c>
      <c r="H56" s="6" t="s">
        <f>=F56*G55</f>
      </c>
    </row>
    <row collapsed="false" customFormat="false" customHeight="false" hidden="false" ht="12.1" outlineLevel="0" r="57">
      <c r="A57" s="13" t="n">
        <v>46269</v>
      </c>
      <c r="B57" s="6" t="n">
        <v>1000</v>
      </c>
      <c r="C57" s="16" t="s">
        <v>54</v>
      </c>
      <c r="D57" s="16"/>
      <c r="E57" s="16"/>
      <c r="F57" s="6" t="s">
        <f>=A57-A56</f>
      </c>
      <c r="G57" s="6" t="s">
        <f>=B57+G56</f>
      </c>
      <c r="H57" s="6" t="s">
        <f>=F57*G56</f>
      </c>
    </row>
    <row collapsed="false" customFormat="false" customHeight="false" hidden="false" ht="12.1" outlineLevel="0" r="58">
      <c r="A58" s="13" t="n">
        <v>46269.458043981</v>
      </c>
      <c r="B58" s="6" t="n">
        <v>900</v>
      </c>
      <c r="C58" s="16" t="s">
        <v>54</v>
      </c>
      <c r="D58" s="16"/>
      <c r="E58" s="16"/>
      <c r="F58" s="6" t="s">
        <f>=A58-A57</f>
      </c>
      <c r="G58" s="6" t="s">
        <f>=B58+G57</f>
      </c>
      <c r="H58" s="6" t="s">
        <f>=F58*G57</f>
      </c>
    </row>
    <row collapsed="false" customFormat="false" customHeight="false" hidden="false" ht="12.1" outlineLevel="0" r="59">
      <c r="A59" s="12" t="n">
        <v>46442</v>
      </c>
      <c r="B59" s="5" t="n">
        <v>-56330.93</v>
      </c>
      <c r="C59" s="14" t="s">
        <v>72</v>
      </c>
      <c r="D59" s="16"/>
      <c r="E59" s="16"/>
      <c r="F59" s="6" t="s">
        <f>=A59-A58</f>
      </c>
      <c r="G59" s="6" t="s">
        <f>=B59+G58</f>
      </c>
      <c r="H59" s="6" t="s">
        <f>=F59*G58</f>
      </c>
    </row>
    <row collapsed="false" customFormat="false" customHeight="false" hidden="false" ht="12.1" outlineLevel="0" r="60">
      <c r="A60" s="13"/>
      <c r="B60" s="9" t="s">
        <f>=XIRR(B2:B59,A2:A59)</f>
      </c>
      <c r="C60" s="16" t="s">
        <v>73</v>
      </c>
      <c r="D60" s="16"/>
      <c r="E60" s="16"/>
      <c r="F60" s="7"/>
      <c r="G60" s="2" t="s">
        <v>74</v>
      </c>
      <c r="H60" s="6" t="s">
        <f>=SUM(I2:H59)/365</f>
      </c>
    </row>
    <row collapsed="false" customFormat="false" customHeight="false" hidden="false" ht="12.1" outlineLevel="0" r="61">
      <c r="A61" s="13"/>
      <c r="B61" s="5" t="s">
        <f>=-SUM(B2:B59)</f>
      </c>
      <c r="C61" s="16" t="s">
        <v>75</v>
      </c>
      <c r="D61" s="16"/>
      <c r="E61" s="16"/>
      <c r="F61" s="7"/>
      <c r="G61" s="14" t="s">
        <v>76</v>
      </c>
      <c r="H61" s="9" t="s">
        <f>=B61/H60</f>
      </c>
    </row>
    <row collapsed="false" customFormat="false" customHeight="false" hidden="false" ht="12.1" outlineLevel="0" r="62">
      <c r="A62" s="19"/>
    </row>
    <row collapsed="false" customFormat="false" customHeight="false" hidden="false" ht="12.1" outlineLevel="0" r="63">
      <c r="A63" s="19"/>
    </row>
    <row collapsed="false" customFormat="false" customHeight="false" hidden="false" ht="12.1" outlineLevel="0" r="64">
      <c r="A64" s="15" t="s">
        <v>77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4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16</v>
      </c>
      <c r="C1" s="0"/>
      <c r="D1" s="0"/>
      <c r="E1" s="4" t="s">
        <v>21</v>
      </c>
      <c r="F1" s="0"/>
      <c r="G1" s="0"/>
      <c r="H1" s="4" t="s">
        <v>24</v>
      </c>
      <c r="I1" s="0"/>
      <c r="J1" s="0"/>
      <c r="K1" s="4" t="s">
        <v>27</v>
      </c>
      <c r="L1" s="0"/>
      <c r="M1" s="0"/>
      <c r="N1" s="4" t="s">
        <v>30</v>
      </c>
      <c r="O1" s="0"/>
    </row>
    <row collapsed="false" customFormat="false" customHeight="false" hidden="false" ht="12.1" outlineLevel="0" r="2">
      <c r="A2" s="11" t="n">
        <v>46129</v>
      </c>
      <c r="B2" s="6" t="n">
        <v>236.12</v>
      </c>
      <c r="C2" s="0" t="s">
        <v>78</v>
      </c>
      <c r="D2" s="11" t="n">
        <v>46078</v>
      </c>
      <c r="E2" s="6" t="n">
        <v>603.55</v>
      </c>
      <c r="F2" s="0" t="s">
        <v>78</v>
      </c>
      <c r="G2" s="11" t="n">
        <v>46232</v>
      </c>
      <c r="H2" s="6" t="n">
        <v>3990.45</v>
      </c>
      <c r="I2" s="0" t="s">
        <v>78</v>
      </c>
      <c r="J2" s="11" t="n">
        <v>46080</v>
      </c>
      <c r="K2" s="6" t="n">
        <v>3687.43</v>
      </c>
      <c r="L2" s="0" t="s">
        <v>78</v>
      </c>
      <c r="M2" s="11" t="n">
        <v>46174</v>
      </c>
      <c r="N2" s="6" t="n">
        <v>2458.7</v>
      </c>
      <c r="O2" s="0" t="s">
        <v>78</v>
      </c>
    </row>
    <row collapsed="false" customFormat="false" customHeight="false" hidden="false" ht="12.1" outlineLevel="0" r="3">
      <c r="A3" s="11" t="n">
        <v>46129</v>
      </c>
      <c r="B3" s="6" t="n">
        <v>1444.67</v>
      </c>
      <c r="C3" s="0" t="s">
        <v>78</v>
      </c>
      <c r="D3" s="11" t="n">
        <v>46080</v>
      </c>
      <c r="E3" s="6" t="n">
        <v>3396.13</v>
      </c>
      <c r="F3" s="0" t="s">
        <v>78</v>
      </c>
      <c r="G3" s="11" t="n">
        <v>46251</v>
      </c>
      <c r="H3" s="6" t="n">
        <v>3627.78</v>
      </c>
      <c r="I3" s="0" t="s">
        <v>78</v>
      </c>
      <c r="J3" s="11" t="n">
        <v>46212</v>
      </c>
      <c r="K3" s="6" t="n">
        <v>-340.4</v>
      </c>
      <c r="L3" s="0" t="s">
        <v>62</v>
      </c>
      <c r="M3" s="11" t="n">
        <v>46210</v>
      </c>
      <c r="N3" s="6" t="n">
        <v>-213</v>
      </c>
      <c r="O3" s="0" t="s">
        <v>61</v>
      </c>
    </row>
    <row collapsed="false" customFormat="false" customHeight="false" hidden="false" ht="12.1" outlineLevel="0" r="4">
      <c r="A4" s="11" t="n">
        <v>46251</v>
      </c>
      <c r="B4" s="6" t="n">
        <v>119.44</v>
      </c>
      <c r="C4" s="0" t="s">
        <v>78</v>
      </c>
      <c r="D4" s="11" t="n">
        <v>46090</v>
      </c>
      <c r="E4" s="6" t="n">
        <v>120.29</v>
      </c>
      <c r="F4" s="0" t="s">
        <v>78</v>
      </c>
      <c r="G4" s="11" t="n">
        <v>46253</v>
      </c>
      <c r="H4" s="6" t="n">
        <v>7456.65</v>
      </c>
      <c r="I4" s="0" t="s">
        <v>78</v>
      </c>
      <c r="J4" s="11" t="n">
        <v>46253</v>
      </c>
      <c r="K4" s="6" t="n">
        <v>1532.85</v>
      </c>
      <c r="L4" s="0" t="s">
        <v>78</v>
      </c>
      <c r="M4" s="11" t="n">
        <v>46253</v>
      </c>
      <c r="N4" s="6" t="n">
        <v>1974.97</v>
      </c>
      <c r="O4" s="0" t="s">
        <v>78</v>
      </c>
    </row>
    <row collapsed="false" customFormat="false" customHeight="false" hidden="false" ht="12.1" outlineLevel="0" r="5">
      <c r="A5" s="11" t="n">
        <v>46253</v>
      </c>
      <c r="B5" s="6" t="n">
        <v>4559.19</v>
      </c>
      <c r="C5" s="0" t="s">
        <v>78</v>
      </c>
      <c r="D5" s="11" t="n">
        <v>46093</v>
      </c>
      <c r="E5" s="6" t="n">
        <v>115.76</v>
      </c>
      <c r="F5" s="0" t="s">
        <v>78</v>
      </c>
      <c r="G5" s="11" t="n">
        <v>46597</v>
      </c>
      <c r="H5" s="8" t="s">
        <f>=-Портфель!J4</f>
      </c>
      <c r="I5" s="0" t="s">
        <v>79</v>
      </c>
      <c r="J5" s="11" t="n">
        <v>46445</v>
      </c>
      <c r="K5" s="8" t="s">
        <f>=-Портфель!J5</f>
      </c>
      <c r="L5" s="0" t="s">
        <v>79</v>
      </c>
      <c r="M5" s="11" t="n">
        <v>46539</v>
      </c>
      <c r="N5" s="8" t="s">
        <f>=-Портфель!J6</f>
      </c>
      <c r="O5" s="0" t="s">
        <v>79</v>
      </c>
    </row>
    <row collapsed="false" customFormat="false" customHeight="false" hidden="false" ht="12.1" outlineLevel="0" r="6">
      <c r="A6" s="11" t="n">
        <v>46253</v>
      </c>
      <c r="B6" s="6" t="n">
        <v>2399.58</v>
      </c>
      <c r="C6" s="0" t="s">
        <v>78</v>
      </c>
      <c r="D6" s="11" t="n">
        <v>46104</v>
      </c>
      <c r="E6" s="6" t="n">
        <v>113.65</v>
      </c>
      <c r="F6" s="0" t="s">
        <v>78</v>
      </c>
      <c r="G6" s="0"/>
      <c r="H6" s="10" t="s">
        <f>=XIRR(H2:H5,G2:G5)</f>
      </c>
      <c r="I6" s="0"/>
      <c r="J6" s="0"/>
      <c r="K6" s="10" t="s">
        <f>=XIRR(K2:K5,J2:J5)</f>
      </c>
      <c r="L6" s="0"/>
      <c r="M6" s="0"/>
      <c r="N6" s="10" t="s">
        <f>=XIRR(N2:N5,M2:M5)</f>
      </c>
      <c r="O6" s="0"/>
    </row>
    <row collapsed="false" customFormat="false" customHeight="false" hidden="false" ht="12.1" outlineLevel="0" r="7">
      <c r="A7" s="11" t="n">
        <v>46253</v>
      </c>
      <c r="B7" s="6" t="n">
        <v>1199.79</v>
      </c>
      <c r="C7" s="0" t="s">
        <v>78</v>
      </c>
      <c r="D7" s="11" t="n">
        <v>46132</v>
      </c>
      <c r="E7" s="6" t="n">
        <v>112.74</v>
      </c>
      <c r="F7" s="0" t="s">
        <v>78</v>
      </c>
      <c r="G7" s="0"/>
      <c r="H7" s="8" t="s">
        <f>=-SUM(H2:H5)</f>
      </c>
      <c r="I7" s="0" t="s">
        <v>80</v>
      </c>
      <c r="J7" s="0"/>
      <c r="K7" s="8" t="s">
        <f>=-SUM(K2:K5)</f>
      </c>
      <c r="L7" s="0" t="s">
        <v>80</v>
      </c>
      <c r="M7" s="0"/>
      <c r="N7" s="8" t="s">
        <f>=-SUM(N2:N5)</f>
      </c>
      <c r="O7" s="0" t="s">
        <v>80</v>
      </c>
    </row>
    <row collapsed="false" customFormat="false" customHeight="false" hidden="false" ht="12.1" outlineLevel="0" r="8">
      <c r="A8" s="11" t="n">
        <v>46253</v>
      </c>
      <c r="B8" s="6" t="n">
        <v>119.98</v>
      </c>
      <c r="C8" s="0" t="s">
        <v>78</v>
      </c>
      <c r="D8" s="11" t="n">
        <v>46143</v>
      </c>
      <c r="E8" s="6" t="n">
        <v>101.35</v>
      </c>
      <c r="F8" s="0" t="s">
        <v>78</v>
      </c>
    </row>
    <row collapsed="false" customFormat="false" customHeight="false" hidden="false" ht="12.1" outlineLevel="0" r="9">
      <c r="A9" s="11" t="n">
        <v>46253</v>
      </c>
      <c r="B9" s="6" t="n">
        <v>119.98</v>
      </c>
      <c r="C9" s="0" t="s">
        <v>78</v>
      </c>
      <c r="D9" s="11" t="n">
        <v>46153</v>
      </c>
      <c r="E9" s="6" t="n">
        <v>321.94</v>
      </c>
      <c r="F9" s="0" t="s">
        <v>78</v>
      </c>
    </row>
    <row collapsed="false" customFormat="false" customHeight="false" hidden="false" ht="12.1" outlineLevel="0" r="10">
      <c r="A10" s="11" t="n">
        <v>46253</v>
      </c>
      <c r="B10" s="6" t="n">
        <v>599.89</v>
      </c>
      <c r="C10" s="0" t="s">
        <v>78</v>
      </c>
      <c r="D10" s="11" t="n">
        <v>46160</v>
      </c>
      <c r="E10" s="6" t="n">
        <v>758.61</v>
      </c>
      <c r="F10" s="0" t="s">
        <v>78</v>
      </c>
    </row>
    <row collapsed="false" customFormat="false" customHeight="false" hidden="false" ht="12.1" outlineLevel="0" r="11">
      <c r="A11" s="11" t="n">
        <v>46253</v>
      </c>
      <c r="B11" s="6" t="n">
        <v>1199.79</v>
      </c>
      <c r="C11" s="0" t="s">
        <v>78</v>
      </c>
      <c r="D11" s="11" t="n">
        <v>46168</v>
      </c>
      <c r="E11" s="6" t="n">
        <v>197.38</v>
      </c>
      <c r="F11" s="0" t="s">
        <v>78</v>
      </c>
    </row>
    <row collapsed="false" customFormat="false" customHeight="false" hidden="false" ht="12.1" outlineLevel="0" r="12">
      <c r="A12" s="11" t="n">
        <v>46253</v>
      </c>
      <c r="B12" s="6" t="n">
        <v>479.92</v>
      </c>
      <c r="C12" s="0" t="s">
        <v>78</v>
      </c>
      <c r="D12" s="11" t="n">
        <v>46168</v>
      </c>
      <c r="E12" s="6" t="n">
        <v>197.62</v>
      </c>
      <c r="F12" s="0" t="s">
        <v>78</v>
      </c>
    </row>
    <row collapsed="false" customFormat="false" customHeight="false" hidden="false" ht="12.1" outlineLevel="0" r="13">
      <c r="A13" s="11" t="n">
        <v>46253</v>
      </c>
      <c r="B13" s="6" t="n">
        <v>359.94</v>
      </c>
      <c r="C13" s="0" t="s">
        <v>78</v>
      </c>
      <c r="D13" s="11" t="n">
        <v>46181</v>
      </c>
      <c r="E13" s="6" t="n">
        <v>102.17</v>
      </c>
      <c r="F13" s="0" t="s">
        <v>78</v>
      </c>
    </row>
    <row collapsed="false" customFormat="false" customHeight="false" hidden="false" ht="12.1" outlineLevel="0" r="14">
      <c r="A14" s="11" t="n">
        <v>46253</v>
      </c>
      <c r="B14" s="6" t="n">
        <v>239.96</v>
      </c>
      <c r="C14" s="0" t="s">
        <v>78</v>
      </c>
      <c r="D14" s="11" t="n">
        <v>46197</v>
      </c>
      <c r="E14" s="6" t="n">
        <v>84.24</v>
      </c>
      <c r="F14" s="0" t="s">
        <v>78</v>
      </c>
    </row>
    <row collapsed="false" customFormat="false" customHeight="false" hidden="false" ht="12.1" outlineLevel="0" r="15">
      <c r="A15" s="11" t="n">
        <v>46253</v>
      </c>
      <c r="B15" s="6" t="n">
        <v>119.98</v>
      </c>
      <c r="C15" s="0" t="s">
        <v>78</v>
      </c>
      <c r="D15" s="11" t="n">
        <v>46197</v>
      </c>
      <c r="E15" s="6" t="n">
        <v>168.48</v>
      </c>
      <c r="F15" s="0" t="s">
        <v>78</v>
      </c>
    </row>
    <row collapsed="false" customFormat="false" customHeight="false" hidden="false" ht="12.1" outlineLevel="0" r="16">
      <c r="A16" s="11" t="n">
        <v>46253</v>
      </c>
      <c r="B16" s="6" t="n">
        <v>3359.41</v>
      </c>
      <c r="C16" s="0" t="s">
        <v>78</v>
      </c>
      <c r="D16" s="11" t="n">
        <v>46198</v>
      </c>
      <c r="E16" s="6" t="n">
        <v>78.58</v>
      </c>
      <c r="F16" s="0" t="s">
        <v>78</v>
      </c>
    </row>
    <row collapsed="false" customFormat="false" customHeight="false" hidden="false" ht="12.1" outlineLevel="0" r="17">
      <c r="A17" s="11" t="n">
        <v>46494</v>
      </c>
      <c r="B17" s="8" t="s">
        <f>=-Портфель!J2</f>
      </c>
      <c r="C17" s="0" t="s">
        <v>79</v>
      </c>
      <c r="D17" s="11" t="n">
        <v>46209</v>
      </c>
      <c r="E17" s="6" t="n">
        <v>155.48</v>
      </c>
      <c r="F17" s="0" t="s">
        <v>78</v>
      </c>
    </row>
    <row collapsed="false" customFormat="false" customHeight="false" hidden="false" ht="12.1" outlineLevel="0" r="18">
      <c r="A18" s="0"/>
      <c r="B18" s="10" t="s">
        <f>=XIRR(B2:B17,A2:A17)</f>
      </c>
      <c r="C18" s="0"/>
      <c r="D18" s="11" t="n">
        <v>46213</v>
      </c>
      <c r="E18" s="6" t="n">
        <v>150.31</v>
      </c>
      <c r="F18" s="0" t="s">
        <v>78</v>
      </c>
    </row>
    <row collapsed="false" customFormat="false" customHeight="false" hidden="false" ht="12.1" outlineLevel="0" r="19">
      <c r="A19" s="0"/>
      <c r="B19" s="8" t="s">
        <f>=-SUM(B2:B17)</f>
      </c>
      <c r="C19" s="0" t="s">
        <v>80</v>
      </c>
      <c r="D19" s="11" t="n">
        <v>46213</v>
      </c>
      <c r="E19" s="6" t="n">
        <v>751.57</v>
      </c>
      <c r="F19" s="0" t="s">
        <v>78</v>
      </c>
    </row>
    <row collapsed="false" customFormat="false" customHeight="false" hidden="false" ht="12.1" outlineLevel="0" r="20">
      <c r="A20" s="0"/>
      <c r="B20" s="0"/>
      <c r="C20" s="0"/>
      <c r="D20" s="11" t="n">
        <v>46213</v>
      </c>
      <c r="E20" s="6" t="n">
        <v>150.31</v>
      </c>
      <c r="F20" s="0" t="s">
        <v>78</v>
      </c>
    </row>
    <row collapsed="false" customFormat="false" customHeight="false" hidden="false" ht="12.1" outlineLevel="0" r="21">
      <c r="A21" s="0"/>
      <c r="B21" s="0"/>
      <c r="C21" s="0"/>
      <c r="D21" s="11" t="n">
        <v>46219</v>
      </c>
      <c r="E21" s="6" t="n">
        <v>62.71</v>
      </c>
      <c r="F21" s="0" t="s">
        <v>78</v>
      </c>
    </row>
    <row collapsed="false" customFormat="false" customHeight="false" hidden="false" ht="12.1" outlineLevel="0" r="22">
      <c r="A22" s="0"/>
      <c r="B22" s="0"/>
      <c r="C22" s="0"/>
      <c r="D22" s="11" t="n">
        <v>46223</v>
      </c>
      <c r="E22" s="6" t="n">
        <v>117.7</v>
      </c>
      <c r="F22" s="0" t="s">
        <v>78</v>
      </c>
    </row>
    <row collapsed="false" customFormat="false" customHeight="false" hidden="false" ht="12.1" outlineLevel="0" r="23">
      <c r="A23" s="0"/>
      <c r="B23" s="0"/>
      <c r="C23" s="0"/>
      <c r="D23" s="11" t="n">
        <v>46223</v>
      </c>
      <c r="E23" s="6" t="n">
        <v>117.02</v>
      </c>
      <c r="F23" s="0" t="s">
        <v>78</v>
      </c>
    </row>
    <row collapsed="false" customFormat="false" customHeight="false" hidden="false" ht="12.1" outlineLevel="0" r="24">
      <c r="A24" s="0"/>
      <c r="B24" s="0"/>
      <c r="C24" s="0"/>
      <c r="D24" s="11" t="n">
        <v>46225</v>
      </c>
      <c r="E24" s="6" t="n">
        <v>1499.71</v>
      </c>
      <c r="F24" s="0" t="s">
        <v>78</v>
      </c>
    </row>
    <row collapsed="false" customFormat="false" customHeight="false" hidden="false" ht="12.1" outlineLevel="0" r="25">
      <c r="A25" s="0"/>
      <c r="B25" s="0"/>
      <c r="C25" s="0"/>
      <c r="D25" s="11" t="n">
        <v>46227</v>
      </c>
      <c r="E25" s="6" t="n">
        <v>299.67</v>
      </c>
      <c r="F25" s="0" t="s">
        <v>78</v>
      </c>
    </row>
    <row collapsed="false" customFormat="false" customHeight="false" hidden="false" ht="12.1" outlineLevel="0" r="26">
      <c r="A26" s="0"/>
      <c r="B26" s="0"/>
      <c r="C26" s="0"/>
      <c r="D26" s="11" t="n">
        <v>46227</v>
      </c>
      <c r="E26" s="6" t="n">
        <v>150.47</v>
      </c>
      <c r="F26" s="0" t="s">
        <v>78</v>
      </c>
    </row>
    <row collapsed="false" customFormat="false" customHeight="false" hidden="false" ht="12.1" outlineLevel="0" r="27">
      <c r="A27" s="0"/>
      <c r="B27" s="0"/>
      <c r="C27" s="0"/>
      <c r="D27" s="11" t="n">
        <v>46240</v>
      </c>
      <c r="E27" s="6" t="n">
        <v>-1505.4</v>
      </c>
      <c r="F27" s="0" t="s">
        <v>70</v>
      </c>
    </row>
    <row collapsed="false" customFormat="false" customHeight="false" hidden="false" ht="12.1" outlineLevel="0" r="28">
      <c r="A28" s="0"/>
      <c r="B28" s="0"/>
      <c r="C28" s="0"/>
      <c r="D28" s="11" t="n">
        <v>46244</v>
      </c>
      <c r="E28" s="6" t="n">
        <v>91.91</v>
      </c>
      <c r="F28" s="0" t="s">
        <v>78</v>
      </c>
    </row>
    <row collapsed="false" customFormat="false" customHeight="false" hidden="false" ht="12.1" outlineLevel="0" r="29">
      <c r="A29" s="0"/>
      <c r="B29" s="0"/>
      <c r="C29" s="0"/>
      <c r="D29" s="11" t="n">
        <v>46244</v>
      </c>
      <c r="E29" s="6" t="n">
        <v>91.5</v>
      </c>
      <c r="F29" s="0" t="s">
        <v>78</v>
      </c>
    </row>
    <row collapsed="false" customFormat="false" customHeight="false" hidden="false" ht="12.1" outlineLevel="0" r="30">
      <c r="A30" s="0"/>
      <c r="B30" s="0"/>
      <c r="C30" s="0"/>
      <c r="D30" s="11" t="n">
        <v>46251</v>
      </c>
      <c r="E30" s="6" t="n">
        <v>232.43</v>
      </c>
      <c r="F30" s="0" t="s">
        <v>78</v>
      </c>
    </row>
    <row collapsed="false" customFormat="false" customHeight="false" hidden="false" ht="12.1" outlineLevel="0" r="31">
      <c r="A31" s="0"/>
      <c r="B31" s="0"/>
      <c r="C31" s="0"/>
      <c r="D31" s="11" t="n">
        <v>46251</v>
      </c>
      <c r="E31" s="6" t="n">
        <v>929.98</v>
      </c>
      <c r="F31" s="0" t="s">
        <v>78</v>
      </c>
    </row>
    <row collapsed="false" customFormat="false" customHeight="false" hidden="false" ht="12.1" outlineLevel="0" r="32">
      <c r="A32" s="0"/>
      <c r="B32" s="0"/>
      <c r="C32" s="0"/>
      <c r="D32" s="11" t="n">
        <v>46253</v>
      </c>
      <c r="E32" s="6" t="n">
        <v>6682.99</v>
      </c>
      <c r="F32" s="0" t="s">
        <v>78</v>
      </c>
    </row>
    <row collapsed="false" customFormat="false" customHeight="false" hidden="false" ht="12.1" outlineLevel="0" r="33">
      <c r="A33" s="0"/>
      <c r="B33" s="0"/>
      <c r="C33" s="0"/>
      <c r="D33" s="11" t="n">
        <v>46254</v>
      </c>
      <c r="E33" s="6" t="n">
        <v>312.31</v>
      </c>
      <c r="F33" s="0" t="s">
        <v>78</v>
      </c>
    </row>
    <row collapsed="false" customFormat="false" customHeight="false" hidden="false" ht="12.1" outlineLevel="0" r="34">
      <c r="A34" s="0"/>
      <c r="B34" s="0"/>
      <c r="C34" s="0"/>
      <c r="D34" s="11" t="n">
        <v>46259</v>
      </c>
      <c r="E34" s="6" t="n">
        <v>460.31</v>
      </c>
      <c r="F34" s="0" t="s">
        <v>78</v>
      </c>
    </row>
    <row collapsed="false" customFormat="false" customHeight="false" hidden="false" ht="12.1" outlineLevel="0" r="35">
      <c r="A35" s="0"/>
      <c r="B35" s="0"/>
      <c r="C35" s="0"/>
      <c r="D35" s="11" t="n">
        <v>46269</v>
      </c>
      <c r="E35" s="6" t="n">
        <v>840.17</v>
      </c>
      <c r="F35" s="0" t="s">
        <v>78</v>
      </c>
    </row>
    <row collapsed="false" customFormat="false" customHeight="false" hidden="false" ht="12.1" outlineLevel="0" r="36">
      <c r="A36" s="0"/>
      <c r="B36" s="0"/>
      <c r="C36" s="0"/>
      <c r="D36" s="11" t="n">
        <v>46269</v>
      </c>
      <c r="E36" s="6" t="n">
        <v>912.79</v>
      </c>
      <c r="F36" s="0" t="s">
        <v>78</v>
      </c>
    </row>
    <row collapsed="false" customFormat="false" customHeight="false" hidden="false" ht="12.1" outlineLevel="0" r="37">
      <c r="A37" s="0"/>
      <c r="B37" s="0"/>
      <c r="C37" s="0"/>
      <c r="D37" s="11" t="n">
        <v>46269</v>
      </c>
      <c r="E37" s="6" t="n">
        <v>141.15</v>
      </c>
      <c r="F37" s="0" t="s">
        <v>78</v>
      </c>
    </row>
    <row collapsed="false" customFormat="false" customHeight="false" hidden="false" ht="12.1" outlineLevel="0" r="38">
      <c r="A38" s="0"/>
      <c r="B38" s="0"/>
      <c r="C38" s="0"/>
      <c r="D38" s="11" t="n">
        <v>46443</v>
      </c>
      <c r="E38" s="8" t="s">
        <f>=-Портфель!J3</f>
      </c>
      <c r="F38" s="0" t="s">
        <v>79</v>
      </c>
    </row>
    <row collapsed="false" customFormat="false" customHeight="false" hidden="false" ht="12.1" outlineLevel="0" r="39">
      <c r="A39" s="0"/>
      <c r="B39" s="0"/>
      <c r="C39" s="0"/>
      <c r="D39" s="0"/>
      <c r="E39" s="10" t="s">
        <f>=XIRR(E2:E38,D2:D38)</f>
      </c>
      <c r="F39" s="0"/>
    </row>
    <row collapsed="false" customFormat="false" customHeight="false" hidden="false" ht="12.1" outlineLevel="0" r="40">
      <c r="A40" s="0"/>
      <c r="B40" s="0"/>
      <c r="C40" s="0"/>
      <c r="D40" s="0"/>
      <c r="E40" s="8" t="s">
        <f>=-SUM(E2:E38)</f>
      </c>
      <c r="F40" s="0" t="s">
        <v>80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P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81</v>
      </c>
      <c r="C1" s="0"/>
      <c r="D1" s="0"/>
      <c r="E1" s="4" t="s">
        <v>82</v>
      </c>
      <c r="F1" s="0"/>
      <c r="G1" s="0"/>
      <c r="H1" s="4" t="s">
        <v>83</v>
      </c>
      <c r="I1" s="0"/>
      <c r="J1" s="0"/>
      <c r="K1" s="4" t="s">
        <v>84</v>
      </c>
      <c r="L1" s="0"/>
      <c r="M1" s="0"/>
      <c r="N1" s="4" t="s">
        <v>85</v>
      </c>
      <c r="O1" s="0"/>
      <c r="P1" s="0"/>
      <c r="Q1" s="4" t="s">
        <v>86</v>
      </c>
      <c r="R1" s="0"/>
      <c r="S1" s="0"/>
      <c r="T1" s="4" t="s">
        <v>87</v>
      </c>
      <c r="U1" s="0"/>
      <c r="V1" s="0"/>
      <c r="W1" s="4" t="s">
        <v>88</v>
      </c>
      <c r="X1" s="0"/>
      <c r="Y1" s="0"/>
      <c r="Z1" s="4" t="s">
        <v>89</v>
      </c>
      <c r="AA1" s="0"/>
      <c r="AB1" s="0"/>
      <c r="AC1" s="4" t="s">
        <v>90</v>
      </c>
      <c r="AD1" s="0"/>
      <c r="AE1" s="0"/>
      <c r="AF1" s="4" t="s">
        <v>91</v>
      </c>
      <c r="AG1" s="0"/>
      <c r="AH1" s="0"/>
      <c r="AI1" s="4" t="s">
        <v>92</v>
      </c>
      <c r="AJ1" s="0"/>
      <c r="AK1" s="0"/>
      <c r="AL1" s="4" t="s">
        <v>93</v>
      </c>
      <c r="AM1" s="0"/>
      <c r="AN1" s="0"/>
      <c r="AO1" s="4" t="s">
        <v>94</v>
      </c>
      <c r="AP1" s="0"/>
    </row>
    <row collapsed="false" customFormat="false" customHeight="false" hidden="false" ht="12.1" outlineLevel="0" r="2">
      <c r="A2" s="11" t="n">
        <v>46077</v>
      </c>
      <c r="B2" s="6" t="n">
        <v>1121.49</v>
      </c>
      <c r="C2" s="0" t="s">
        <v>78</v>
      </c>
      <c r="D2" s="11" t="n">
        <v>46077</v>
      </c>
      <c r="E2" s="6" t="n">
        <v>332.65</v>
      </c>
      <c r="F2" s="0" t="s">
        <v>78</v>
      </c>
      <c r="G2" s="11" t="n">
        <v>46078</v>
      </c>
      <c r="H2" s="6" t="n">
        <v>2847.22</v>
      </c>
      <c r="I2" s="0" t="s">
        <v>78</v>
      </c>
      <c r="J2" s="11" t="n">
        <v>46081</v>
      </c>
      <c r="K2" s="6" t="n">
        <v>4094.1</v>
      </c>
      <c r="L2" s="0" t="s">
        <v>78</v>
      </c>
      <c r="M2" s="11" t="n">
        <v>46083</v>
      </c>
      <c r="N2" s="6" t="n">
        <v>1868.27</v>
      </c>
      <c r="O2" s="0" t="s">
        <v>78</v>
      </c>
      <c r="P2" s="11" t="n">
        <v>46090</v>
      </c>
      <c r="Q2" s="6" t="n">
        <v>138.78</v>
      </c>
      <c r="R2" s="0" t="s">
        <v>78</v>
      </c>
      <c r="S2" s="11" t="n">
        <v>46099</v>
      </c>
      <c r="T2" s="6" t="n">
        <v>456.19</v>
      </c>
      <c r="U2" s="0" t="s">
        <v>78</v>
      </c>
      <c r="V2" s="11" t="n">
        <v>46099</v>
      </c>
      <c r="W2" s="6" t="n">
        <v>304.88</v>
      </c>
      <c r="X2" s="0" t="s">
        <v>78</v>
      </c>
      <c r="Y2" s="11" t="n">
        <v>46104</v>
      </c>
      <c r="Z2" s="6" t="n">
        <v>413.09</v>
      </c>
      <c r="AA2" s="0" t="s">
        <v>78</v>
      </c>
      <c r="AB2" s="11" t="n">
        <v>46104</v>
      </c>
      <c r="AC2" s="6" t="n">
        <v>904.97</v>
      </c>
      <c r="AD2" s="0" t="s">
        <v>78</v>
      </c>
      <c r="AE2" s="11" t="n">
        <v>46111</v>
      </c>
      <c r="AF2" s="6" t="n">
        <v>-4139.54</v>
      </c>
      <c r="AG2" s="0" t="s">
        <v>95</v>
      </c>
      <c r="AH2" s="11" t="n">
        <v>46132</v>
      </c>
      <c r="AI2" s="6" t="n">
        <v>981.28</v>
      </c>
      <c r="AJ2" s="0" t="s">
        <v>78</v>
      </c>
      <c r="AK2" s="11" t="n">
        <v>46152</v>
      </c>
      <c r="AL2" s="6" t="n">
        <v>250.17</v>
      </c>
      <c r="AM2" s="0" t="s">
        <v>78</v>
      </c>
      <c r="AN2" s="11" t="n">
        <v>46153</v>
      </c>
      <c r="AO2" s="6" t="n">
        <v>1195.69</v>
      </c>
      <c r="AP2" s="0" t="s">
        <v>78</v>
      </c>
    </row>
    <row collapsed="false" customFormat="false" customHeight="false" hidden="false" ht="12.1" outlineLevel="0" r="3">
      <c r="A3" s="11" t="n">
        <v>46077</v>
      </c>
      <c r="B3" s="6" t="n">
        <v>2202.07</v>
      </c>
      <c r="C3" s="0" t="s">
        <v>78</v>
      </c>
      <c r="D3" s="11" t="n">
        <v>46077</v>
      </c>
      <c r="E3" s="6" t="n">
        <v>16644.85</v>
      </c>
      <c r="F3" s="0" t="s">
        <v>78</v>
      </c>
      <c r="G3" s="11" t="n">
        <v>46080</v>
      </c>
      <c r="H3" s="6" t="n">
        <v>1429.82</v>
      </c>
      <c r="I3" s="0" t="s">
        <v>78</v>
      </c>
      <c r="J3" s="11" t="n">
        <v>46097</v>
      </c>
      <c r="K3" s="6" t="n">
        <v>173.05</v>
      </c>
      <c r="L3" s="0" t="s">
        <v>78</v>
      </c>
      <c r="M3" s="11" t="n">
        <v>46104</v>
      </c>
      <c r="N3" s="6" t="n">
        <v>-468.32</v>
      </c>
      <c r="O3" s="0" t="s">
        <v>95</v>
      </c>
      <c r="P3" s="11" t="n">
        <v>46128</v>
      </c>
      <c r="Q3" s="6" t="n">
        <v>-142.23</v>
      </c>
      <c r="R3" s="0" t="s">
        <v>95</v>
      </c>
      <c r="S3" s="11" t="n">
        <v>46104</v>
      </c>
      <c r="T3" s="6" t="n">
        <v>447.67</v>
      </c>
      <c r="U3" s="0" t="s">
        <v>78</v>
      </c>
      <c r="V3" s="11" t="n">
        <v>46104</v>
      </c>
      <c r="W3" s="6" t="n">
        <v>289.24</v>
      </c>
      <c r="X3" s="0" t="s">
        <v>78</v>
      </c>
      <c r="Y3" s="11" t="n">
        <v>46104</v>
      </c>
      <c r="Z3" s="6" t="n">
        <v>412.34</v>
      </c>
      <c r="AA3" s="0" t="s">
        <v>78</v>
      </c>
      <c r="AB3" s="11" t="n">
        <v>46251</v>
      </c>
      <c r="AC3" s="6" t="n">
        <v>-711.05</v>
      </c>
      <c r="AD3" s="0" t="s">
        <v>95</v>
      </c>
      <c r="AE3" s="11" t="n">
        <v>46112</v>
      </c>
      <c r="AF3" s="6" t="n">
        <v>4249.08</v>
      </c>
      <c r="AG3" s="0" t="s">
        <v>78</v>
      </c>
      <c r="AH3" s="11" t="n">
        <v>46157</v>
      </c>
      <c r="AI3" s="6" t="n">
        <v>-150</v>
      </c>
      <c r="AJ3" s="0" t="s">
        <v>55</v>
      </c>
      <c r="AK3" s="11" t="n">
        <v>46174</v>
      </c>
      <c r="AL3" s="6" t="n">
        <v>231.71</v>
      </c>
      <c r="AM3" s="0" t="s">
        <v>78</v>
      </c>
      <c r="AN3" s="11" t="n">
        <v>46251</v>
      </c>
      <c r="AO3" s="6" t="n">
        <v>-842.29</v>
      </c>
      <c r="AP3" s="0" t="s">
        <v>95</v>
      </c>
    </row>
    <row collapsed="false" customFormat="false" customHeight="false" hidden="false" ht="12.1" outlineLevel="0" r="4">
      <c r="A4" s="11" t="n">
        <v>46104</v>
      </c>
      <c r="B4" s="6" t="n">
        <v>1016.63</v>
      </c>
      <c r="C4" s="0" t="s">
        <v>78</v>
      </c>
      <c r="D4" s="11" t="n">
        <v>46080</v>
      </c>
      <c r="E4" s="6" t="n">
        <v>-16275.84</v>
      </c>
      <c r="F4" s="0" t="s">
        <v>95</v>
      </c>
      <c r="G4" s="11" t="n">
        <v>46223</v>
      </c>
      <c r="H4" s="6" t="n">
        <v>-532.51</v>
      </c>
      <c r="I4" s="0" t="s">
        <v>64</v>
      </c>
      <c r="J4" s="11" t="n">
        <v>46111</v>
      </c>
      <c r="K4" s="6" t="n">
        <v>82.33</v>
      </c>
      <c r="L4" s="0" t="s">
        <v>78</v>
      </c>
      <c r="M4" s="11" t="n">
        <v>46104</v>
      </c>
      <c r="N4" s="6" t="n">
        <v>-1404.97</v>
      </c>
      <c r="O4" s="0" t="s">
        <v>95</v>
      </c>
      <c r="P4" s="0"/>
      <c r="Q4" s="10" t="s">
        <f>=XIRR(Q2:Q3,P2:P3)</f>
      </c>
      <c r="R4" s="0"/>
      <c r="S4" s="11" t="n">
        <v>46174</v>
      </c>
      <c r="T4" s="6" t="n">
        <v>395.39</v>
      </c>
      <c r="U4" s="0" t="s">
        <v>78</v>
      </c>
      <c r="V4" s="11" t="n">
        <v>46129</v>
      </c>
      <c r="W4" s="6" t="n">
        <v>808.3</v>
      </c>
      <c r="X4" s="0" t="s">
        <v>78</v>
      </c>
      <c r="Y4" s="11" t="n">
        <v>46251</v>
      </c>
      <c r="Z4" s="6" t="n">
        <v>-708.25</v>
      </c>
      <c r="AA4" s="0" t="s">
        <v>95</v>
      </c>
      <c r="AB4" s="0"/>
      <c r="AC4" s="10" t="s">
        <f>=XIRR(AC2:AC3,AB2:AB3)</f>
      </c>
      <c r="AD4" s="0"/>
      <c r="AE4" s="0"/>
      <c r="AF4" s="10" t="s">
        <f>=XIRR(AF2:AF3,AE2:AE3)</f>
      </c>
      <c r="AG4" s="0"/>
      <c r="AH4" s="11" t="n">
        <v>46225</v>
      </c>
      <c r="AI4" s="6" t="n">
        <v>459.63</v>
      </c>
      <c r="AJ4" s="0" t="s">
        <v>78</v>
      </c>
      <c r="AK4" s="11" t="n">
        <v>46174</v>
      </c>
      <c r="AL4" s="6" t="n">
        <v>464.63</v>
      </c>
      <c r="AM4" s="0" t="s">
        <v>78</v>
      </c>
      <c r="AN4" s="0"/>
      <c r="AO4" s="10" t="s">
        <f>=XIRR(AO2:AO3,AN2:AN3)</f>
      </c>
      <c r="AP4" s="0"/>
    </row>
    <row collapsed="false" customFormat="false" customHeight="false" hidden="false" ht="12.1" outlineLevel="0" r="5">
      <c r="A5" s="11" t="n">
        <v>46125</v>
      </c>
      <c r="B5" s="6" t="n">
        <v>954.67</v>
      </c>
      <c r="C5" s="0" t="s">
        <v>78</v>
      </c>
      <c r="D5" s="11" t="n">
        <v>46080</v>
      </c>
      <c r="E5" s="6" t="n">
        <v>982.6</v>
      </c>
      <c r="F5" s="0" t="s">
        <v>78</v>
      </c>
      <c r="G5" s="11" t="n">
        <v>46237</v>
      </c>
      <c r="H5" s="6" t="n">
        <v>2167.06</v>
      </c>
      <c r="I5" s="0" t="s">
        <v>78</v>
      </c>
      <c r="J5" s="11" t="n">
        <v>46223</v>
      </c>
      <c r="K5" s="6" t="n">
        <v>-422.5</v>
      </c>
      <c r="L5" s="0" t="s">
        <v>65</v>
      </c>
      <c r="M5" s="0"/>
      <c r="N5" s="10" t="s">
        <f>=XIRR(N2:N4,M2:M4)</f>
      </c>
      <c r="O5" s="0"/>
      <c r="P5" s="0"/>
      <c r="Q5" s="8" t="s">
        <f>=-SUM(Q2:Q3)</f>
      </c>
      <c r="R5" s="0" t="s">
        <v>80</v>
      </c>
      <c r="S5" s="11" t="n">
        <v>46219</v>
      </c>
      <c r="T5" s="6" t="n">
        <v>1020.9</v>
      </c>
      <c r="U5" s="0" t="s">
        <v>78</v>
      </c>
      <c r="V5" s="11" t="n">
        <v>46132</v>
      </c>
      <c r="W5" s="6" t="n">
        <v>1611.49</v>
      </c>
      <c r="X5" s="0" t="s">
        <v>78</v>
      </c>
      <c r="Y5" s="0"/>
      <c r="Z5" s="10" t="s">
        <f>=XIRR(Z2:Z4,Y2:Y4)</f>
      </c>
      <c r="AA5" s="0"/>
      <c r="AB5" s="0"/>
      <c r="AC5" s="8" t="s">
        <f>=-SUM(AC2:AC3)</f>
      </c>
      <c r="AD5" s="0" t="s">
        <v>80</v>
      </c>
      <c r="AE5" s="0"/>
      <c r="AF5" s="8" t="s">
        <f>=-SUM(AF2:AF3)</f>
      </c>
      <c r="AG5" s="0" t="s">
        <v>80</v>
      </c>
      <c r="AH5" s="11" t="n">
        <v>46227</v>
      </c>
      <c r="AI5" s="6" t="n">
        <v>874.03</v>
      </c>
      <c r="AJ5" s="0" t="s">
        <v>78</v>
      </c>
      <c r="AK5" s="11" t="n">
        <v>46197</v>
      </c>
      <c r="AL5" s="6" t="n">
        <v>187.29</v>
      </c>
      <c r="AM5" s="0" t="s">
        <v>78</v>
      </c>
      <c r="AN5" s="0"/>
      <c r="AO5" s="8" t="s">
        <f>=-SUM(AO2:AO3)</f>
      </c>
      <c r="AP5" s="0" t="s">
        <v>80</v>
      </c>
    </row>
    <row collapsed="false" customFormat="false" customHeight="false" hidden="false" ht="12.1" outlineLevel="0" r="6">
      <c r="A6" s="11" t="n">
        <v>46168</v>
      </c>
      <c r="B6" s="6" t="n">
        <v>810.2</v>
      </c>
      <c r="C6" s="0" t="s">
        <v>78</v>
      </c>
      <c r="D6" s="11" t="n">
        <v>46080</v>
      </c>
      <c r="E6" s="6" t="n">
        <v>2620.27</v>
      </c>
      <c r="F6" s="0" t="s">
        <v>78</v>
      </c>
      <c r="G6" s="11" t="n">
        <v>46251</v>
      </c>
      <c r="H6" s="6" t="n">
        <v>-2011.81</v>
      </c>
      <c r="I6" s="0" t="s">
        <v>95</v>
      </c>
      <c r="J6" s="11" t="n">
        <v>46245</v>
      </c>
      <c r="K6" s="6" t="n">
        <v>1515.76</v>
      </c>
      <c r="L6" s="0" t="s">
        <v>78</v>
      </c>
      <c r="M6" s="0"/>
      <c r="N6" s="8" t="s">
        <f>=-SUM(N2:N4)</f>
      </c>
      <c r="O6" s="0" t="s">
        <v>80</v>
      </c>
      <c r="P6" s="0"/>
      <c r="Q6" s="0"/>
      <c r="R6" s="0"/>
      <c r="S6" s="11" t="n">
        <v>46251</v>
      </c>
      <c r="T6" s="6" t="n">
        <v>-966.13</v>
      </c>
      <c r="U6" s="0" t="s">
        <v>95</v>
      </c>
      <c r="V6" s="11" t="n">
        <v>46174</v>
      </c>
      <c r="W6" s="6" t="n">
        <v>957.67</v>
      </c>
      <c r="X6" s="0" t="s">
        <v>78</v>
      </c>
      <c r="Y6" s="0"/>
      <c r="Z6" s="8" t="s">
        <f>=-SUM(Z2:Z4)</f>
      </c>
      <c r="AA6" s="0" t="s">
        <v>80</v>
      </c>
      <c r="AB6" s="0"/>
      <c r="AC6" s="0"/>
      <c r="AD6" s="0"/>
      <c r="AE6" s="0"/>
      <c r="AF6" s="0"/>
      <c r="AG6" s="0"/>
      <c r="AH6" s="11" t="n">
        <v>46239</v>
      </c>
      <c r="AI6" s="6" t="n">
        <v>-2538.76</v>
      </c>
      <c r="AJ6" s="0" t="s">
        <v>95</v>
      </c>
      <c r="AK6" s="11" t="n">
        <v>46251</v>
      </c>
      <c r="AL6" s="6" t="n">
        <v>-391.81</v>
      </c>
      <c r="AM6" s="0" t="s">
        <v>95</v>
      </c>
    </row>
    <row collapsed="false" customFormat="false" customHeight="false" hidden="false" ht="12.1" outlineLevel="0" r="7">
      <c r="A7" s="11" t="n">
        <v>46174</v>
      </c>
      <c r="B7" s="6" t="n">
        <v>4781.94</v>
      </c>
      <c r="C7" s="0" t="s">
        <v>78</v>
      </c>
      <c r="D7" s="11" t="n">
        <v>46118</v>
      </c>
      <c r="E7" s="6" t="n">
        <v>1589.78</v>
      </c>
      <c r="F7" s="0" t="s">
        <v>78</v>
      </c>
      <c r="G7" s="11" t="n">
        <v>46251</v>
      </c>
      <c r="H7" s="6" t="n">
        <v>-3017.72</v>
      </c>
      <c r="I7" s="0" t="s">
        <v>95</v>
      </c>
      <c r="J7" s="11" t="n">
        <v>46251</v>
      </c>
      <c r="K7" s="6" t="n">
        <v>-4069.7</v>
      </c>
      <c r="L7" s="0" t="s">
        <v>95</v>
      </c>
      <c r="M7" s="0"/>
      <c r="N7" s="0"/>
      <c r="O7" s="0"/>
      <c r="P7" s="0"/>
      <c r="Q7" s="0"/>
      <c r="R7" s="0"/>
      <c r="S7" s="11" t="n">
        <v>46251</v>
      </c>
      <c r="T7" s="6" t="n">
        <v>-1288.17</v>
      </c>
      <c r="U7" s="0" t="s">
        <v>95</v>
      </c>
      <c r="V7" s="11" t="n">
        <v>46239</v>
      </c>
      <c r="W7" s="6" t="n">
        <v>156.28</v>
      </c>
      <c r="X7" s="0" t="s">
        <v>78</v>
      </c>
      <c r="Y7" s="0"/>
      <c r="Z7" s="0"/>
      <c r="AA7" s="0"/>
      <c r="AB7" s="0"/>
      <c r="AC7" s="0"/>
      <c r="AD7" s="0"/>
      <c r="AE7" s="0"/>
      <c r="AF7" s="0"/>
      <c r="AG7" s="0"/>
      <c r="AH7" s="0"/>
      <c r="AI7" s="10" t="s">
        <f>=XIRR(AI2:AI6,AH2:AH6)</f>
      </c>
      <c r="AJ7" s="0"/>
      <c r="AK7" s="11" t="n">
        <v>46251</v>
      </c>
      <c r="AL7" s="6" t="n">
        <v>-587.71</v>
      </c>
      <c r="AM7" s="0" t="s">
        <v>95</v>
      </c>
    </row>
    <row collapsed="false" customFormat="false" customHeight="false" hidden="false" ht="12.1" outlineLevel="0" r="8">
      <c r="A8" s="11" t="n">
        <v>46251</v>
      </c>
      <c r="B8" s="6" t="n">
        <v>-8179.99</v>
      </c>
      <c r="C8" s="0" t="s">
        <v>95</v>
      </c>
      <c r="D8" s="11" t="n">
        <v>46118</v>
      </c>
      <c r="E8" s="6" t="n">
        <v>317.96</v>
      </c>
      <c r="F8" s="0" t="s">
        <v>78</v>
      </c>
      <c r="G8" s="0"/>
      <c r="H8" s="10" t="s">
        <f>=XIRR(H2:H7,G2:G7)</f>
      </c>
      <c r="I8" s="0"/>
      <c r="J8" s="0"/>
      <c r="K8" s="10" t="s">
        <f>=XIRR(K2:K7,J2:J7)</f>
      </c>
      <c r="L8" s="0"/>
      <c r="M8" s="0"/>
      <c r="N8" s="0"/>
      <c r="O8" s="0"/>
      <c r="P8" s="0"/>
      <c r="Q8" s="0"/>
      <c r="R8" s="0"/>
      <c r="S8" s="0"/>
      <c r="T8" s="10" t="s">
        <f>=XIRR(T2:T7,S2:S7)</f>
      </c>
      <c r="U8" s="0"/>
      <c r="V8" s="11" t="n">
        <v>46244</v>
      </c>
      <c r="W8" s="6" t="n">
        <v>1395.68</v>
      </c>
      <c r="X8" s="0" t="s">
        <v>78</v>
      </c>
      <c r="Y8" s="0"/>
      <c r="Z8" s="0"/>
      <c r="AA8" s="0"/>
      <c r="AB8" s="0"/>
      <c r="AC8" s="0"/>
      <c r="AD8" s="0"/>
      <c r="AE8" s="0"/>
      <c r="AF8" s="0"/>
      <c r="AG8" s="0"/>
      <c r="AH8" s="0"/>
      <c r="AI8" s="8" t="s">
        <f>=-SUM(AI2:AI6)</f>
      </c>
      <c r="AJ8" s="0" t="s">
        <v>80</v>
      </c>
      <c r="AK8" s="0"/>
      <c r="AL8" s="10" t="s">
        <f>=XIRR(AL2:AL7,AK2:AK7)</f>
      </c>
      <c r="AM8" s="0"/>
    </row>
    <row collapsed="false" customFormat="false" customHeight="false" hidden="false" ht="12.1" outlineLevel="0" r="9">
      <c r="A9" s="0"/>
      <c r="B9" s="10" t="s">
        <f>=XIRR(B2:B8,A2:A8)</f>
      </c>
      <c r="C9" s="0"/>
      <c r="D9" s="11" t="n">
        <v>46182</v>
      </c>
      <c r="E9" s="6" t="n">
        <v>-503.57</v>
      </c>
      <c r="F9" s="0" t="s">
        <v>58</v>
      </c>
      <c r="G9" s="0"/>
      <c r="H9" s="8" t="s">
        <f>=-SUM(H2:H7)</f>
      </c>
      <c r="I9" s="0" t="s">
        <v>80</v>
      </c>
      <c r="J9" s="0"/>
      <c r="K9" s="8" t="s">
        <f>=-SUM(K2:K7)</f>
      </c>
      <c r="L9" s="0" t="s">
        <v>80</v>
      </c>
      <c r="M9" s="0"/>
      <c r="N9" s="0"/>
      <c r="O9" s="0"/>
      <c r="P9" s="0"/>
      <c r="Q9" s="0"/>
      <c r="R9" s="0"/>
      <c r="S9" s="0"/>
      <c r="T9" s="8" t="s">
        <f>=-SUM(T2:T7)</f>
      </c>
      <c r="U9" s="0" t="s">
        <v>80</v>
      </c>
      <c r="V9" s="11" t="n">
        <v>46244</v>
      </c>
      <c r="W9" s="6" t="n">
        <v>1705.84</v>
      </c>
      <c r="X9" s="0" t="s">
        <v>78</v>
      </c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8" t="s">
        <f>=-SUM(AL2:AL7)</f>
      </c>
      <c r="AM9" s="0" t="s">
        <v>80</v>
      </c>
    </row>
    <row collapsed="false" customFormat="false" customHeight="false" hidden="false" ht="12.1" outlineLevel="0" r="10">
      <c r="A10" s="0"/>
      <c r="B10" s="8" t="s">
        <f>=-SUM(B2:B8)</f>
      </c>
      <c r="C10" s="0" t="s">
        <v>80</v>
      </c>
      <c r="D10" s="11" t="n">
        <v>46208</v>
      </c>
      <c r="E10" s="6" t="n">
        <v>996.89</v>
      </c>
      <c r="F10" s="0" t="s">
        <v>78</v>
      </c>
      <c r="G10" s="0"/>
      <c r="H10" s="0"/>
      <c r="I10" s="0"/>
      <c r="J10" s="0"/>
      <c r="K10" s="0"/>
      <c r="L10" s="0"/>
      <c r="M10" s="0"/>
      <c r="N10" s="0"/>
      <c r="O10" s="0"/>
      <c r="P10" s="0"/>
      <c r="Q10" s="0"/>
      <c r="R10" s="0"/>
      <c r="S10" s="0"/>
      <c r="T10" s="0"/>
      <c r="U10" s="0"/>
      <c r="V10" s="11" t="n">
        <v>46251</v>
      </c>
      <c r="W10" s="6" t="n">
        <v>-4845.02</v>
      </c>
      <c r="X10" s="0" t="s">
        <v>95</v>
      </c>
    </row>
    <row collapsed="false" customFormat="false" customHeight="false" hidden="false" ht="12.1" outlineLevel="0" r="11">
      <c r="A11" s="0"/>
      <c r="B11" s="0"/>
      <c r="C11" s="0"/>
      <c r="D11" s="11" t="n">
        <v>46251</v>
      </c>
      <c r="E11" s="6" t="n">
        <v>-5116.89</v>
      </c>
      <c r="F11" s="0" t="s">
        <v>95</v>
      </c>
      <c r="G11" s="0"/>
      <c r="H11" s="0"/>
      <c r="I11" s="0"/>
      <c r="J11" s="0"/>
      <c r="K11" s="0"/>
      <c r="L11" s="0"/>
      <c r="M11" s="0"/>
      <c r="N11" s="0"/>
      <c r="O11" s="0"/>
      <c r="P11" s="0"/>
      <c r="Q11" s="0"/>
      <c r="R11" s="0"/>
      <c r="S11" s="0"/>
      <c r="T11" s="0"/>
      <c r="U11" s="0"/>
      <c r="V11" s="0"/>
      <c r="W11" s="10" t="s">
        <f>=XIRR(W2:W10,V2:V10)</f>
      </c>
      <c r="X11" s="0"/>
    </row>
    <row collapsed="false" customFormat="false" customHeight="false" hidden="false" ht="12.1" outlineLevel="0" r="12">
      <c r="A12" s="0"/>
      <c r="B12" s="0"/>
      <c r="C12" s="0"/>
      <c r="D12" s="0"/>
      <c r="E12" s="10" t="s">
        <f>=XIRR(E2:E11,D2:D11)</f>
      </c>
      <c r="F12" s="0"/>
      <c r="G12" s="0"/>
      <c r="H12" s="0"/>
      <c r="I12" s="0"/>
      <c r="J12" s="0"/>
      <c r="K12" s="0"/>
      <c r="L12" s="0"/>
      <c r="M12" s="0"/>
      <c r="N12" s="0"/>
      <c r="O12" s="0"/>
      <c r="P12" s="0"/>
      <c r="Q12" s="0"/>
      <c r="R12" s="0"/>
      <c r="S12" s="0"/>
      <c r="T12" s="0"/>
      <c r="U12" s="0"/>
      <c r="V12" s="0"/>
      <c r="W12" s="8" t="s">
        <f>=-SUM(W2:W10)</f>
      </c>
      <c r="X12" s="0" t="s">
        <v>80</v>
      </c>
    </row>
    <row collapsed="false" customFormat="false" customHeight="false" hidden="false" ht="12.1" outlineLevel="0" r="13">
      <c r="A13" s="0"/>
      <c r="B13" s="0"/>
      <c r="C13" s="0"/>
      <c r="D13" s="0"/>
      <c r="E13" s="8" t="s">
        <f>=-SUM(E2:E11)</f>
      </c>
      <c r="F13" s="0" t="s">
        <v>80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4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3" t="s">
        <v>96</v>
      </c>
      <c r="C1" s="0"/>
      <c r="D1" s="0"/>
      <c r="E1" s="3" t="s">
        <v>97</v>
      </c>
      <c r="F1" s="0"/>
      <c r="G1" s="0"/>
      <c r="H1" s="3" t="s">
        <v>98</v>
      </c>
      <c r="I1" s="0"/>
      <c r="J1" s="0"/>
      <c r="K1" s="3" t="s">
        <v>99</v>
      </c>
      <c r="L1" s="0"/>
      <c r="M1" s="0"/>
      <c r="N1" s="3" t="s">
        <v>100</v>
      </c>
      <c r="O1" s="0"/>
    </row>
    <row collapsed="false" customFormat="false" customHeight="false" hidden="false" ht="12.1" outlineLevel="0" r="2">
      <c r="A2" s="11" t="n">
        <v>46129</v>
      </c>
      <c r="B2" s="6" t="n">
        <v>2</v>
      </c>
      <c r="C2" s="6" t="n">
        <v>236.12</v>
      </c>
      <c r="D2" s="11" t="n">
        <v>46078</v>
      </c>
      <c r="E2" s="6" t="n">
        <v>5</v>
      </c>
      <c r="F2" s="6" t="n">
        <v>603.55</v>
      </c>
      <c r="G2" s="11" t="n">
        <v>46232</v>
      </c>
      <c r="H2" s="6" t="n">
        <v>1</v>
      </c>
      <c r="I2" s="6" t="n">
        <v>3990.45</v>
      </c>
      <c r="J2" s="11" t="n">
        <v>46080</v>
      </c>
      <c r="K2" s="6" t="n">
        <v>20</v>
      </c>
      <c r="L2" s="6" t="n">
        <v>3687.43</v>
      </c>
      <c r="M2" s="11" t="n">
        <v>46174</v>
      </c>
      <c r="N2" s="6" t="n">
        <v>1</v>
      </c>
      <c r="O2" s="6" t="n">
        <v>2458.7</v>
      </c>
    </row>
    <row collapsed="false" customFormat="false" customHeight="false" hidden="false" ht="12.1" outlineLevel="0" r="3">
      <c r="A3" s="11" t="n">
        <v>46129</v>
      </c>
      <c r="B3" s="6" t="n">
        <v>12</v>
      </c>
      <c r="C3" s="6" t="n">
        <v>1444.67</v>
      </c>
      <c r="D3" s="11" t="n">
        <v>46080</v>
      </c>
      <c r="E3" s="6" t="n">
        <v>28</v>
      </c>
      <c r="F3" s="6" t="n">
        <v>3396.13</v>
      </c>
      <c r="G3" s="11" t="n">
        <v>46251</v>
      </c>
      <c r="H3" s="6" t="n">
        <v>1</v>
      </c>
      <c r="I3" s="6" t="n">
        <v>3627.78</v>
      </c>
      <c r="J3" s="11" t="n">
        <v>46253</v>
      </c>
      <c r="K3" s="6" t="n">
        <v>10</v>
      </c>
      <c r="L3" s="6" t="n">
        <v>1532.85</v>
      </c>
      <c r="M3" s="11" t="n">
        <v>46253</v>
      </c>
      <c r="N3" s="6" t="n">
        <v>1</v>
      </c>
      <c r="O3" s="6" t="n">
        <v>1974.97</v>
      </c>
    </row>
    <row collapsed="false" customFormat="false" customHeight="false" hidden="false" ht="12.1" outlineLevel="0" r="4">
      <c r="A4" s="11" t="n">
        <v>46251</v>
      </c>
      <c r="B4" s="6" t="n">
        <v>1</v>
      </c>
      <c r="C4" s="6" t="n">
        <v>119.44</v>
      </c>
      <c r="D4" s="11" t="n">
        <v>46090</v>
      </c>
      <c r="E4" s="6" t="n">
        <v>1</v>
      </c>
      <c r="F4" s="6" t="n">
        <v>120.29</v>
      </c>
      <c r="G4" s="11" t="n">
        <v>46253</v>
      </c>
      <c r="H4" s="6" t="n">
        <v>2</v>
      </c>
      <c r="I4" s="6" t="n">
        <v>7456.65</v>
      </c>
      <c r="J4" s="0"/>
      <c r="K4" s="5" t="s">
        <f>=SUM(L2:L3)/SUM(K2:K3)</f>
      </c>
      <c r="L4" s="0" t="s">
        <v>11</v>
      </c>
      <c r="M4" s="0"/>
      <c r="N4" s="5" t="s">
        <f>=SUM(O2:O3)/SUM(N2:N3)</f>
      </c>
      <c r="O4" s="0" t="s">
        <v>11</v>
      </c>
    </row>
    <row collapsed="false" customFormat="false" customHeight="false" hidden="false" ht="12.1" outlineLevel="0" r="5">
      <c r="A5" s="11" t="n">
        <v>46253</v>
      </c>
      <c r="B5" s="6" t="n">
        <v>38</v>
      </c>
      <c r="C5" s="6" t="n">
        <v>4559.19</v>
      </c>
      <c r="D5" s="11" t="n">
        <v>46093</v>
      </c>
      <c r="E5" s="6" t="n">
        <v>1</v>
      </c>
      <c r="F5" s="6" t="n">
        <v>115.76</v>
      </c>
      <c r="G5" s="0"/>
      <c r="H5" s="5" t="s">
        <f>=SUM(I2:I4)/SUM(H2:H4)</f>
      </c>
      <c r="I5" s="0" t="s">
        <v>11</v>
      </c>
      <c r="J5" s="0"/>
      <c r="K5" s="6" t="n">
        <v>152.69</v>
      </c>
      <c r="L5" s="0" t="s">
        <v>101</v>
      </c>
      <c r="M5" s="0"/>
      <c r="N5" s="6" t="n">
        <v>1807.5</v>
      </c>
      <c r="O5" s="0" t="s">
        <v>101</v>
      </c>
    </row>
    <row collapsed="false" customFormat="false" customHeight="false" hidden="false" ht="12.1" outlineLevel="0" r="6">
      <c r="A6" s="11" t="n">
        <v>46253</v>
      </c>
      <c r="B6" s="6" t="n">
        <v>20</v>
      </c>
      <c r="C6" s="6" t="n">
        <v>2399.58</v>
      </c>
      <c r="D6" s="11" t="n">
        <v>46104</v>
      </c>
      <c r="E6" s="6" t="n">
        <v>1</v>
      </c>
      <c r="F6" s="6" t="n">
        <v>113.65</v>
      </c>
      <c r="G6" s="0"/>
      <c r="H6" s="6" t="n">
        <v>3831</v>
      </c>
      <c r="I6" s="0" t="s">
        <v>101</v>
      </c>
      <c r="J6" s="0"/>
      <c r="K6" s="6" t="n">
        <v>30</v>
      </c>
      <c r="L6" s="0" t="s">
        <v>102</v>
      </c>
      <c r="M6" s="0"/>
      <c r="N6" s="6" t="n">
        <v>2</v>
      </c>
      <c r="O6" s="0" t="s">
        <v>102</v>
      </c>
    </row>
    <row collapsed="false" customFormat="false" customHeight="false" hidden="false" ht="12.1" outlineLevel="0" r="7">
      <c r="A7" s="11" t="n">
        <v>46253</v>
      </c>
      <c r="B7" s="6" t="n">
        <v>10</v>
      </c>
      <c r="C7" s="6" t="n">
        <v>1199.79</v>
      </c>
      <c r="D7" s="11" t="n">
        <v>46132</v>
      </c>
      <c r="E7" s="6" t="n">
        <v>1</v>
      </c>
      <c r="F7" s="6" t="n">
        <v>112.74</v>
      </c>
      <c r="G7" s="0"/>
      <c r="H7" s="6" t="n">
        <v>4</v>
      </c>
      <c r="I7" s="0" t="s">
        <v>102</v>
      </c>
      <c r="J7" s="0"/>
      <c r="K7" s="5" t="s">
        <f>=K6*(ABS(K5)-ABS(K4))</f>
      </c>
      <c r="L7" s="0" t="s">
        <v>103</v>
      </c>
      <c r="M7" s="0"/>
      <c r="N7" s="5" t="s">
        <f>=N6*(ABS(N5)-ABS(N4))</f>
      </c>
      <c r="O7" s="0" t="s">
        <v>103</v>
      </c>
    </row>
    <row collapsed="false" customFormat="false" customHeight="false" hidden="false" ht="12.1" outlineLevel="0" r="8">
      <c r="A8" s="11" t="n">
        <v>46253</v>
      </c>
      <c r="B8" s="6" t="n">
        <v>1</v>
      </c>
      <c r="C8" s="6" t="n">
        <v>119.98</v>
      </c>
      <c r="D8" s="11" t="n">
        <v>46143</v>
      </c>
      <c r="E8" s="6" t="n">
        <v>1</v>
      </c>
      <c r="F8" s="6" t="n">
        <v>101.35</v>
      </c>
      <c r="G8" s="0"/>
      <c r="H8" s="5" t="s">
        <f>=H7*(ABS(H6)-ABS(H5))</f>
      </c>
      <c r="I8" s="0" t="s">
        <v>103</v>
      </c>
    </row>
    <row collapsed="false" customFormat="false" customHeight="false" hidden="false" ht="12.1" outlineLevel="0" r="9">
      <c r="A9" s="11" t="n">
        <v>46253</v>
      </c>
      <c r="B9" s="6" t="n">
        <v>1</v>
      </c>
      <c r="C9" s="6" t="n">
        <v>119.98</v>
      </c>
      <c r="D9" s="11" t="n">
        <v>46153</v>
      </c>
      <c r="E9" s="6" t="n">
        <v>3</v>
      </c>
      <c r="F9" s="6" t="n">
        <v>321.94</v>
      </c>
    </row>
    <row collapsed="false" customFormat="false" customHeight="false" hidden="false" ht="12.1" outlineLevel="0" r="10">
      <c r="A10" s="11" t="n">
        <v>46253</v>
      </c>
      <c r="B10" s="6" t="n">
        <v>5</v>
      </c>
      <c r="C10" s="6" t="n">
        <v>599.89</v>
      </c>
      <c r="D10" s="11" t="n">
        <v>46160</v>
      </c>
      <c r="E10" s="6" t="n">
        <v>7</v>
      </c>
      <c r="F10" s="6" t="n">
        <v>758.61</v>
      </c>
    </row>
    <row collapsed="false" customFormat="false" customHeight="false" hidden="false" ht="12.1" outlineLevel="0" r="11">
      <c r="A11" s="11" t="n">
        <v>46253</v>
      </c>
      <c r="B11" s="6" t="n">
        <v>10</v>
      </c>
      <c r="C11" s="6" t="n">
        <v>1199.79</v>
      </c>
      <c r="D11" s="11" t="n">
        <v>46168</v>
      </c>
      <c r="E11" s="6" t="n">
        <v>2</v>
      </c>
      <c r="F11" s="6" t="n">
        <v>197.38</v>
      </c>
    </row>
    <row collapsed="false" customFormat="false" customHeight="false" hidden="false" ht="12.1" outlineLevel="0" r="12">
      <c r="A12" s="11" t="n">
        <v>46253</v>
      </c>
      <c r="B12" s="6" t="n">
        <v>4</v>
      </c>
      <c r="C12" s="6" t="n">
        <v>479.92</v>
      </c>
      <c r="D12" s="11" t="n">
        <v>46168</v>
      </c>
      <c r="E12" s="6" t="n">
        <v>2</v>
      </c>
      <c r="F12" s="6" t="n">
        <v>197.62</v>
      </c>
    </row>
    <row collapsed="false" customFormat="false" customHeight="false" hidden="false" ht="12.1" outlineLevel="0" r="13">
      <c r="A13" s="11" t="n">
        <v>46253</v>
      </c>
      <c r="B13" s="6" t="n">
        <v>3</v>
      </c>
      <c r="C13" s="6" t="n">
        <v>359.94</v>
      </c>
      <c r="D13" s="11" t="n">
        <v>46181</v>
      </c>
      <c r="E13" s="6" t="n">
        <v>1</v>
      </c>
      <c r="F13" s="6" t="n">
        <v>102.17</v>
      </c>
    </row>
    <row collapsed="false" customFormat="false" customHeight="false" hidden="false" ht="12.1" outlineLevel="0" r="14">
      <c r="A14" s="11" t="n">
        <v>46253</v>
      </c>
      <c r="B14" s="6" t="n">
        <v>2</v>
      </c>
      <c r="C14" s="6" t="n">
        <v>239.96</v>
      </c>
      <c r="D14" s="11" t="n">
        <v>46197</v>
      </c>
      <c r="E14" s="6" t="n">
        <v>1</v>
      </c>
      <c r="F14" s="6" t="n">
        <v>84.24</v>
      </c>
    </row>
    <row collapsed="false" customFormat="false" customHeight="false" hidden="false" ht="12.1" outlineLevel="0" r="15">
      <c r="A15" s="11" t="n">
        <v>46253</v>
      </c>
      <c r="B15" s="6" t="n">
        <v>1</v>
      </c>
      <c r="C15" s="6" t="n">
        <v>119.98</v>
      </c>
      <c r="D15" s="11" t="n">
        <v>46197</v>
      </c>
      <c r="E15" s="6" t="n">
        <v>2</v>
      </c>
      <c r="F15" s="6" t="n">
        <v>168.48</v>
      </c>
    </row>
    <row collapsed="false" customFormat="false" customHeight="false" hidden="false" ht="12.1" outlineLevel="0" r="16">
      <c r="A16" s="11" t="n">
        <v>46253</v>
      </c>
      <c r="B16" s="6" t="n">
        <v>28</v>
      </c>
      <c r="C16" s="6" t="n">
        <v>3359.41</v>
      </c>
      <c r="D16" s="11" t="n">
        <v>46198</v>
      </c>
      <c r="E16" s="6" t="n">
        <v>1</v>
      </c>
      <c r="F16" s="6" t="n">
        <v>78.58</v>
      </c>
    </row>
    <row collapsed="false" customFormat="false" customHeight="false" hidden="false" ht="12.1" outlineLevel="0" r="17">
      <c r="A17" s="0"/>
      <c r="B17" s="5" t="s">
        <f>=SUM(C2:C16)/SUM(B2:B16)</f>
      </c>
      <c r="C17" s="0" t="s">
        <v>11</v>
      </c>
      <c r="D17" s="11" t="n">
        <v>46209</v>
      </c>
      <c r="E17" s="6" t="n">
        <v>2</v>
      </c>
      <c r="F17" s="6" t="n">
        <v>155.48</v>
      </c>
    </row>
    <row collapsed="false" customFormat="false" customHeight="false" hidden="false" ht="12.1" outlineLevel="0" r="18">
      <c r="A18" s="0"/>
      <c r="B18" s="6" t="n">
        <v>128.99</v>
      </c>
      <c r="C18" s="0" t="s">
        <v>101</v>
      </c>
      <c r="D18" s="11" t="n">
        <v>46213</v>
      </c>
      <c r="E18" s="6" t="n">
        <v>2</v>
      </c>
      <c r="F18" s="6" t="n">
        <v>150.31</v>
      </c>
    </row>
    <row collapsed="false" customFormat="false" customHeight="false" hidden="false" ht="12.1" outlineLevel="0" r="19">
      <c r="A19" s="0"/>
      <c r="B19" s="6" t="n">
        <v>138</v>
      </c>
      <c r="C19" s="0" t="s">
        <v>102</v>
      </c>
      <c r="D19" s="11" t="n">
        <v>46213</v>
      </c>
      <c r="E19" s="6" t="n">
        <v>10</v>
      </c>
      <c r="F19" s="6" t="n">
        <v>751.57</v>
      </c>
    </row>
    <row collapsed="false" customFormat="false" customHeight="false" hidden="false" ht="12.1" outlineLevel="0" r="20">
      <c r="A20" s="0"/>
      <c r="B20" s="5" t="s">
        <f>=B19*(ABS(B18)-ABS(B17))</f>
      </c>
      <c r="C20" s="0" t="s">
        <v>103</v>
      </c>
      <c r="D20" s="11" t="n">
        <v>46213</v>
      </c>
      <c r="E20" s="6" t="n">
        <v>2</v>
      </c>
      <c r="F20" s="6" t="n">
        <v>150.31</v>
      </c>
    </row>
    <row collapsed="false" customFormat="false" customHeight="false" hidden="false" ht="12.1" outlineLevel="0" r="21">
      <c r="A21" s="0"/>
      <c r="B21" s="0"/>
      <c r="C21" s="0"/>
      <c r="D21" s="11" t="n">
        <v>46219</v>
      </c>
      <c r="E21" s="6" t="n">
        <v>1</v>
      </c>
      <c r="F21" s="6" t="n">
        <v>62.71</v>
      </c>
    </row>
    <row collapsed="false" customFormat="false" customHeight="false" hidden="false" ht="12.1" outlineLevel="0" r="22">
      <c r="A22" s="0"/>
      <c r="B22" s="0"/>
      <c r="C22" s="0"/>
      <c r="D22" s="11" t="n">
        <v>46223</v>
      </c>
      <c r="E22" s="6" t="n">
        <v>2</v>
      </c>
      <c r="F22" s="6" t="n">
        <v>117.7</v>
      </c>
    </row>
    <row collapsed="false" customFormat="false" customHeight="false" hidden="false" ht="12.1" outlineLevel="0" r="23">
      <c r="A23" s="0"/>
      <c r="B23" s="0"/>
      <c r="C23" s="0"/>
      <c r="D23" s="11" t="n">
        <v>46223</v>
      </c>
      <c r="E23" s="6" t="n">
        <v>2</v>
      </c>
      <c r="F23" s="6" t="n">
        <v>117.02</v>
      </c>
    </row>
    <row collapsed="false" customFormat="false" customHeight="false" hidden="false" ht="12.1" outlineLevel="0" r="24">
      <c r="A24" s="0"/>
      <c r="B24" s="0"/>
      <c r="C24" s="0"/>
      <c r="D24" s="11" t="n">
        <v>46225</v>
      </c>
      <c r="E24" s="6" t="n">
        <v>21</v>
      </c>
      <c r="F24" s="6" t="n">
        <v>1499.71</v>
      </c>
    </row>
    <row collapsed="false" customFormat="false" customHeight="false" hidden="false" ht="12.1" outlineLevel="0" r="25">
      <c r="A25" s="0"/>
      <c r="B25" s="0"/>
      <c r="C25" s="0"/>
      <c r="D25" s="11" t="n">
        <v>46227</v>
      </c>
      <c r="E25" s="6" t="n">
        <v>4</v>
      </c>
      <c r="F25" s="6" t="n">
        <v>299.67</v>
      </c>
    </row>
    <row collapsed="false" customFormat="false" customHeight="false" hidden="false" ht="12.1" outlineLevel="0" r="26">
      <c r="A26" s="0"/>
      <c r="B26" s="0"/>
      <c r="C26" s="0"/>
      <c r="D26" s="11" t="n">
        <v>46227</v>
      </c>
      <c r="E26" s="6" t="n">
        <v>2</v>
      </c>
      <c r="F26" s="6" t="n">
        <v>150.47</v>
      </c>
    </row>
    <row collapsed="false" customFormat="false" customHeight="false" hidden="false" ht="12.1" outlineLevel="0" r="27">
      <c r="A27" s="0"/>
      <c r="B27" s="0"/>
      <c r="C27" s="0"/>
      <c r="D27" s="11" t="n">
        <v>46244</v>
      </c>
      <c r="E27" s="6" t="n">
        <v>1</v>
      </c>
      <c r="F27" s="6" t="n">
        <v>91.91</v>
      </c>
    </row>
    <row collapsed="false" customFormat="false" customHeight="false" hidden="false" ht="12.1" outlineLevel="0" r="28">
      <c r="A28" s="0"/>
      <c r="B28" s="0"/>
      <c r="C28" s="0"/>
      <c r="D28" s="11" t="n">
        <v>46244</v>
      </c>
      <c r="E28" s="6" t="n">
        <v>1</v>
      </c>
      <c r="F28" s="6" t="n">
        <v>91.5</v>
      </c>
    </row>
    <row collapsed="false" customFormat="false" customHeight="false" hidden="false" ht="12.1" outlineLevel="0" r="29">
      <c r="A29" s="0"/>
      <c r="B29" s="0"/>
      <c r="C29" s="0"/>
      <c r="D29" s="11" t="n">
        <v>46251</v>
      </c>
      <c r="E29" s="6" t="n">
        <v>3</v>
      </c>
      <c r="F29" s="6" t="n">
        <v>232.43</v>
      </c>
    </row>
    <row collapsed="false" customFormat="false" customHeight="false" hidden="false" ht="12.1" outlineLevel="0" r="30">
      <c r="A30" s="0"/>
      <c r="B30" s="0"/>
      <c r="C30" s="0"/>
      <c r="D30" s="11" t="n">
        <v>46251</v>
      </c>
      <c r="E30" s="6" t="n">
        <v>12</v>
      </c>
      <c r="F30" s="6" t="n">
        <v>929.98</v>
      </c>
    </row>
    <row collapsed="false" customFormat="false" customHeight="false" hidden="false" ht="12.1" outlineLevel="0" r="31">
      <c r="A31" s="0"/>
      <c r="B31" s="0"/>
      <c r="C31" s="0"/>
      <c r="D31" s="11" t="n">
        <v>46253</v>
      </c>
      <c r="E31" s="6" t="n">
        <v>82</v>
      </c>
      <c r="F31" s="6" t="n">
        <v>6682.99</v>
      </c>
    </row>
    <row collapsed="false" customFormat="false" customHeight="false" hidden="false" ht="12.1" outlineLevel="0" r="32">
      <c r="A32" s="0"/>
      <c r="B32" s="0"/>
      <c r="C32" s="0"/>
      <c r="D32" s="11" t="n">
        <v>46254</v>
      </c>
      <c r="E32" s="6" t="n">
        <v>4</v>
      </c>
      <c r="F32" s="6" t="n">
        <v>312.31</v>
      </c>
    </row>
    <row collapsed="false" customFormat="false" customHeight="false" hidden="false" ht="12.1" outlineLevel="0" r="33">
      <c r="A33" s="0"/>
      <c r="B33" s="0"/>
      <c r="C33" s="0"/>
      <c r="D33" s="11" t="n">
        <v>46259</v>
      </c>
      <c r="E33" s="6" t="n">
        <v>6</v>
      </c>
      <c r="F33" s="6" t="n">
        <v>460.31</v>
      </c>
    </row>
    <row collapsed="false" customFormat="false" customHeight="false" hidden="false" ht="12.1" outlineLevel="0" r="34">
      <c r="A34" s="0"/>
      <c r="B34" s="0"/>
      <c r="C34" s="0"/>
      <c r="D34" s="11" t="n">
        <v>46269</v>
      </c>
      <c r="E34" s="6" t="n">
        <v>12</v>
      </c>
      <c r="F34" s="6" t="n">
        <v>840.17</v>
      </c>
    </row>
    <row collapsed="false" customFormat="false" customHeight="false" hidden="false" ht="12.1" outlineLevel="0" r="35">
      <c r="A35" s="0"/>
      <c r="B35" s="0"/>
      <c r="C35" s="0"/>
      <c r="D35" s="11" t="n">
        <v>46269</v>
      </c>
      <c r="E35" s="6" t="n">
        <v>13</v>
      </c>
      <c r="F35" s="6" t="n">
        <v>912.79</v>
      </c>
    </row>
    <row collapsed="false" customFormat="false" customHeight="false" hidden="false" ht="12.1" outlineLevel="0" r="36">
      <c r="A36" s="0"/>
      <c r="B36" s="0"/>
      <c r="C36" s="0"/>
      <c r="D36" s="11" t="n">
        <v>46269</v>
      </c>
      <c r="E36" s="6" t="n">
        <v>2</v>
      </c>
      <c r="F36" s="6" t="n">
        <v>141.15</v>
      </c>
    </row>
    <row collapsed="false" customFormat="false" customHeight="false" hidden="false" ht="12.1" outlineLevel="0" r="37">
      <c r="A37" s="0"/>
      <c r="B37" s="0"/>
      <c r="C37" s="0"/>
      <c r="D37" s="0"/>
      <c r="E37" s="5" t="s">
        <f>=SUM(F2:F36)/SUM(E2:E36)</f>
      </c>
      <c r="F37" s="0" t="s">
        <v>11</v>
      </c>
    </row>
    <row collapsed="false" customFormat="false" customHeight="false" hidden="false" ht="12.1" outlineLevel="0" r="38">
      <c r="A38" s="0"/>
      <c r="B38" s="0"/>
      <c r="C38" s="0"/>
      <c r="D38" s="0"/>
      <c r="E38" s="6" t="n">
        <v>71.16</v>
      </c>
      <c r="F38" s="0" t="s">
        <v>101</v>
      </c>
    </row>
    <row collapsed="false" customFormat="false" customHeight="false" hidden="false" ht="12.1" outlineLevel="0" r="39">
      <c r="A39" s="0"/>
      <c r="B39" s="0"/>
      <c r="C39" s="0"/>
      <c r="D39" s="0"/>
      <c r="E39" s="6" t="n">
        <v>241</v>
      </c>
      <c r="F39" s="0" t="s">
        <v>102</v>
      </c>
    </row>
    <row collapsed="false" customFormat="false" customHeight="false" hidden="false" ht="12.1" outlineLevel="0" r="40">
      <c r="A40" s="0"/>
      <c r="B40" s="0"/>
      <c r="C40" s="0"/>
      <c r="D40" s="0"/>
      <c r="E40" s="5" t="s">
        <f>=E39*(ABS(E38)-ABS(E37))</f>
      </c>
      <c r="F40" s="0" t="s">
        <v>103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20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47</v>
      </c>
      <c r="B1" s="18" t="s">
        <v>0</v>
      </c>
      <c r="C1" s="18" t="s">
        <v>2</v>
      </c>
      <c r="D1" s="18" t="s">
        <v>104</v>
      </c>
      <c r="E1" s="18" t="s">
        <v>1</v>
      </c>
      <c r="F1" s="18" t="s">
        <v>3</v>
      </c>
      <c r="G1" s="18" t="s">
        <v>4</v>
      </c>
      <c r="H1" s="18" t="s">
        <v>5</v>
      </c>
      <c r="I1" s="18" t="s">
        <v>9</v>
      </c>
      <c r="J1" s="18" t="s">
        <v>7</v>
      </c>
      <c r="K1" s="18" t="s">
        <v>105</v>
      </c>
      <c r="L1" s="18" t="s">
        <v>106</v>
      </c>
      <c r="M1" s="18" t="s">
        <v>19</v>
      </c>
      <c r="N1" s="18" t="s">
        <v>107</v>
      </c>
    </row>
    <row collapsed="false" customFormat="false" customHeight="false" hidden="false" ht="12.1" outlineLevel="0" r="2">
      <c r="A2" s="21" t="n">
        <v>46077.459814815</v>
      </c>
      <c r="B2" s="22" t="s">
        <v>108</v>
      </c>
      <c r="C2" s="22" t="s">
        <v>54</v>
      </c>
      <c r="D2" s="22" t="s">
        <v>108</v>
      </c>
      <c r="E2" s="22" t="s">
        <v>108</v>
      </c>
      <c r="F2" s="22" t="s">
        <v>19</v>
      </c>
      <c r="G2" s="23" t="n">
        <v>1</v>
      </c>
      <c r="H2" s="24" t="n">
        <v>1200</v>
      </c>
      <c r="I2" s="24" t="n">
        <v>1200</v>
      </c>
      <c r="J2" s="24" t="n">
        <v>0</v>
      </c>
      <c r="K2" s="24" t="n">
        <v>-0</v>
      </c>
      <c r="L2" s="24" t="n">
        <v>-0</v>
      </c>
      <c r="M2" s="6" t="s">
        <f>=I2+J2+K2+L2</f>
      </c>
      <c r="N2" s="22"/>
    </row>
    <row collapsed="false" customFormat="false" customHeight="false" hidden="false" ht="12.1" outlineLevel="0" r="3">
      <c r="A3" s="20" t="n">
        <v>46077.464386574</v>
      </c>
      <c r="B3" s="16" t="s">
        <v>81</v>
      </c>
      <c r="C3" s="16" t="s">
        <v>109</v>
      </c>
      <c r="D3" s="16" t="s">
        <v>78</v>
      </c>
      <c r="E3" s="16" t="s">
        <v>17</v>
      </c>
      <c r="F3" s="16" t="s">
        <v>19</v>
      </c>
      <c r="G3" s="7" t="n">
        <v>10</v>
      </c>
      <c r="H3" s="6" t="n">
        <v>111.88</v>
      </c>
      <c r="I3" s="6" t="n">
        <v>-1118.8</v>
      </c>
      <c r="J3" s="6" t="n">
        <v>-0</v>
      </c>
      <c r="K3" s="6" t="n">
        <v>-2.69</v>
      </c>
      <c r="L3" s="6" t="n">
        <v>-0</v>
      </c>
      <c r="M3" s="6" t="s">
        <f>=I3+J3+K3+L3</f>
      </c>
      <c r="N3" s="16"/>
    </row>
    <row collapsed="false" customFormat="false" customHeight="false" hidden="false" ht="12.1" outlineLevel="0" r="4">
      <c r="A4" s="21" t="n">
        <v>46077.901006944</v>
      </c>
      <c r="B4" s="22" t="s">
        <v>108</v>
      </c>
      <c r="C4" s="22" t="s">
        <v>54</v>
      </c>
      <c r="D4" s="22" t="s">
        <v>108</v>
      </c>
      <c r="E4" s="22" t="s">
        <v>108</v>
      </c>
      <c r="F4" s="22" t="s">
        <v>19</v>
      </c>
      <c r="G4" s="23" t="n">
        <v>1</v>
      </c>
      <c r="H4" s="24" t="n">
        <v>22610.68</v>
      </c>
      <c r="I4" s="24" t="n">
        <v>22610.68</v>
      </c>
      <c r="J4" s="24" t="n">
        <v>0</v>
      </c>
      <c r="K4" s="24" t="n">
        <v>-0</v>
      </c>
      <c r="L4" s="24" t="n">
        <v>-0</v>
      </c>
      <c r="M4" s="6" t="s">
        <f>=I4+J4+K4+L4</f>
      </c>
      <c r="N4" s="22"/>
    </row>
    <row collapsed="false" customFormat="false" customHeight="false" hidden="false" ht="12.1" outlineLevel="0" r="5">
      <c r="A5" s="20" t="n">
        <v>46077.901423611</v>
      </c>
      <c r="B5" s="16" t="s">
        <v>82</v>
      </c>
      <c r="C5" s="16" t="s">
        <v>110</v>
      </c>
      <c r="D5" s="16" t="s">
        <v>78</v>
      </c>
      <c r="E5" s="16" t="s">
        <v>17</v>
      </c>
      <c r="F5" s="16" t="s">
        <v>19</v>
      </c>
      <c r="G5" s="7" t="n">
        <v>100</v>
      </c>
      <c r="H5" s="6" t="n">
        <v>3.3185</v>
      </c>
      <c r="I5" s="6" t="n">
        <v>-331.85</v>
      </c>
      <c r="J5" s="6" t="n">
        <v>-0</v>
      </c>
      <c r="K5" s="6" t="n">
        <v>-0.8</v>
      </c>
      <c r="L5" s="6" t="n">
        <v>-0</v>
      </c>
      <c r="M5" s="6" t="s">
        <f>=I5+J5+K5+L5</f>
      </c>
      <c r="N5" s="16"/>
    </row>
    <row collapsed="false" customFormat="false" customHeight="false" hidden="false" ht="12.1" outlineLevel="0" r="6">
      <c r="A6" s="20" t="n">
        <v>46077.910671296</v>
      </c>
      <c r="B6" s="16" t="s">
        <v>82</v>
      </c>
      <c r="C6" s="16" t="s">
        <v>110</v>
      </c>
      <c r="D6" s="16" t="s">
        <v>78</v>
      </c>
      <c r="E6" s="16" t="s">
        <v>17</v>
      </c>
      <c r="F6" s="16" t="s">
        <v>19</v>
      </c>
      <c r="G6" s="7" t="n">
        <v>5000</v>
      </c>
      <c r="H6" s="6" t="n">
        <v>3.321</v>
      </c>
      <c r="I6" s="6" t="n">
        <v>-16605</v>
      </c>
      <c r="J6" s="6" t="n">
        <v>-0</v>
      </c>
      <c r="K6" s="6" t="n">
        <v>-39.85</v>
      </c>
      <c r="L6" s="6" t="n">
        <v>-0</v>
      </c>
      <c r="M6" s="6" t="s">
        <f>=I6+J6+K6+L6</f>
      </c>
      <c r="N6" s="16"/>
    </row>
    <row collapsed="false" customFormat="false" customHeight="false" hidden="false" ht="12.1" outlineLevel="0" r="7">
      <c r="A7" s="20" t="n">
        <v>46077.96943287</v>
      </c>
      <c r="B7" s="16" t="s">
        <v>81</v>
      </c>
      <c r="C7" s="16" t="s">
        <v>109</v>
      </c>
      <c r="D7" s="16" t="s">
        <v>78</v>
      </c>
      <c r="E7" s="16" t="s">
        <v>17</v>
      </c>
      <c r="F7" s="16" t="s">
        <v>19</v>
      </c>
      <c r="G7" s="7" t="n">
        <v>20</v>
      </c>
      <c r="H7" s="6" t="n">
        <v>109.84</v>
      </c>
      <c r="I7" s="6" t="n">
        <v>-2196.8</v>
      </c>
      <c r="J7" s="6" t="n">
        <v>-0</v>
      </c>
      <c r="K7" s="6" t="n">
        <v>-5.27</v>
      </c>
      <c r="L7" s="6" t="n">
        <v>-0</v>
      </c>
      <c r="M7" s="6" t="s">
        <f>=I7+J7+K7+L7</f>
      </c>
      <c r="N7" s="16"/>
    </row>
    <row collapsed="false" customFormat="false" customHeight="false" hidden="false" ht="12.1" outlineLevel="0" r="8">
      <c r="A8" s="20" t="n">
        <v>46078.292800926</v>
      </c>
      <c r="B8" s="16" t="s">
        <v>83</v>
      </c>
      <c r="C8" s="16" t="s">
        <v>111</v>
      </c>
      <c r="D8" s="16" t="s">
        <v>78</v>
      </c>
      <c r="E8" s="16" t="s">
        <v>17</v>
      </c>
      <c r="F8" s="16" t="s">
        <v>19</v>
      </c>
      <c r="G8" s="7" t="n">
        <v>2</v>
      </c>
      <c r="H8" s="6" t="n">
        <v>1420.2</v>
      </c>
      <c r="I8" s="6" t="n">
        <v>-2840.4</v>
      </c>
      <c r="J8" s="6" t="n">
        <v>-0</v>
      </c>
      <c r="K8" s="6" t="n">
        <v>-6.82</v>
      </c>
      <c r="L8" s="6" t="n">
        <v>-0</v>
      </c>
      <c r="M8" s="6" t="s">
        <f>=I8+J8+K8+L8</f>
      </c>
      <c r="N8" s="16"/>
    </row>
    <row collapsed="false" customFormat="false" customHeight="false" hidden="false" ht="12.1" outlineLevel="0" r="9">
      <c r="A9" s="20" t="n">
        <v>46078.922789352</v>
      </c>
      <c r="B9" s="16" t="s">
        <v>21</v>
      </c>
      <c r="C9" s="16" t="s">
        <v>112</v>
      </c>
      <c r="D9" s="16" t="s">
        <v>78</v>
      </c>
      <c r="E9" s="16" t="s">
        <v>17</v>
      </c>
      <c r="F9" s="16" t="s">
        <v>19</v>
      </c>
      <c r="G9" s="7" t="n">
        <v>5</v>
      </c>
      <c r="H9" s="6" t="n">
        <v>120.42</v>
      </c>
      <c r="I9" s="6" t="n">
        <v>-602.1</v>
      </c>
      <c r="J9" s="6" t="n">
        <v>-0</v>
      </c>
      <c r="K9" s="6" t="n">
        <v>-1.45</v>
      </c>
      <c r="L9" s="6" t="n">
        <v>-0</v>
      </c>
      <c r="M9" s="6" t="s">
        <f>=I9+J9+K9+L9</f>
      </c>
      <c r="N9" s="16"/>
    </row>
    <row collapsed="false" customFormat="false" customHeight="false" hidden="false" ht="12.1" outlineLevel="0" r="10">
      <c r="A10" s="25" t="n">
        <v>46080.769849537</v>
      </c>
      <c r="B10" s="26" t="s">
        <v>82</v>
      </c>
      <c r="C10" s="26" t="s">
        <v>110</v>
      </c>
      <c r="D10" s="26" t="s">
        <v>95</v>
      </c>
      <c r="E10" s="26" t="s">
        <v>17</v>
      </c>
      <c r="F10" s="26" t="s">
        <v>19</v>
      </c>
      <c r="G10" s="27" t="n">
        <v>-5000</v>
      </c>
      <c r="H10" s="28" t="n">
        <v>3.263</v>
      </c>
      <c r="I10" s="28" t="n">
        <v>16315</v>
      </c>
      <c r="J10" s="28" t="n">
        <v>0</v>
      </c>
      <c r="K10" s="28" t="n">
        <v>-39.16</v>
      </c>
      <c r="L10" s="28" t="n">
        <v>-0</v>
      </c>
      <c r="M10" s="6" t="s">
        <f>=I10+J10+K10+L10</f>
      </c>
      <c r="N10" s="26"/>
    </row>
    <row collapsed="false" customFormat="false" customHeight="false" hidden="false" ht="12.1" outlineLevel="0" r="11">
      <c r="A11" s="20" t="n">
        <v>46080.815324074</v>
      </c>
      <c r="B11" s="16" t="s">
        <v>82</v>
      </c>
      <c r="C11" s="16" t="s">
        <v>110</v>
      </c>
      <c r="D11" s="16" t="s">
        <v>78</v>
      </c>
      <c r="E11" s="16" t="s">
        <v>17</v>
      </c>
      <c r="F11" s="16" t="s">
        <v>19</v>
      </c>
      <c r="G11" s="7" t="n">
        <v>300</v>
      </c>
      <c r="H11" s="6" t="n">
        <v>3.2675</v>
      </c>
      <c r="I11" s="6" t="n">
        <v>-980.25</v>
      </c>
      <c r="J11" s="6" t="n">
        <v>-0</v>
      </c>
      <c r="K11" s="6" t="n">
        <v>-2.35</v>
      </c>
      <c r="L11" s="6" t="n">
        <v>-0</v>
      </c>
      <c r="M11" s="6" t="s">
        <f>=I11+J11+K11+L11</f>
      </c>
      <c r="N11" s="16"/>
    </row>
    <row collapsed="false" customFormat="false" customHeight="false" hidden="false" ht="12.1" outlineLevel="0" r="12">
      <c r="A12" s="20" t="n">
        <v>46080.815324074</v>
      </c>
      <c r="B12" s="16" t="s">
        <v>82</v>
      </c>
      <c r="C12" s="16" t="s">
        <v>110</v>
      </c>
      <c r="D12" s="16" t="s">
        <v>78</v>
      </c>
      <c r="E12" s="16" t="s">
        <v>17</v>
      </c>
      <c r="F12" s="16" t="s">
        <v>19</v>
      </c>
      <c r="G12" s="7" t="n">
        <v>800</v>
      </c>
      <c r="H12" s="6" t="n">
        <v>3.2675</v>
      </c>
      <c r="I12" s="6" t="n">
        <v>-2614</v>
      </c>
      <c r="J12" s="6" t="n">
        <v>-0</v>
      </c>
      <c r="K12" s="6" t="n">
        <v>-6.27</v>
      </c>
      <c r="L12" s="6" t="n">
        <v>-0</v>
      </c>
      <c r="M12" s="6" t="s">
        <f>=I12+J12+K12+L12</f>
      </c>
      <c r="N12" s="16"/>
    </row>
    <row collapsed="false" customFormat="false" customHeight="false" hidden="false" ht="12.1" outlineLevel="0" r="13">
      <c r="A13" s="20" t="n">
        <v>46080.816284722</v>
      </c>
      <c r="B13" s="16" t="s">
        <v>21</v>
      </c>
      <c r="C13" s="16" t="s">
        <v>112</v>
      </c>
      <c r="D13" s="16" t="s">
        <v>78</v>
      </c>
      <c r="E13" s="16" t="s">
        <v>17</v>
      </c>
      <c r="F13" s="16" t="s">
        <v>19</v>
      </c>
      <c r="G13" s="7" t="n">
        <v>28</v>
      </c>
      <c r="H13" s="6" t="n">
        <v>121</v>
      </c>
      <c r="I13" s="6" t="n">
        <v>-3388</v>
      </c>
      <c r="J13" s="6" t="n">
        <v>-0</v>
      </c>
      <c r="K13" s="6" t="n">
        <v>-8.13</v>
      </c>
      <c r="L13" s="6" t="n">
        <v>-0</v>
      </c>
      <c r="M13" s="6" t="s">
        <f>=I13+J13+K13+L13</f>
      </c>
      <c r="N13" s="16"/>
    </row>
    <row collapsed="false" customFormat="false" customHeight="false" hidden="false" ht="12.1" outlineLevel="0" r="14">
      <c r="A14" s="20" t="n">
        <v>46080.821388889</v>
      </c>
      <c r="B14" s="16" t="s">
        <v>27</v>
      </c>
      <c r="C14" s="16" t="s">
        <v>113</v>
      </c>
      <c r="D14" s="16" t="s">
        <v>78</v>
      </c>
      <c r="E14" s="16" t="s">
        <v>17</v>
      </c>
      <c r="F14" s="16" t="s">
        <v>19</v>
      </c>
      <c r="G14" s="7" t="n">
        <v>20</v>
      </c>
      <c r="H14" s="6" t="n">
        <v>183.93</v>
      </c>
      <c r="I14" s="6" t="n">
        <v>-3678.6</v>
      </c>
      <c r="J14" s="6" t="n">
        <v>-0</v>
      </c>
      <c r="K14" s="6" t="n">
        <v>-8.83</v>
      </c>
      <c r="L14" s="6" t="n">
        <v>-0</v>
      </c>
      <c r="M14" s="6" t="s">
        <f>=I14+J14+K14+L14</f>
      </c>
      <c r="N14" s="16"/>
    </row>
    <row collapsed="false" customFormat="false" customHeight="false" hidden="false" ht="12.1" outlineLevel="0" r="15">
      <c r="A15" s="20" t="n">
        <v>46080.821655093</v>
      </c>
      <c r="B15" s="16" t="s">
        <v>83</v>
      </c>
      <c r="C15" s="16" t="s">
        <v>111</v>
      </c>
      <c r="D15" s="16" t="s">
        <v>78</v>
      </c>
      <c r="E15" s="16" t="s">
        <v>17</v>
      </c>
      <c r="F15" s="16" t="s">
        <v>19</v>
      </c>
      <c r="G15" s="7" t="n">
        <v>1</v>
      </c>
      <c r="H15" s="6" t="n">
        <v>1426.4</v>
      </c>
      <c r="I15" s="6" t="n">
        <v>-1426.4</v>
      </c>
      <c r="J15" s="6" t="n">
        <v>-0</v>
      </c>
      <c r="K15" s="6" t="n">
        <v>-3.42</v>
      </c>
      <c r="L15" s="6" t="n">
        <v>-0</v>
      </c>
      <c r="M15" s="6" t="s">
        <f>=I15+J15+K15+L15</f>
      </c>
      <c r="N15" s="16"/>
    </row>
    <row collapsed="false" customFormat="false" customHeight="false" hidden="false" ht="12.1" outlineLevel="0" r="16">
      <c r="A16" s="20" t="n">
        <v>46081.416666667</v>
      </c>
      <c r="B16" s="16" t="s">
        <v>84</v>
      </c>
      <c r="C16" s="16" t="s">
        <v>114</v>
      </c>
      <c r="D16" s="16" t="s">
        <v>78</v>
      </c>
      <c r="E16" s="16" t="s">
        <v>17</v>
      </c>
      <c r="F16" s="16" t="s">
        <v>19</v>
      </c>
      <c r="G16" s="7" t="n">
        <v>47</v>
      </c>
      <c r="H16" s="6" t="n">
        <v>86.9</v>
      </c>
      <c r="I16" s="6" t="n">
        <v>-4084.3</v>
      </c>
      <c r="J16" s="6" t="n">
        <v>-0</v>
      </c>
      <c r="K16" s="6" t="n">
        <v>-9.8</v>
      </c>
      <c r="L16" s="6" t="n">
        <v>-0</v>
      </c>
      <c r="M16" s="6" t="s">
        <f>=I16+J16+K16+L16</f>
      </c>
      <c r="N16" s="16"/>
    </row>
    <row collapsed="false" customFormat="false" customHeight="false" hidden="false" ht="12.1" outlineLevel="0" r="17">
      <c r="A17" s="21" t="n">
        <v>46083.775428241</v>
      </c>
      <c r="B17" s="22" t="s">
        <v>108</v>
      </c>
      <c r="C17" s="22" t="s">
        <v>54</v>
      </c>
      <c r="D17" s="22" t="s">
        <v>108</v>
      </c>
      <c r="E17" s="22" t="s">
        <v>108</v>
      </c>
      <c r="F17" s="22" t="s">
        <v>19</v>
      </c>
      <c r="G17" s="23" t="n">
        <v>1</v>
      </c>
      <c r="H17" s="24" t="n">
        <v>2000</v>
      </c>
      <c r="I17" s="24" t="n">
        <v>2000</v>
      </c>
      <c r="J17" s="24" t="n">
        <v>0</v>
      </c>
      <c r="K17" s="24" t="n">
        <v>-0</v>
      </c>
      <c r="L17" s="24" t="n">
        <v>-0</v>
      </c>
      <c r="M17" s="6" t="s">
        <f>=I17+J17+K17+L17</f>
      </c>
      <c r="N17" s="22"/>
    </row>
    <row collapsed="false" customFormat="false" customHeight="false" hidden="false" ht="12.1" outlineLevel="0" r="18">
      <c r="A18" s="20" t="n">
        <v>46083.776041667</v>
      </c>
      <c r="B18" s="16" t="s">
        <v>85</v>
      </c>
      <c r="C18" s="16" t="s">
        <v>115</v>
      </c>
      <c r="D18" s="16" t="s">
        <v>78</v>
      </c>
      <c r="E18" s="16" t="s">
        <v>17</v>
      </c>
      <c r="F18" s="16" t="s">
        <v>19</v>
      </c>
      <c r="G18" s="7" t="n">
        <v>40</v>
      </c>
      <c r="H18" s="6" t="n">
        <v>46.595</v>
      </c>
      <c r="I18" s="6" t="n">
        <v>-1863.8</v>
      </c>
      <c r="J18" s="6" t="n">
        <v>-0</v>
      </c>
      <c r="K18" s="6" t="n">
        <v>-4.47</v>
      </c>
      <c r="L18" s="6" t="n">
        <v>-0</v>
      </c>
      <c r="M18" s="6" t="s">
        <f>=I18+J18+K18+L18</f>
      </c>
      <c r="N18" s="16"/>
    </row>
    <row collapsed="false" customFormat="false" customHeight="false" hidden="false" ht="12.1" outlineLevel="0" r="19">
      <c r="A19" s="20" t="n">
        <v>46090.334826389</v>
      </c>
      <c r="B19" s="16" t="s">
        <v>21</v>
      </c>
      <c r="C19" s="16" t="s">
        <v>112</v>
      </c>
      <c r="D19" s="16" t="s">
        <v>78</v>
      </c>
      <c r="E19" s="16" t="s">
        <v>17</v>
      </c>
      <c r="F19" s="16" t="s">
        <v>19</v>
      </c>
      <c r="G19" s="7" t="n">
        <v>1</v>
      </c>
      <c r="H19" s="6" t="n">
        <v>120</v>
      </c>
      <c r="I19" s="6" t="n">
        <v>-120</v>
      </c>
      <c r="J19" s="6" t="n">
        <v>-0</v>
      </c>
      <c r="K19" s="6" t="n">
        <v>-0.29</v>
      </c>
      <c r="L19" s="6" t="n">
        <v>-0</v>
      </c>
      <c r="M19" s="6" t="s">
        <f>=I19+J19+K19+L19</f>
      </c>
      <c r="N19" s="16"/>
    </row>
    <row collapsed="false" customFormat="false" customHeight="false" hidden="false" ht="12.1" outlineLevel="0" r="20">
      <c r="A20" s="20" t="n">
        <v>46090.350590278</v>
      </c>
      <c r="B20" s="16" t="s">
        <v>86</v>
      </c>
      <c r="C20" s="16" t="s">
        <v>116</v>
      </c>
      <c r="D20" s="16" t="s">
        <v>78</v>
      </c>
      <c r="E20" s="16" t="s">
        <v>17</v>
      </c>
      <c r="F20" s="16" t="s">
        <v>19</v>
      </c>
      <c r="G20" s="7" t="n">
        <v>1000</v>
      </c>
      <c r="H20" s="6" t="n">
        <v>0.13845</v>
      </c>
      <c r="I20" s="6" t="n">
        <v>-138.45</v>
      </c>
      <c r="J20" s="6" t="n">
        <v>-0</v>
      </c>
      <c r="K20" s="6" t="n">
        <v>-0.33</v>
      </c>
      <c r="L20" s="6" t="n">
        <v>-0</v>
      </c>
      <c r="M20" s="6" t="s">
        <f>=I20+J20+K20+L20</f>
      </c>
      <c r="N20" s="16"/>
    </row>
    <row collapsed="false" customFormat="false" customHeight="false" hidden="false" ht="12.1" outlineLevel="0" r="21">
      <c r="A21" s="21" t="n">
        <v>46090.356574074</v>
      </c>
      <c r="B21" s="22" t="s">
        <v>108</v>
      </c>
      <c r="C21" s="22" t="s">
        <v>54</v>
      </c>
      <c r="D21" s="22" t="s">
        <v>108</v>
      </c>
      <c r="E21" s="22" t="s">
        <v>108</v>
      </c>
      <c r="F21" s="22" t="s">
        <v>19</v>
      </c>
      <c r="G21" s="23" t="n">
        <v>1</v>
      </c>
      <c r="H21" s="24" t="n">
        <v>170</v>
      </c>
      <c r="I21" s="24" t="n">
        <v>170</v>
      </c>
      <c r="J21" s="24" t="n">
        <v>0</v>
      </c>
      <c r="K21" s="24" t="n">
        <v>-0</v>
      </c>
      <c r="L21" s="24" t="n">
        <v>-0</v>
      </c>
      <c r="M21" s="6" t="s">
        <f>=I21+J21+K21+L21</f>
      </c>
      <c r="N21" s="22"/>
    </row>
    <row collapsed="false" customFormat="false" customHeight="false" hidden="false" ht="12.1" outlineLevel="0" r="22">
      <c r="A22" s="20" t="n">
        <v>46093.937893519</v>
      </c>
      <c r="B22" s="16" t="s">
        <v>21</v>
      </c>
      <c r="C22" s="16" t="s">
        <v>112</v>
      </c>
      <c r="D22" s="16" t="s">
        <v>78</v>
      </c>
      <c r="E22" s="16" t="s">
        <v>17</v>
      </c>
      <c r="F22" s="16" t="s">
        <v>19</v>
      </c>
      <c r="G22" s="7" t="n">
        <v>1</v>
      </c>
      <c r="H22" s="6" t="n">
        <v>115.48</v>
      </c>
      <c r="I22" s="6" t="n">
        <v>-115.48</v>
      </c>
      <c r="J22" s="6" t="n">
        <v>-0</v>
      </c>
      <c r="K22" s="6" t="n">
        <v>-0.28</v>
      </c>
      <c r="L22" s="6" t="n">
        <v>-0</v>
      </c>
      <c r="M22" s="6" t="s">
        <f>=I22+J22+K22+L22</f>
      </c>
      <c r="N22" s="16"/>
    </row>
    <row collapsed="false" customFormat="false" customHeight="false" hidden="false" ht="12.1" outlineLevel="0" r="23">
      <c r="A23" s="20" t="n">
        <v>46097.762418981</v>
      </c>
      <c r="B23" s="16" t="s">
        <v>84</v>
      </c>
      <c r="C23" s="16" t="s">
        <v>114</v>
      </c>
      <c r="D23" s="16" t="s">
        <v>78</v>
      </c>
      <c r="E23" s="16" t="s">
        <v>17</v>
      </c>
      <c r="F23" s="16" t="s">
        <v>19</v>
      </c>
      <c r="G23" s="7" t="n">
        <v>2</v>
      </c>
      <c r="H23" s="6" t="n">
        <v>86.32</v>
      </c>
      <c r="I23" s="6" t="n">
        <v>-172.64</v>
      </c>
      <c r="J23" s="6" t="n">
        <v>-0</v>
      </c>
      <c r="K23" s="6" t="n">
        <v>-0.41</v>
      </c>
      <c r="L23" s="6" t="n">
        <v>-0</v>
      </c>
      <c r="M23" s="6" t="s">
        <f>=I23+J23+K23+L23</f>
      </c>
      <c r="N23" s="16"/>
    </row>
    <row collapsed="false" customFormat="false" customHeight="false" hidden="false" ht="12.1" outlineLevel="0" r="24">
      <c r="A24" s="21" t="n">
        <v>46098.772199074</v>
      </c>
      <c r="B24" s="22" t="s">
        <v>108</v>
      </c>
      <c r="C24" s="22" t="s">
        <v>54</v>
      </c>
      <c r="D24" s="22" t="s">
        <v>108</v>
      </c>
      <c r="E24" s="22" t="s">
        <v>108</v>
      </c>
      <c r="F24" s="22" t="s">
        <v>19</v>
      </c>
      <c r="G24" s="23" t="n">
        <v>1</v>
      </c>
      <c r="H24" s="24" t="n">
        <v>150</v>
      </c>
      <c r="I24" s="24" t="n">
        <v>150</v>
      </c>
      <c r="J24" s="24" t="n">
        <v>0</v>
      </c>
      <c r="K24" s="24" t="n">
        <v>-0</v>
      </c>
      <c r="L24" s="24" t="n">
        <v>-0</v>
      </c>
      <c r="M24" s="6" t="s">
        <f>=I24+J24+K24+L24</f>
      </c>
      <c r="N24" s="22"/>
    </row>
    <row collapsed="false" customFormat="false" customHeight="false" hidden="false" ht="12.1" outlineLevel="0" r="25">
      <c r="A25" s="20" t="n">
        <v>46099.92744213</v>
      </c>
      <c r="B25" s="16" t="s">
        <v>87</v>
      </c>
      <c r="C25" s="16" t="s">
        <v>117</v>
      </c>
      <c r="D25" s="16" t="s">
        <v>78</v>
      </c>
      <c r="E25" s="16" t="s">
        <v>17</v>
      </c>
      <c r="F25" s="16" t="s">
        <v>19</v>
      </c>
      <c r="G25" s="7" t="n">
        <v>1000</v>
      </c>
      <c r="H25" s="6" t="n">
        <v>0.4551</v>
      </c>
      <c r="I25" s="6" t="n">
        <v>-455.1</v>
      </c>
      <c r="J25" s="6" t="n">
        <v>-0</v>
      </c>
      <c r="K25" s="6" t="n">
        <v>-1.09</v>
      </c>
      <c r="L25" s="6" t="n">
        <v>-0</v>
      </c>
      <c r="M25" s="6" t="s">
        <f>=I25+J25+K25+L25</f>
      </c>
      <c r="N25" s="16"/>
    </row>
    <row collapsed="false" customFormat="false" customHeight="false" hidden="false" ht="12.1" outlineLevel="0" r="26">
      <c r="A26" s="20" t="n">
        <v>46099.927638889</v>
      </c>
      <c r="B26" s="16" t="s">
        <v>88</v>
      </c>
      <c r="C26" s="16" t="s">
        <v>118</v>
      </c>
      <c r="D26" s="16" t="s">
        <v>78</v>
      </c>
      <c r="E26" s="16" t="s">
        <v>17</v>
      </c>
      <c r="F26" s="16" t="s">
        <v>19</v>
      </c>
      <c r="G26" s="7" t="n">
        <v>1</v>
      </c>
      <c r="H26" s="6" t="n">
        <v>304.15</v>
      </c>
      <c r="I26" s="6" t="n">
        <v>-304.15</v>
      </c>
      <c r="J26" s="6" t="n">
        <v>-0</v>
      </c>
      <c r="K26" s="6" t="n">
        <v>-0.73</v>
      </c>
      <c r="L26" s="6" t="n">
        <v>-0</v>
      </c>
      <c r="M26" s="6" t="s">
        <f>=I26+J26+K26+L26</f>
      </c>
      <c r="N26" s="16"/>
    </row>
    <row collapsed="false" customFormat="false" customHeight="false" hidden="false" ht="12.1" outlineLevel="0" r="27">
      <c r="A27" s="21" t="n">
        <v>46099.928634259</v>
      </c>
      <c r="B27" s="22" t="s">
        <v>108</v>
      </c>
      <c r="C27" s="22" t="s">
        <v>54</v>
      </c>
      <c r="D27" s="22" t="s">
        <v>108</v>
      </c>
      <c r="E27" s="22" t="s">
        <v>108</v>
      </c>
      <c r="F27" s="22" t="s">
        <v>19</v>
      </c>
      <c r="G27" s="23" t="n">
        <v>1</v>
      </c>
      <c r="H27" s="24" t="n">
        <v>733</v>
      </c>
      <c r="I27" s="24" t="n">
        <v>733</v>
      </c>
      <c r="J27" s="24" t="n">
        <v>0</v>
      </c>
      <c r="K27" s="24" t="n">
        <v>-0</v>
      </c>
      <c r="L27" s="24" t="n">
        <v>-0</v>
      </c>
      <c r="M27" s="6" t="s">
        <f>=I27+J27+K27+L27</f>
      </c>
      <c r="N27" s="22"/>
    </row>
    <row collapsed="false" customFormat="false" customHeight="false" hidden="false" ht="12.1" outlineLevel="0" r="28">
      <c r="A28" s="20" t="n">
        <v>46104.324537037</v>
      </c>
      <c r="B28" s="16" t="s">
        <v>88</v>
      </c>
      <c r="C28" s="16" t="s">
        <v>118</v>
      </c>
      <c r="D28" s="16" t="s">
        <v>78</v>
      </c>
      <c r="E28" s="16" t="s">
        <v>17</v>
      </c>
      <c r="F28" s="16" t="s">
        <v>19</v>
      </c>
      <c r="G28" s="7" t="n">
        <v>1</v>
      </c>
      <c r="H28" s="6" t="n">
        <v>288.55</v>
      </c>
      <c r="I28" s="6" t="n">
        <v>-288.55</v>
      </c>
      <c r="J28" s="6" t="n">
        <v>-0</v>
      </c>
      <c r="K28" s="6" t="n">
        <v>-0.69</v>
      </c>
      <c r="L28" s="6" t="n">
        <v>-0</v>
      </c>
      <c r="M28" s="6" t="s">
        <f>=I28+J28+K28+L28</f>
      </c>
      <c r="N28" s="16"/>
    </row>
    <row collapsed="false" customFormat="false" customHeight="false" hidden="false" ht="12.1" outlineLevel="0" r="29">
      <c r="A29" s="20" t="n">
        <v>46104.325196759</v>
      </c>
      <c r="B29" s="16" t="s">
        <v>81</v>
      </c>
      <c r="C29" s="16" t="s">
        <v>109</v>
      </c>
      <c r="D29" s="16" t="s">
        <v>78</v>
      </c>
      <c r="E29" s="16" t="s">
        <v>17</v>
      </c>
      <c r="F29" s="16" t="s">
        <v>19</v>
      </c>
      <c r="G29" s="7" t="n">
        <v>10</v>
      </c>
      <c r="H29" s="6" t="n">
        <v>101.42</v>
      </c>
      <c r="I29" s="6" t="n">
        <v>-1014.2</v>
      </c>
      <c r="J29" s="6" t="n">
        <v>-0</v>
      </c>
      <c r="K29" s="6" t="n">
        <v>-2.43</v>
      </c>
      <c r="L29" s="6" t="n">
        <v>-0</v>
      </c>
      <c r="M29" s="6" t="s">
        <f>=I29+J29+K29+L29</f>
      </c>
      <c r="N29" s="16"/>
    </row>
    <row collapsed="false" customFormat="false" customHeight="false" hidden="false" ht="12.1" outlineLevel="0" r="30">
      <c r="A30" s="20" t="n">
        <v>46104.337384259</v>
      </c>
      <c r="B30" s="16" t="s">
        <v>89</v>
      </c>
      <c r="C30" s="16" t="s">
        <v>119</v>
      </c>
      <c r="D30" s="16" t="s">
        <v>78</v>
      </c>
      <c r="E30" s="16" t="s">
        <v>17</v>
      </c>
      <c r="F30" s="16" t="s">
        <v>19</v>
      </c>
      <c r="G30" s="7" t="n">
        <v>1</v>
      </c>
      <c r="H30" s="6" t="n">
        <v>412.1</v>
      </c>
      <c r="I30" s="6" t="n">
        <v>-412.1</v>
      </c>
      <c r="J30" s="6" t="n">
        <v>-0</v>
      </c>
      <c r="K30" s="6" t="n">
        <v>-0.99</v>
      </c>
      <c r="L30" s="6" t="n">
        <v>-0</v>
      </c>
      <c r="M30" s="6" t="s">
        <f>=I30+J30+K30+L30</f>
      </c>
      <c r="N30" s="16"/>
    </row>
    <row collapsed="false" customFormat="false" customHeight="false" hidden="false" ht="12.1" outlineLevel="0" r="31">
      <c r="A31" s="21" t="n">
        <v>46104.418946759</v>
      </c>
      <c r="B31" s="22" t="s">
        <v>108</v>
      </c>
      <c r="C31" s="22" t="s">
        <v>54</v>
      </c>
      <c r="D31" s="22" t="s">
        <v>108</v>
      </c>
      <c r="E31" s="22" t="s">
        <v>108</v>
      </c>
      <c r="F31" s="22" t="s">
        <v>19</v>
      </c>
      <c r="G31" s="23" t="n">
        <v>1</v>
      </c>
      <c r="H31" s="24" t="n">
        <v>1714.73</v>
      </c>
      <c r="I31" s="24" t="n">
        <v>1714.73</v>
      </c>
      <c r="J31" s="24" t="n">
        <v>0</v>
      </c>
      <c r="K31" s="24" t="n">
        <v>-0</v>
      </c>
      <c r="L31" s="24" t="n">
        <v>-0</v>
      </c>
      <c r="M31" s="6" t="s">
        <f>=I31+J31+K31+L31</f>
      </c>
      <c r="N31" s="22"/>
    </row>
    <row collapsed="false" customFormat="false" customHeight="false" hidden="false" ht="12.1" outlineLevel="0" r="32">
      <c r="A32" s="25" t="n">
        <v>46104.655891204</v>
      </c>
      <c r="B32" s="26" t="s">
        <v>85</v>
      </c>
      <c r="C32" s="26" t="s">
        <v>115</v>
      </c>
      <c r="D32" s="26" t="s">
        <v>95</v>
      </c>
      <c r="E32" s="26" t="s">
        <v>17</v>
      </c>
      <c r="F32" s="26" t="s">
        <v>19</v>
      </c>
      <c r="G32" s="27" t="n">
        <v>-10</v>
      </c>
      <c r="H32" s="28" t="n">
        <v>46.945</v>
      </c>
      <c r="I32" s="28" t="n">
        <v>469.45</v>
      </c>
      <c r="J32" s="28" t="n">
        <v>0</v>
      </c>
      <c r="K32" s="28" t="n">
        <v>-1.13</v>
      </c>
      <c r="L32" s="28" t="n">
        <v>-0</v>
      </c>
      <c r="M32" s="6" t="s">
        <f>=I32+J32+K32+L32</f>
      </c>
      <c r="N32" s="26"/>
    </row>
    <row collapsed="false" customFormat="false" customHeight="false" hidden="false" ht="12.1" outlineLevel="0" r="33">
      <c r="A33" s="25" t="n">
        <v>46104.655891204</v>
      </c>
      <c r="B33" s="26" t="s">
        <v>85</v>
      </c>
      <c r="C33" s="26" t="s">
        <v>115</v>
      </c>
      <c r="D33" s="26" t="s">
        <v>95</v>
      </c>
      <c r="E33" s="26" t="s">
        <v>17</v>
      </c>
      <c r="F33" s="26" t="s">
        <v>19</v>
      </c>
      <c r="G33" s="27" t="n">
        <v>-30</v>
      </c>
      <c r="H33" s="28" t="n">
        <v>46.945</v>
      </c>
      <c r="I33" s="28" t="n">
        <v>1408.35</v>
      </c>
      <c r="J33" s="28" t="n">
        <v>0</v>
      </c>
      <c r="K33" s="28" t="n">
        <v>-3.38</v>
      </c>
      <c r="L33" s="28" t="n">
        <v>-0</v>
      </c>
      <c r="M33" s="6" t="s">
        <f>=I33+J33+K33+L33</f>
      </c>
      <c r="N33" s="26"/>
    </row>
    <row collapsed="false" customFormat="false" customHeight="false" hidden="false" ht="12.1" outlineLevel="0" r="34">
      <c r="A34" s="20" t="n">
        <v>46104.884710648</v>
      </c>
      <c r="B34" s="16" t="s">
        <v>90</v>
      </c>
      <c r="C34" s="16" t="s">
        <v>120</v>
      </c>
      <c r="D34" s="16" t="s">
        <v>78</v>
      </c>
      <c r="E34" s="16" t="s">
        <v>17</v>
      </c>
      <c r="F34" s="16" t="s">
        <v>19</v>
      </c>
      <c r="G34" s="7" t="n">
        <v>10</v>
      </c>
      <c r="H34" s="6" t="n">
        <v>90.28</v>
      </c>
      <c r="I34" s="6" t="n">
        <v>-902.8</v>
      </c>
      <c r="J34" s="6" t="n">
        <v>-0</v>
      </c>
      <c r="K34" s="6" t="n">
        <v>-2.17</v>
      </c>
      <c r="L34" s="6" t="n">
        <v>-0</v>
      </c>
      <c r="M34" s="6" t="s">
        <f>=I34+J34+K34+L34</f>
      </c>
      <c r="N34" s="16"/>
    </row>
    <row collapsed="false" customFormat="false" customHeight="false" hidden="false" ht="12.1" outlineLevel="0" r="35">
      <c r="A35" s="20" t="n">
        <v>46104.889988426</v>
      </c>
      <c r="B35" s="16" t="s">
        <v>87</v>
      </c>
      <c r="C35" s="16" t="s">
        <v>117</v>
      </c>
      <c r="D35" s="16" t="s">
        <v>78</v>
      </c>
      <c r="E35" s="16" t="s">
        <v>17</v>
      </c>
      <c r="F35" s="16" t="s">
        <v>19</v>
      </c>
      <c r="G35" s="7" t="n">
        <v>1000</v>
      </c>
      <c r="H35" s="6" t="n">
        <v>0.4466</v>
      </c>
      <c r="I35" s="6" t="n">
        <v>-446.6</v>
      </c>
      <c r="J35" s="6" t="n">
        <v>-0</v>
      </c>
      <c r="K35" s="6" t="n">
        <v>-1.07</v>
      </c>
      <c r="L35" s="6" t="n">
        <v>-0</v>
      </c>
      <c r="M35" s="6" t="s">
        <f>=I35+J35+K35+L35</f>
      </c>
      <c r="N35" s="16"/>
    </row>
    <row collapsed="false" customFormat="false" customHeight="false" hidden="false" ht="12.1" outlineLevel="0" r="36">
      <c r="A36" s="20" t="n">
        <v>46104.895127315</v>
      </c>
      <c r="B36" s="16" t="s">
        <v>89</v>
      </c>
      <c r="C36" s="16" t="s">
        <v>119</v>
      </c>
      <c r="D36" s="16" t="s">
        <v>78</v>
      </c>
      <c r="E36" s="16" t="s">
        <v>17</v>
      </c>
      <c r="F36" s="16" t="s">
        <v>19</v>
      </c>
      <c r="G36" s="7" t="n">
        <v>1</v>
      </c>
      <c r="H36" s="6" t="n">
        <v>411.35</v>
      </c>
      <c r="I36" s="6" t="n">
        <v>-411.35</v>
      </c>
      <c r="J36" s="6" t="n">
        <v>-0</v>
      </c>
      <c r="K36" s="6" t="n">
        <v>-0.99</v>
      </c>
      <c r="L36" s="6" t="n">
        <v>-0</v>
      </c>
      <c r="M36" s="6" t="s">
        <f>=I36+J36+K36+L36</f>
      </c>
      <c r="N36" s="16"/>
    </row>
    <row collapsed="false" customFormat="false" customHeight="false" hidden="false" ht="12.1" outlineLevel="0" r="37">
      <c r="A37" s="20" t="n">
        <v>46104.966701389</v>
      </c>
      <c r="B37" s="16" t="s">
        <v>21</v>
      </c>
      <c r="C37" s="16" t="s">
        <v>112</v>
      </c>
      <c r="D37" s="16" t="s">
        <v>78</v>
      </c>
      <c r="E37" s="16" t="s">
        <v>17</v>
      </c>
      <c r="F37" s="16" t="s">
        <v>19</v>
      </c>
      <c r="G37" s="7" t="n">
        <v>1</v>
      </c>
      <c r="H37" s="6" t="n">
        <v>113.38</v>
      </c>
      <c r="I37" s="6" t="n">
        <v>-113.38</v>
      </c>
      <c r="J37" s="6" t="n">
        <v>-0</v>
      </c>
      <c r="K37" s="6" t="n">
        <v>-0.27</v>
      </c>
      <c r="L37" s="6" t="n">
        <v>-0</v>
      </c>
      <c r="M37" s="6" t="s">
        <f>=I37+J37+K37+L37</f>
      </c>
      <c r="N37" s="16"/>
    </row>
    <row collapsed="false" customFormat="false" customHeight="false" hidden="false" ht="12.1" outlineLevel="0" r="38">
      <c r="A38" s="21" t="n">
        <v>46105.319733796</v>
      </c>
      <c r="B38" s="22" t="s">
        <v>108</v>
      </c>
      <c r="C38" s="22" t="s">
        <v>54</v>
      </c>
      <c r="D38" s="22" t="s">
        <v>108</v>
      </c>
      <c r="E38" s="22" t="s">
        <v>108</v>
      </c>
      <c r="F38" s="22" t="s">
        <v>19</v>
      </c>
      <c r="G38" s="23" t="n">
        <v>1</v>
      </c>
      <c r="H38" s="24" t="n">
        <v>10</v>
      </c>
      <c r="I38" s="24" t="n">
        <v>10</v>
      </c>
      <c r="J38" s="24" t="n">
        <v>0</v>
      </c>
      <c r="K38" s="24" t="n">
        <v>-0</v>
      </c>
      <c r="L38" s="24" t="n">
        <v>-0</v>
      </c>
      <c r="M38" s="6" t="s">
        <f>=I38+J38+K38+L38</f>
      </c>
      <c r="N38" s="22"/>
    </row>
    <row collapsed="false" customFormat="false" customHeight="false" hidden="false" ht="12.1" outlineLevel="0" r="39">
      <c r="A39" s="20" t="n">
        <v>46111.45818287</v>
      </c>
      <c r="B39" s="16" t="s">
        <v>84</v>
      </c>
      <c r="C39" s="16" t="s">
        <v>114</v>
      </c>
      <c r="D39" s="16" t="s">
        <v>78</v>
      </c>
      <c r="E39" s="16" t="s">
        <v>17</v>
      </c>
      <c r="F39" s="16" t="s">
        <v>19</v>
      </c>
      <c r="G39" s="7" t="n">
        <v>1</v>
      </c>
      <c r="H39" s="6" t="n">
        <v>82.13</v>
      </c>
      <c r="I39" s="6" t="n">
        <v>-82.13</v>
      </c>
      <c r="J39" s="6" t="n">
        <v>-0</v>
      </c>
      <c r="K39" s="6" t="n">
        <v>-0.2</v>
      </c>
      <c r="L39" s="6" t="n">
        <v>-0</v>
      </c>
      <c r="M39" s="6" t="s">
        <f>=I39+J39+K39+L39</f>
      </c>
      <c r="N39" s="16"/>
    </row>
    <row collapsed="false" customFormat="false" customHeight="false" hidden="false" ht="12.1" outlineLevel="0" r="40">
      <c r="A40" s="21" t="n">
        <v>46111.682256944</v>
      </c>
      <c r="B40" s="22" t="s">
        <v>108</v>
      </c>
      <c r="C40" s="22" t="s">
        <v>54</v>
      </c>
      <c r="D40" s="22" t="s">
        <v>108</v>
      </c>
      <c r="E40" s="22" t="s">
        <v>108</v>
      </c>
      <c r="F40" s="22" t="s">
        <v>19</v>
      </c>
      <c r="G40" s="23" t="n">
        <v>1</v>
      </c>
      <c r="H40" s="24" t="n">
        <v>82</v>
      </c>
      <c r="I40" s="24" t="n">
        <v>82</v>
      </c>
      <c r="J40" s="24" t="n">
        <v>0</v>
      </c>
      <c r="K40" s="24" t="n">
        <v>-0</v>
      </c>
      <c r="L40" s="24" t="n">
        <v>-0</v>
      </c>
      <c r="M40" s="6" t="s">
        <f>=I40+J40+K40+L40</f>
      </c>
      <c r="N40" s="22"/>
    </row>
    <row collapsed="false" customFormat="false" customHeight="false" hidden="false" ht="12.1" outlineLevel="0" r="41">
      <c r="A41" s="25" t="n">
        <v>46111.733136574</v>
      </c>
      <c r="B41" s="26" t="s">
        <v>91</v>
      </c>
      <c r="C41" s="26" t="s">
        <v>121</v>
      </c>
      <c r="D41" s="26" t="s">
        <v>95</v>
      </c>
      <c r="E41" s="26" t="s">
        <v>17</v>
      </c>
      <c r="F41" s="26" t="s">
        <v>19</v>
      </c>
      <c r="G41" s="27" t="n">
        <v>-50</v>
      </c>
      <c r="H41" s="28" t="n">
        <v>82.99</v>
      </c>
      <c r="I41" s="28" t="n">
        <v>4149.5</v>
      </c>
      <c r="J41" s="28" t="n">
        <v>0</v>
      </c>
      <c r="K41" s="28" t="n">
        <v>-9.96</v>
      </c>
      <c r="L41" s="28" t="n">
        <v>-0</v>
      </c>
      <c r="M41" s="6" t="s">
        <f>=I41+J41+K41+L41</f>
      </c>
      <c r="N41" s="26"/>
    </row>
    <row collapsed="false" customFormat="false" customHeight="false" hidden="false" ht="12.1" outlineLevel="0" r="42">
      <c r="A42" s="20" t="n">
        <v>46112.839837963</v>
      </c>
      <c r="B42" s="16" t="s">
        <v>91</v>
      </c>
      <c r="C42" s="16" t="s">
        <v>121</v>
      </c>
      <c r="D42" s="16" t="s">
        <v>78</v>
      </c>
      <c r="E42" s="16" t="s">
        <v>17</v>
      </c>
      <c r="F42" s="16" t="s">
        <v>19</v>
      </c>
      <c r="G42" s="7" t="n">
        <v>50</v>
      </c>
      <c r="H42" s="6" t="n">
        <v>84.94</v>
      </c>
      <c r="I42" s="6" t="n">
        <v>-4247</v>
      </c>
      <c r="J42" s="6" t="n">
        <v>-0</v>
      </c>
      <c r="K42" s="6" t="n">
        <v>-2.08</v>
      </c>
      <c r="L42" s="6" t="n">
        <v>-0</v>
      </c>
      <c r="M42" s="6" t="s">
        <f>=I42+J42+K42+L42</f>
      </c>
      <c r="N42" s="16"/>
    </row>
    <row collapsed="false" customFormat="false" customHeight="false" hidden="false" ht="12.1" outlineLevel="0" r="43">
      <c r="A43" s="21" t="n">
        <v>46113.253032407</v>
      </c>
      <c r="B43" s="22" t="s">
        <v>108</v>
      </c>
      <c r="C43" s="22" t="s">
        <v>54</v>
      </c>
      <c r="D43" s="22" t="s">
        <v>108</v>
      </c>
      <c r="E43" s="22" t="s">
        <v>108</v>
      </c>
      <c r="F43" s="22" t="s">
        <v>19</v>
      </c>
      <c r="G43" s="23" t="n">
        <v>1</v>
      </c>
      <c r="H43" s="24" t="n">
        <v>109.32</v>
      </c>
      <c r="I43" s="24" t="n">
        <v>109.32</v>
      </c>
      <c r="J43" s="24" t="n">
        <v>0</v>
      </c>
      <c r="K43" s="24" t="n">
        <v>-0</v>
      </c>
      <c r="L43" s="24" t="n">
        <v>-0</v>
      </c>
      <c r="M43" s="6" t="s">
        <f>=I43+J43+K43+L43</f>
      </c>
      <c r="N43" s="22"/>
    </row>
    <row collapsed="false" customFormat="false" customHeight="false" hidden="false" ht="12.1" outlineLevel="0" r="44">
      <c r="A44" s="29" t="n">
        <v>46113.814548611</v>
      </c>
      <c r="B44" s="30" t="s">
        <v>122</v>
      </c>
      <c r="C44" s="30" t="s">
        <v>123</v>
      </c>
      <c r="D44" s="30" t="s">
        <v>122</v>
      </c>
      <c r="E44" s="30" t="s">
        <v>122</v>
      </c>
      <c r="F44" s="30" t="s">
        <v>19</v>
      </c>
      <c r="G44" s="31" t="n">
        <v>1</v>
      </c>
      <c r="H44" s="32" t="n">
        <v>-0.85</v>
      </c>
      <c r="I44" s="32" t="n">
        <v>-0.85</v>
      </c>
      <c r="J44" s="32" t="n">
        <v>0</v>
      </c>
      <c r="K44" s="32" t="n">
        <v>-0</v>
      </c>
      <c r="L44" s="32" t="n">
        <v>-0</v>
      </c>
      <c r="M44" s="6" t="s">
        <f>=I44+J44+K44+L44</f>
      </c>
      <c r="N44" s="30"/>
    </row>
    <row collapsed="false" customFormat="false" customHeight="false" hidden="false" ht="12.1" outlineLevel="0" r="45">
      <c r="A45" s="21" t="n">
        <v>46113.842106481</v>
      </c>
      <c r="B45" s="22" t="s">
        <v>108</v>
      </c>
      <c r="C45" s="22" t="s">
        <v>54</v>
      </c>
      <c r="D45" s="22" t="s">
        <v>108</v>
      </c>
      <c r="E45" s="22" t="s">
        <v>108</v>
      </c>
      <c r="F45" s="22" t="s">
        <v>19</v>
      </c>
      <c r="G45" s="23" t="n">
        <v>1</v>
      </c>
      <c r="H45" s="24" t="n">
        <v>1</v>
      </c>
      <c r="I45" s="24" t="n">
        <v>1</v>
      </c>
      <c r="J45" s="24" t="n">
        <v>0</v>
      </c>
      <c r="K45" s="24" t="n">
        <v>-0</v>
      </c>
      <c r="L45" s="24" t="n">
        <v>-0</v>
      </c>
      <c r="M45" s="6" t="s">
        <f>=I45+J45+K45+L45</f>
      </c>
      <c r="N45" s="22"/>
    </row>
    <row collapsed="false" customFormat="false" customHeight="false" hidden="false" ht="12.1" outlineLevel="0" r="46">
      <c r="A46" s="21" t="n">
        <v>46118.601574074</v>
      </c>
      <c r="B46" s="22" t="s">
        <v>108</v>
      </c>
      <c r="C46" s="22" t="s">
        <v>54</v>
      </c>
      <c r="D46" s="22" t="s">
        <v>108</v>
      </c>
      <c r="E46" s="22" t="s">
        <v>108</v>
      </c>
      <c r="F46" s="22" t="s">
        <v>19</v>
      </c>
      <c r="G46" s="23" t="n">
        <v>1</v>
      </c>
      <c r="H46" s="24" t="n">
        <v>1700</v>
      </c>
      <c r="I46" s="24" t="n">
        <v>1700</v>
      </c>
      <c r="J46" s="24" t="n">
        <v>0</v>
      </c>
      <c r="K46" s="24" t="n">
        <v>-0</v>
      </c>
      <c r="L46" s="24" t="n">
        <v>-0</v>
      </c>
      <c r="M46" s="6" t="s">
        <f>=I46+J46+K46+L46</f>
      </c>
      <c r="N46" s="22"/>
    </row>
    <row collapsed="false" customFormat="false" customHeight="false" hidden="false" ht="12.1" outlineLevel="0" r="47">
      <c r="A47" s="21" t="n">
        <v>46118.602766204</v>
      </c>
      <c r="B47" s="22" t="s">
        <v>108</v>
      </c>
      <c r="C47" s="22" t="s">
        <v>54</v>
      </c>
      <c r="D47" s="22" t="s">
        <v>108</v>
      </c>
      <c r="E47" s="22" t="s">
        <v>108</v>
      </c>
      <c r="F47" s="22" t="s">
        <v>19</v>
      </c>
      <c r="G47" s="23" t="n">
        <v>1</v>
      </c>
      <c r="H47" s="24" t="n">
        <v>250</v>
      </c>
      <c r="I47" s="24" t="n">
        <v>250</v>
      </c>
      <c r="J47" s="24" t="n">
        <v>0</v>
      </c>
      <c r="K47" s="24" t="n">
        <v>-0</v>
      </c>
      <c r="L47" s="24" t="n">
        <v>-0</v>
      </c>
      <c r="M47" s="6" t="s">
        <f>=I47+J47+K47+L47</f>
      </c>
      <c r="N47" s="22"/>
    </row>
    <row collapsed="false" customFormat="false" customHeight="false" hidden="false" ht="12.1" outlineLevel="0" r="48">
      <c r="A48" s="20" t="n">
        <v>46118.603472222</v>
      </c>
      <c r="B48" s="16" t="s">
        <v>82</v>
      </c>
      <c r="C48" s="16" t="s">
        <v>110</v>
      </c>
      <c r="D48" s="16" t="s">
        <v>78</v>
      </c>
      <c r="E48" s="16" t="s">
        <v>17</v>
      </c>
      <c r="F48" s="16" t="s">
        <v>19</v>
      </c>
      <c r="G48" s="7" t="n">
        <v>500</v>
      </c>
      <c r="H48" s="6" t="n">
        <v>3.178</v>
      </c>
      <c r="I48" s="6" t="n">
        <v>-1589</v>
      </c>
      <c r="J48" s="6" t="n">
        <v>-0</v>
      </c>
      <c r="K48" s="6" t="n">
        <v>-0.78</v>
      </c>
      <c r="L48" s="6" t="n">
        <v>-0</v>
      </c>
      <c r="M48" s="6" t="s">
        <f>=I48+J48+K48+L48</f>
      </c>
      <c r="N48" s="16"/>
    </row>
    <row collapsed="false" customFormat="false" customHeight="false" hidden="false" ht="12.1" outlineLevel="0" r="49">
      <c r="A49" s="20" t="n">
        <v>46118.603761574</v>
      </c>
      <c r="B49" s="16" t="s">
        <v>82</v>
      </c>
      <c r="C49" s="16" t="s">
        <v>110</v>
      </c>
      <c r="D49" s="16" t="s">
        <v>78</v>
      </c>
      <c r="E49" s="16" t="s">
        <v>17</v>
      </c>
      <c r="F49" s="16" t="s">
        <v>19</v>
      </c>
      <c r="G49" s="7" t="n">
        <v>100</v>
      </c>
      <c r="H49" s="6" t="n">
        <v>3.178</v>
      </c>
      <c r="I49" s="6" t="n">
        <v>-317.8</v>
      </c>
      <c r="J49" s="6" t="n">
        <v>-0</v>
      </c>
      <c r="K49" s="6" t="n">
        <v>-0.16</v>
      </c>
      <c r="L49" s="6" t="n">
        <v>-0</v>
      </c>
      <c r="M49" s="6" t="s">
        <f>=I49+J49+K49+L49</f>
      </c>
      <c r="N49" s="16"/>
    </row>
    <row collapsed="false" customFormat="false" customHeight="false" hidden="false" ht="12.1" outlineLevel="0" r="50">
      <c r="A50" s="29" t="n">
        <v>46119.814641204</v>
      </c>
      <c r="B50" s="30" t="s">
        <v>122</v>
      </c>
      <c r="C50" s="30" t="s">
        <v>124</v>
      </c>
      <c r="D50" s="30" t="s">
        <v>122</v>
      </c>
      <c r="E50" s="30" t="s">
        <v>122</v>
      </c>
      <c r="F50" s="30" t="s">
        <v>19</v>
      </c>
      <c r="G50" s="31" t="n">
        <v>1</v>
      </c>
      <c r="H50" s="32" t="n">
        <v>-0.38</v>
      </c>
      <c r="I50" s="32" t="n">
        <v>-0.38</v>
      </c>
      <c r="J50" s="32" t="n">
        <v>0</v>
      </c>
      <c r="K50" s="32" t="n">
        <v>-0</v>
      </c>
      <c r="L50" s="32" t="n">
        <v>-0</v>
      </c>
      <c r="M50" s="6" t="s">
        <f>=I50+J50+K50+L50</f>
      </c>
      <c r="N50" s="30"/>
    </row>
    <row collapsed="false" customFormat="false" customHeight="false" hidden="false" ht="12.1" outlineLevel="0" r="51">
      <c r="A51" s="21" t="n">
        <v>46125.365625</v>
      </c>
      <c r="B51" s="22" t="s">
        <v>108</v>
      </c>
      <c r="C51" s="22" t="s">
        <v>54</v>
      </c>
      <c r="D51" s="22" t="s">
        <v>108</v>
      </c>
      <c r="E51" s="22" t="s">
        <v>108</v>
      </c>
      <c r="F51" s="22" t="s">
        <v>19</v>
      </c>
      <c r="G51" s="23" t="n">
        <v>1</v>
      </c>
      <c r="H51" s="24" t="n">
        <v>1000</v>
      </c>
      <c r="I51" s="24" t="n">
        <v>1000</v>
      </c>
      <c r="J51" s="24" t="n">
        <v>0</v>
      </c>
      <c r="K51" s="24" t="n">
        <v>-0</v>
      </c>
      <c r="L51" s="24" t="n">
        <v>-0</v>
      </c>
      <c r="M51" s="6" t="s">
        <f>=I51+J51+K51+L51</f>
      </c>
      <c r="N51" s="22"/>
    </row>
    <row collapsed="false" customFormat="false" customHeight="false" hidden="false" ht="12.1" outlineLevel="0" r="52">
      <c r="A52" s="20" t="n">
        <v>46125.365844907</v>
      </c>
      <c r="B52" s="16" t="s">
        <v>81</v>
      </c>
      <c r="C52" s="16" t="s">
        <v>109</v>
      </c>
      <c r="D52" s="16" t="s">
        <v>78</v>
      </c>
      <c r="E52" s="16" t="s">
        <v>17</v>
      </c>
      <c r="F52" s="16" t="s">
        <v>19</v>
      </c>
      <c r="G52" s="7" t="n">
        <v>10</v>
      </c>
      <c r="H52" s="6" t="n">
        <v>95.42</v>
      </c>
      <c r="I52" s="6" t="n">
        <v>-954.2</v>
      </c>
      <c r="J52" s="6" t="n">
        <v>-0</v>
      </c>
      <c r="K52" s="6" t="n">
        <v>-0.47</v>
      </c>
      <c r="L52" s="6" t="n">
        <v>-0</v>
      </c>
      <c r="M52" s="6" t="s">
        <f>=I52+J52+K52+L52</f>
      </c>
      <c r="N52" s="16"/>
    </row>
    <row collapsed="false" customFormat="false" customHeight="false" hidden="false" ht="12.1" outlineLevel="0" r="53">
      <c r="A53" s="29" t="n">
        <v>46126.819976852</v>
      </c>
      <c r="B53" s="30" t="s">
        <v>122</v>
      </c>
      <c r="C53" s="30" t="s">
        <v>125</v>
      </c>
      <c r="D53" s="30" t="s">
        <v>122</v>
      </c>
      <c r="E53" s="30" t="s">
        <v>122</v>
      </c>
      <c r="F53" s="30" t="s">
        <v>19</v>
      </c>
      <c r="G53" s="31" t="n">
        <v>1</v>
      </c>
      <c r="H53" s="32" t="n">
        <v>-0.19</v>
      </c>
      <c r="I53" s="32" t="n">
        <v>-0.19</v>
      </c>
      <c r="J53" s="32" t="n">
        <v>0</v>
      </c>
      <c r="K53" s="32" t="n">
        <v>-0</v>
      </c>
      <c r="L53" s="32" t="n">
        <v>-0</v>
      </c>
      <c r="M53" s="6" t="s">
        <f>=I53+J53+K53+L53</f>
      </c>
      <c r="N53" s="30"/>
    </row>
    <row collapsed="false" customFormat="false" customHeight="false" hidden="false" ht="12.1" outlineLevel="0" r="54">
      <c r="A54" s="21" t="n">
        <v>46127.614664352</v>
      </c>
      <c r="B54" s="22" t="s">
        <v>108</v>
      </c>
      <c r="C54" s="22" t="s">
        <v>54</v>
      </c>
      <c r="D54" s="22" t="s">
        <v>108</v>
      </c>
      <c r="E54" s="22" t="s">
        <v>108</v>
      </c>
      <c r="F54" s="22" t="s">
        <v>19</v>
      </c>
      <c r="G54" s="23" t="n">
        <v>1</v>
      </c>
      <c r="H54" s="24" t="n">
        <v>1200</v>
      </c>
      <c r="I54" s="24" t="n">
        <v>1200</v>
      </c>
      <c r="J54" s="24" t="n">
        <v>0</v>
      </c>
      <c r="K54" s="24" t="n">
        <v>-0</v>
      </c>
      <c r="L54" s="24" t="n">
        <v>-0</v>
      </c>
      <c r="M54" s="6" t="s">
        <f>=I54+J54+K54+L54</f>
      </c>
      <c r="N54" s="22"/>
    </row>
    <row collapsed="false" customFormat="false" customHeight="false" hidden="false" ht="12.1" outlineLevel="0" r="55">
      <c r="A55" s="25" t="n">
        <v>46128.811631944</v>
      </c>
      <c r="B55" s="26" t="s">
        <v>86</v>
      </c>
      <c r="C55" s="26" t="s">
        <v>116</v>
      </c>
      <c r="D55" s="26" t="s">
        <v>95</v>
      </c>
      <c r="E55" s="26" t="s">
        <v>17</v>
      </c>
      <c r="F55" s="26" t="s">
        <v>19</v>
      </c>
      <c r="G55" s="27" t="n">
        <v>-1000</v>
      </c>
      <c r="H55" s="28" t="n">
        <v>0.1423</v>
      </c>
      <c r="I55" s="28" t="n">
        <v>142.3</v>
      </c>
      <c r="J55" s="28" t="n">
        <v>0</v>
      </c>
      <c r="K55" s="28" t="n">
        <v>-0.07</v>
      </c>
      <c r="L55" s="28" t="n">
        <v>-0</v>
      </c>
      <c r="M55" s="6" t="s">
        <f>=I55+J55+K55+L55</f>
      </c>
      <c r="N55" s="26"/>
    </row>
    <row collapsed="false" customFormat="false" customHeight="false" hidden="false" ht="12.1" outlineLevel="0" r="56">
      <c r="A56" s="20" t="n">
        <v>46129.555358796</v>
      </c>
      <c r="B56" s="16" t="s">
        <v>16</v>
      </c>
      <c r="C56" s="16" t="s">
        <v>126</v>
      </c>
      <c r="D56" s="16" t="s">
        <v>78</v>
      </c>
      <c r="E56" s="16" t="s">
        <v>17</v>
      </c>
      <c r="F56" s="16" t="s">
        <v>19</v>
      </c>
      <c r="G56" s="7" t="n">
        <v>2</v>
      </c>
      <c r="H56" s="6" t="n">
        <v>118</v>
      </c>
      <c r="I56" s="6" t="n">
        <v>-236</v>
      </c>
      <c r="J56" s="6" t="n">
        <v>-0</v>
      </c>
      <c r="K56" s="6" t="n">
        <v>-0.12</v>
      </c>
      <c r="L56" s="6" t="n">
        <v>-0</v>
      </c>
      <c r="M56" s="6" t="s">
        <f>=I56+J56+K56+L56</f>
      </c>
      <c r="N56" s="16"/>
    </row>
    <row collapsed="false" customFormat="false" customHeight="false" hidden="false" ht="12.1" outlineLevel="0" r="57">
      <c r="A57" s="21" t="n">
        <v>46129.634618056</v>
      </c>
      <c r="B57" s="22" t="s">
        <v>108</v>
      </c>
      <c r="C57" s="22" t="s">
        <v>54</v>
      </c>
      <c r="D57" s="22" t="s">
        <v>108</v>
      </c>
      <c r="E57" s="22" t="s">
        <v>108</v>
      </c>
      <c r="F57" s="22" t="s">
        <v>19</v>
      </c>
      <c r="G57" s="23" t="n">
        <v>1</v>
      </c>
      <c r="H57" s="24" t="n">
        <v>1200</v>
      </c>
      <c r="I57" s="24" t="n">
        <v>1200</v>
      </c>
      <c r="J57" s="24" t="n">
        <v>0</v>
      </c>
      <c r="K57" s="24" t="n">
        <v>-0</v>
      </c>
      <c r="L57" s="24" t="n">
        <v>-0</v>
      </c>
      <c r="M57" s="6" t="s">
        <f>=I57+J57+K57+L57</f>
      </c>
      <c r="N57" s="22"/>
    </row>
    <row collapsed="false" customFormat="false" customHeight="false" hidden="false" ht="12.1" outlineLevel="0" r="58">
      <c r="A58" s="20" t="n">
        <v>46129.649293981</v>
      </c>
      <c r="B58" s="16" t="s">
        <v>16</v>
      </c>
      <c r="C58" s="16" t="s">
        <v>126</v>
      </c>
      <c r="D58" s="16" t="s">
        <v>78</v>
      </c>
      <c r="E58" s="16" t="s">
        <v>17</v>
      </c>
      <c r="F58" s="16" t="s">
        <v>19</v>
      </c>
      <c r="G58" s="7" t="n">
        <v>12</v>
      </c>
      <c r="H58" s="6" t="n">
        <v>120.33</v>
      </c>
      <c r="I58" s="6" t="n">
        <v>-1443.96</v>
      </c>
      <c r="J58" s="6" t="n">
        <v>-0</v>
      </c>
      <c r="K58" s="6" t="n">
        <v>-0.71</v>
      </c>
      <c r="L58" s="6" t="n">
        <v>-0</v>
      </c>
      <c r="M58" s="6" t="s">
        <f>=I58+J58+K58+L58</f>
      </c>
      <c r="N58" s="16"/>
    </row>
    <row collapsed="false" customFormat="false" customHeight="false" hidden="false" ht="12.1" outlineLevel="0" r="59">
      <c r="A59" s="29" t="n">
        <v>46129.815555556</v>
      </c>
      <c r="B59" s="30" t="s">
        <v>122</v>
      </c>
      <c r="C59" s="30" t="s">
        <v>127</v>
      </c>
      <c r="D59" s="30" t="s">
        <v>122</v>
      </c>
      <c r="E59" s="30" t="s">
        <v>122</v>
      </c>
      <c r="F59" s="30" t="s">
        <v>19</v>
      </c>
      <c r="G59" s="31" t="n">
        <v>1</v>
      </c>
      <c r="H59" s="32" t="n">
        <v>-0.08</v>
      </c>
      <c r="I59" s="32" t="n">
        <v>-0.08</v>
      </c>
      <c r="J59" s="32" t="n">
        <v>0</v>
      </c>
      <c r="K59" s="32" t="n">
        <v>-0</v>
      </c>
      <c r="L59" s="32" t="n">
        <v>-0</v>
      </c>
      <c r="M59" s="6" t="s">
        <f>=I59+J59+K59+L59</f>
      </c>
      <c r="N59" s="30"/>
    </row>
    <row collapsed="false" customFormat="false" customHeight="false" hidden="false" ht="12.1" outlineLevel="0" r="60">
      <c r="A60" s="20" t="n">
        <v>46129.860497685</v>
      </c>
      <c r="B60" s="16" t="s">
        <v>88</v>
      </c>
      <c r="C60" s="16" t="s">
        <v>118</v>
      </c>
      <c r="D60" s="16" t="s">
        <v>78</v>
      </c>
      <c r="E60" s="16" t="s">
        <v>17</v>
      </c>
      <c r="F60" s="16" t="s">
        <v>19</v>
      </c>
      <c r="G60" s="7" t="n">
        <v>3</v>
      </c>
      <c r="H60" s="6" t="n">
        <v>269.3</v>
      </c>
      <c r="I60" s="6" t="n">
        <v>-807.9</v>
      </c>
      <c r="J60" s="6" t="n">
        <v>-0</v>
      </c>
      <c r="K60" s="6" t="n">
        <v>-0.4</v>
      </c>
      <c r="L60" s="6" t="n">
        <v>-0</v>
      </c>
      <c r="M60" s="6" t="s">
        <f>=I60+J60+K60+L60</f>
      </c>
      <c r="N60" s="16"/>
    </row>
    <row collapsed="false" customFormat="false" customHeight="false" hidden="false" ht="12.1" outlineLevel="0" r="61">
      <c r="A61" s="21" t="n">
        <v>46132.506828704</v>
      </c>
      <c r="B61" s="22" t="s">
        <v>108</v>
      </c>
      <c r="C61" s="22" t="s">
        <v>54</v>
      </c>
      <c r="D61" s="22" t="s">
        <v>108</v>
      </c>
      <c r="E61" s="22" t="s">
        <v>108</v>
      </c>
      <c r="F61" s="22" t="s">
        <v>19</v>
      </c>
      <c r="G61" s="23" t="n">
        <v>1</v>
      </c>
      <c r="H61" s="24" t="n">
        <v>1600</v>
      </c>
      <c r="I61" s="24" t="n">
        <v>1600</v>
      </c>
      <c r="J61" s="24" t="n">
        <v>0</v>
      </c>
      <c r="K61" s="24" t="n">
        <v>-0</v>
      </c>
      <c r="L61" s="24" t="n">
        <v>-0</v>
      </c>
      <c r="M61" s="6" t="s">
        <f>=I61+J61+K61+L61</f>
      </c>
      <c r="N61" s="22"/>
    </row>
    <row collapsed="false" customFormat="false" customHeight="false" hidden="false" ht="12.1" outlineLevel="0" r="62">
      <c r="A62" s="20" t="n">
        <v>46132.509074074</v>
      </c>
      <c r="B62" s="16" t="s">
        <v>88</v>
      </c>
      <c r="C62" s="16" t="s">
        <v>118</v>
      </c>
      <c r="D62" s="16" t="s">
        <v>78</v>
      </c>
      <c r="E62" s="16" t="s">
        <v>17</v>
      </c>
      <c r="F62" s="16" t="s">
        <v>19</v>
      </c>
      <c r="G62" s="7" t="n">
        <v>6</v>
      </c>
      <c r="H62" s="6" t="n">
        <v>268.45</v>
      </c>
      <c r="I62" s="6" t="n">
        <v>-1610.7</v>
      </c>
      <c r="J62" s="6" t="n">
        <v>-0</v>
      </c>
      <c r="K62" s="6" t="n">
        <v>-0.79</v>
      </c>
      <c r="L62" s="6" t="n">
        <v>-0</v>
      </c>
      <c r="M62" s="6" t="s">
        <f>=I62+J62+K62+L62</f>
      </c>
      <c r="N62" s="16"/>
    </row>
    <row collapsed="false" customFormat="false" customHeight="false" hidden="false" ht="12.1" outlineLevel="0" r="63">
      <c r="A63" s="20" t="n">
        <v>46132.513993056</v>
      </c>
      <c r="B63" s="16" t="s">
        <v>21</v>
      </c>
      <c r="C63" s="16" t="s">
        <v>112</v>
      </c>
      <c r="D63" s="16" t="s">
        <v>78</v>
      </c>
      <c r="E63" s="16" t="s">
        <v>17</v>
      </c>
      <c r="F63" s="16" t="s">
        <v>19</v>
      </c>
      <c r="G63" s="7" t="n">
        <v>1</v>
      </c>
      <c r="H63" s="6" t="n">
        <v>112.68</v>
      </c>
      <c r="I63" s="6" t="n">
        <v>-112.68</v>
      </c>
      <c r="J63" s="6" t="n">
        <v>-0</v>
      </c>
      <c r="K63" s="6" t="n">
        <v>-0.06</v>
      </c>
      <c r="L63" s="6" t="n">
        <v>-0</v>
      </c>
      <c r="M63" s="6" t="s">
        <f>=I63+J63+K63+L63</f>
      </c>
      <c r="N63" s="16"/>
    </row>
    <row collapsed="false" customFormat="false" customHeight="false" hidden="false" ht="12.1" outlineLevel="0" r="64">
      <c r="A64" s="20" t="n">
        <v>46132.558020833</v>
      </c>
      <c r="B64" s="16" t="s">
        <v>92</v>
      </c>
      <c r="C64" s="16" t="s">
        <v>128</v>
      </c>
      <c r="D64" s="16" t="s">
        <v>78</v>
      </c>
      <c r="E64" s="16" t="s">
        <v>17</v>
      </c>
      <c r="F64" s="16" t="s">
        <v>19</v>
      </c>
      <c r="G64" s="7" t="n">
        <v>1</v>
      </c>
      <c r="H64" s="6" t="n">
        <v>980.8</v>
      </c>
      <c r="I64" s="6" t="n">
        <v>-980.8</v>
      </c>
      <c r="J64" s="6" t="n">
        <v>-0</v>
      </c>
      <c r="K64" s="6" t="n">
        <v>-0.48</v>
      </c>
      <c r="L64" s="6" t="n">
        <v>-0</v>
      </c>
      <c r="M64" s="6" t="s">
        <f>=I64+J64+K64+L64</f>
      </c>
      <c r="N64" s="16"/>
    </row>
    <row collapsed="false" customFormat="false" customHeight="false" hidden="false" ht="12.1" outlineLevel="0" r="65">
      <c r="A65" s="21" t="n">
        <v>46132.602118056</v>
      </c>
      <c r="B65" s="22" t="s">
        <v>108</v>
      </c>
      <c r="C65" s="22" t="s">
        <v>54</v>
      </c>
      <c r="D65" s="22" t="s">
        <v>108</v>
      </c>
      <c r="E65" s="22" t="s">
        <v>108</v>
      </c>
      <c r="F65" s="22" t="s">
        <v>19</v>
      </c>
      <c r="G65" s="23" t="n">
        <v>1</v>
      </c>
      <c r="H65" s="24" t="n">
        <v>965</v>
      </c>
      <c r="I65" s="24" t="n">
        <v>965</v>
      </c>
      <c r="J65" s="24" t="n">
        <v>0</v>
      </c>
      <c r="K65" s="24" t="n">
        <v>-0</v>
      </c>
      <c r="L65" s="24" t="n">
        <v>-0</v>
      </c>
      <c r="M65" s="6" t="s">
        <f>=I65+J65+K65+L65</f>
      </c>
      <c r="N65" s="22"/>
    </row>
    <row collapsed="false" customFormat="false" customHeight="false" hidden="false" ht="12.1" outlineLevel="0" r="66">
      <c r="A66" s="29" t="n">
        <v>46132.814965278</v>
      </c>
      <c r="B66" s="30" t="s">
        <v>122</v>
      </c>
      <c r="C66" s="30" t="s">
        <v>129</v>
      </c>
      <c r="D66" s="30" t="s">
        <v>122</v>
      </c>
      <c r="E66" s="30" t="s">
        <v>122</v>
      </c>
      <c r="F66" s="30" t="s">
        <v>19</v>
      </c>
      <c r="G66" s="31" t="n">
        <v>1</v>
      </c>
      <c r="H66" s="32" t="n">
        <v>-0.45</v>
      </c>
      <c r="I66" s="32" t="n">
        <v>-0.45</v>
      </c>
      <c r="J66" s="32" t="n">
        <v>0</v>
      </c>
      <c r="K66" s="32" t="n">
        <v>-0</v>
      </c>
      <c r="L66" s="32" t="n">
        <v>-0</v>
      </c>
      <c r="M66" s="6" t="s">
        <f>=I66+J66+K66+L66</f>
      </c>
      <c r="N66" s="30"/>
    </row>
    <row collapsed="false" customFormat="false" customHeight="false" hidden="false" ht="12.1" outlineLevel="0" r="67">
      <c r="A67" s="29" t="n">
        <v>46133.815868056</v>
      </c>
      <c r="B67" s="30" t="s">
        <v>122</v>
      </c>
      <c r="C67" s="30" t="s">
        <v>130</v>
      </c>
      <c r="D67" s="30" t="s">
        <v>122</v>
      </c>
      <c r="E67" s="30" t="s">
        <v>122</v>
      </c>
      <c r="F67" s="30" t="s">
        <v>19</v>
      </c>
      <c r="G67" s="31" t="n">
        <v>1</v>
      </c>
      <c r="H67" s="32" t="n">
        <v>-0.54</v>
      </c>
      <c r="I67" s="32" t="n">
        <v>-0.54</v>
      </c>
      <c r="J67" s="32" t="n">
        <v>0</v>
      </c>
      <c r="K67" s="32" t="n">
        <v>-0</v>
      </c>
      <c r="L67" s="32" t="n">
        <v>-0</v>
      </c>
      <c r="M67" s="6" t="s">
        <f>=I67+J67+K67+L67</f>
      </c>
      <c r="N67" s="30"/>
    </row>
    <row collapsed="false" customFormat="false" customHeight="false" hidden="false" ht="12.1" outlineLevel="0" r="68">
      <c r="A68" s="21" t="n">
        <v>46134.047592593</v>
      </c>
      <c r="B68" s="22" t="s">
        <v>131</v>
      </c>
      <c r="C68" s="22" t="s">
        <v>132</v>
      </c>
      <c r="D68" s="22" t="s">
        <v>133</v>
      </c>
      <c r="E68" s="22" t="s">
        <v>133</v>
      </c>
      <c r="F68" s="22" t="s">
        <v>19</v>
      </c>
      <c r="G68" s="23" t="n">
        <v>1</v>
      </c>
      <c r="H68" s="24" t="n">
        <v>1</v>
      </c>
      <c r="I68" s="24" t="n">
        <v>-0</v>
      </c>
      <c r="J68" s="24" t="n">
        <v>0</v>
      </c>
      <c r="K68" s="24" t="n">
        <v>-0</v>
      </c>
      <c r="L68" s="24" t="n">
        <v>-0</v>
      </c>
      <c r="M68" s="6" t="s">
        <f>=I68+J68+K68+L68</f>
      </c>
      <c r="N68" s="22"/>
    </row>
    <row collapsed="false" customFormat="false" customHeight="false" hidden="false" ht="12.1" outlineLevel="0" r="69">
      <c r="A69" s="21" t="n">
        <v>46134.5309375</v>
      </c>
      <c r="B69" s="22" t="s">
        <v>108</v>
      </c>
      <c r="C69" s="22" t="s">
        <v>54</v>
      </c>
      <c r="D69" s="22" t="s">
        <v>108</v>
      </c>
      <c r="E69" s="22" t="s">
        <v>108</v>
      </c>
      <c r="F69" s="22" t="s">
        <v>19</v>
      </c>
      <c r="G69" s="23" t="n">
        <v>1</v>
      </c>
      <c r="H69" s="24" t="n">
        <v>10</v>
      </c>
      <c r="I69" s="24" t="n">
        <v>10</v>
      </c>
      <c r="J69" s="24" t="n">
        <v>0</v>
      </c>
      <c r="K69" s="24" t="n">
        <v>-0</v>
      </c>
      <c r="L69" s="24" t="n">
        <v>-0</v>
      </c>
      <c r="M69" s="6" t="s">
        <f>=I69+J69+K69+L69</f>
      </c>
      <c r="N69" s="22"/>
    </row>
    <row collapsed="false" customFormat="false" customHeight="false" hidden="false" ht="12.1" outlineLevel="0" r="70">
      <c r="A70" s="21" t="n">
        <v>46143.563541667</v>
      </c>
      <c r="B70" s="22" t="s">
        <v>108</v>
      </c>
      <c r="C70" s="22" t="s">
        <v>54</v>
      </c>
      <c r="D70" s="22" t="s">
        <v>108</v>
      </c>
      <c r="E70" s="22" t="s">
        <v>108</v>
      </c>
      <c r="F70" s="22" t="s">
        <v>19</v>
      </c>
      <c r="G70" s="23" t="n">
        <v>1</v>
      </c>
      <c r="H70" s="24" t="n">
        <v>118.46</v>
      </c>
      <c r="I70" s="24" t="n">
        <v>118.46</v>
      </c>
      <c r="J70" s="24" t="n">
        <v>0</v>
      </c>
      <c r="K70" s="24" t="n">
        <v>-0</v>
      </c>
      <c r="L70" s="24" t="n">
        <v>-0</v>
      </c>
      <c r="M70" s="6" t="s">
        <f>=I70+J70+K70+L70</f>
      </c>
      <c r="N70" s="22"/>
    </row>
    <row collapsed="false" customFormat="false" customHeight="false" hidden="false" ht="12.1" outlineLevel="0" r="71">
      <c r="A71" s="20" t="n">
        <v>46143.56369213</v>
      </c>
      <c r="B71" s="16" t="s">
        <v>21</v>
      </c>
      <c r="C71" s="16" t="s">
        <v>112</v>
      </c>
      <c r="D71" s="16" t="s">
        <v>78</v>
      </c>
      <c r="E71" s="16" t="s">
        <v>17</v>
      </c>
      <c r="F71" s="16" t="s">
        <v>19</v>
      </c>
      <c r="G71" s="7" t="n">
        <v>1</v>
      </c>
      <c r="H71" s="6" t="n">
        <v>101.3</v>
      </c>
      <c r="I71" s="6" t="n">
        <v>-101.3</v>
      </c>
      <c r="J71" s="6" t="n">
        <v>-0</v>
      </c>
      <c r="K71" s="6" t="n">
        <v>-0.05</v>
      </c>
      <c r="L71" s="6" t="n">
        <v>-0</v>
      </c>
      <c r="M71" s="6" t="s">
        <f>=I71+J71+K71+L71</f>
      </c>
      <c r="N71" s="16"/>
    </row>
    <row collapsed="false" customFormat="false" customHeight="false" hidden="false" ht="12.1" outlineLevel="0" r="72">
      <c r="A72" s="29" t="n">
        <v>46147.81712963</v>
      </c>
      <c r="B72" s="30" t="s">
        <v>122</v>
      </c>
      <c r="C72" s="30" t="s">
        <v>134</v>
      </c>
      <c r="D72" s="30" t="s">
        <v>122</v>
      </c>
      <c r="E72" s="30" t="s">
        <v>122</v>
      </c>
      <c r="F72" s="30" t="s">
        <v>19</v>
      </c>
      <c r="G72" s="31" t="n">
        <v>1</v>
      </c>
      <c r="H72" s="32" t="n">
        <v>-0.02</v>
      </c>
      <c r="I72" s="32" t="n">
        <v>-0.02</v>
      </c>
      <c r="J72" s="32" t="n">
        <v>0</v>
      </c>
      <c r="K72" s="32" t="n">
        <v>-0</v>
      </c>
      <c r="L72" s="32" t="n">
        <v>-0</v>
      </c>
      <c r="M72" s="6" t="s">
        <f>=I72+J72+K72+L72</f>
      </c>
      <c r="N72" s="30"/>
    </row>
    <row collapsed="false" customFormat="false" customHeight="false" hidden="false" ht="12.1" outlineLevel="0" r="73">
      <c r="A73" s="21" t="n">
        <v>46152.311585648</v>
      </c>
      <c r="B73" s="22" t="s">
        <v>108</v>
      </c>
      <c r="C73" s="22" t="s">
        <v>54</v>
      </c>
      <c r="D73" s="22" t="s">
        <v>108</v>
      </c>
      <c r="E73" s="22" t="s">
        <v>108</v>
      </c>
      <c r="F73" s="22" t="s">
        <v>19</v>
      </c>
      <c r="G73" s="23" t="n">
        <v>1</v>
      </c>
      <c r="H73" s="24" t="n">
        <v>500</v>
      </c>
      <c r="I73" s="24" t="n">
        <v>500</v>
      </c>
      <c r="J73" s="24" t="n">
        <v>0</v>
      </c>
      <c r="K73" s="24" t="n">
        <v>-0</v>
      </c>
      <c r="L73" s="24" t="n">
        <v>-0</v>
      </c>
      <c r="M73" s="6" t="s">
        <f>=I73+J73+K73+L73</f>
      </c>
      <c r="N73" s="22"/>
    </row>
    <row collapsed="false" customFormat="false" customHeight="false" hidden="false" ht="12.1" outlineLevel="0" r="74">
      <c r="A74" s="20" t="n">
        <v>46152.681956019</v>
      </c>
      <c r="B74" s="16" t="s">
        <v>93</v>
      </c>
      <c r="C74" s="16" t="s">
        <v>135</v>
      </c>
      <c r="D74" s="16" t="s">
        <v>78</v>
      </c>
      <c r="E74" s="16" t="s">
        <v>17</v>
      </c>
      <c r="F74" s="16" t="s">
        <v>19</v>
      </c>
      <c r="G74" s="7" t="n">
        <v>10</v>
      </c>
      <c r="H74" s="6" t="n">
        <v>25.005</v>
      </c>
      <c r="I74" s="6" t="n">
        <v>-250.05</v>
      </c>
      <c r="J74" s="6" t="n">
        <v>-0</v>
      </c>
      <c r="K74" s="6" t="n">
        <v>-0.12</v>
      </c>
      <c r="L74" s="6" t="n">
        <v>-0</v>
      </c>
      <c r="M74" s="6" t="s">
        <f>=I74+J74+K74+L74</f>
      </c>
      <c r="N74" s="16"/>
    </row>
    <row collapsed="false" customFormat="false" customHeight="false" hidden="false" ht="12.1" outlineLevel="0" r="75">
      <c r="A75" s="21" t="n">
        <v>46153.343865741</v>
      </c>
      <c r="B75" s="22" t="s">
        <v>108</v>
      </c>
      <c r="C75" s="22" t="s">
        <v>54</v>
      </c>
      <c r="D75" s="22" t="s">
        <v>108</v>
      </c>
      <c r="E75" s="22" t="s">
        <v>108</v>
      </c>
      <c r="F75" s="22" t="s">
        <v>19</v>
      </c>
      <c r="G75" s="23" t="n">
        <v>1</v>
      </c>
      <c r="H75" s="24" t="n">
        <v>1300</v>
      </c>
      <c r="I75" s="24" t="n">
        <v>1300</v>
      </c>
      <c r="J75" s="24" t="n">
        <v>0</v>
      </c>
      <c r="K75" s="24" t="n">
        <v>-0</v>
      </c>
      <c r="L75" s="24" t="n">
        <v>-0</v>
      </c>
      <c r="M75" s="6" t="s">
        <f>=I75+J75+K75+L75</f>
      </c>
      <c r="N75" s="22"/>
    </row>
    <row collapsed="false" customFormat="false" customHeight="false" hidden="false" ht="12.1" outlineLevel="0" r="76">
      <c r="A76" s="20" t="n">
        <v>46153.346724537</v>
      </c>
      <c r="B76" s="16" t="s">
        <v>94</v>
      </c>
      <c r="C76" s="16" t="s">
        <v>136</v>
      </c>
      <c r="D76" s="16" t="s">
        <v>78</v>
      </c>
      <c r="E76" s="16" t="s">
        <v>17</v>
      </c>
      <c r="F76" s="16" t="s">
        <v>19</v>
      </c>
      <c r="G76" s="7" t="n">
        <v>10</v>
      </c>
      <c r="H76" s="6" t="n">
        <v>119.51</v>
      </c>
      <c r="I76" s="6" t="n">
        <v>-1195.1</v>
      </c>
      <c r="J76" s="6" t="n">
        <v>-0</v>
      </c>
      <c r="K76" s="6" t="n">
        <v>-0.59</v>
      </c>
      <c r="L76" s="6" t="n">
        <v>-0</v>
      </c>
      <c r="M76" s="6" t="s">
        <f>=I76+J76+K76+L76</f>
      </c>
      <c r="N76" s="16"/>
    </row>
    <row collapsed="false" customFormat="false" customHeight="false" hidden="false" ht="12.1" outlineLevel="0" r="77">
      <c r="A77" s="20" t="n">
        <v>46153.355671296</v>
      </c>
      <c r="B77" s="16" t="s">
        <v>21</v>
      </c>
      <c r="C77" s="16" t="s">
        <v>112</v>
      </c>
      <c r="D77" s="16" t="s">
        <v>78</v>
      </c>
      <c r="E77" s="16" t="s">
        <v>17</v>
      </c>
      <c r="F77" s="16" t="s">
        <v>19</v>
      </c>
      <c r="G77" s="7" t="n">
        <v>3</v>
      </c>
      <c r="H77" s="6" t="n">
        <v>107.26</v>
      </c>
      <c r="I77" s="6" t="n">
        <v>-321.78</v>
      </c>
      <c r="J77" s="6" t="n">
        <v>-0</v>
      </c>
      <c r="K77" s="6" t="n">
        <v>-0.16</v>
      </c>
      <c r="L77" s="6" t="n">
        <v>-0</v>
      </c>
      <c r="M77" s="6" t="s">
        <f>=I77+J77+K77+L77</f>
      </c>
      <c r="N77" s="16"/>
    </row>
    <row collapsed="false" customFormat="false" customHeight="false" hidden="false" ht="12.1" outlineLevel="0" r="78">
      <c r="A78" s="29" t="n">
        <v>46154.817800926</v>
      </c>
      <c r="B78" s="30" t="s">
        <v>122</v>
      </c>
      <c r="C78" s="30" t="s">
        <v>137</v>
      </c>
      <c r="D78" s="30" t="s">
        <v>122</v>
      </c>
      <c r="E78" s="30" t="s">
        <v>122</v>
      </c>
      <c r="F78" s="30" t="s">
        <v>19</v>
      </c>
      <c r="G78" s="31" t="n">
        <v>1</v>
      </c>
      <c r="H78" s="32" t="n">
        <v>-0.35</v>
      </c>
      <c r="I78" s="32" t="n">
        <v>-0.35</v>
      </c>
      <c r="J78" s="32" t="n">
        <v>0</v>
      </c>
      <c r="K78" s="32" t="n">
        <v>-0</v>
      </c>
      <c r="L78" s="32" t="n">
        <v>-0</v>
      </c>
      <c r="M78" s="6" t="s">
        <f>=I78+J78+K78+L78</f>
      </c>
      <c r="N78" s="30"/>
    </row>
    <row collapsed="false" customFormat="false" customHeight="false" hidden="false" ht="12.1" outlineLevel="0" r="79">
      <c r="A79" s="21" t="n">
        <v>46160.340069444</v>
      </c>
      <c r="B79" s="22" t="s">
        <v>108</v>
      </c>
      <c r="C79" s="22" t="s">
        <v>54</v>
      </c>
      <c r="D79" s="22" t="s">
        <v>108</v>
      </c>
      <c r="E79" s="22" t="s">
        <v>108</v>
      </c>
      <c r="F79" s="22" t="s">
        <v>19</v>
      </c>
      <c r="G79" s="23" t="n">
        <v>1</v>
      </c>
      <c r="H79" s="24" t="n">
        <v>816</v>
      </c>
      <c r="I79" s="24" t="n">
        <v>816</v>
      </c>
      <c r="J79" s="24" t="n">
        <v>0</v>
      </c>
      <c r="K79" s="24" t="n">
        <v>-0</v>
      </c>
      <c r="L79" s="24" t="n">
        <v>-0</v>
      </c>
      <c r="M79" s="6" t="s">
        <f>=I79+J79+K79+L79</f>
      </c>
      <c r="N79" s="22"/>
    </row>
    <row collapsed="false" customFormat="false" customHeight="false" hidden="false" ht="12.1" outlineLevel="0" r="80">
      <c r="A80" s="20" t="n">
        <v>46160.341238426</v>
      </c>
      <c r="B80" s="16" t="s">
        <v>21</v>
      </c>
      <c r="C80" s="16" t="s">
        <v>112</v>
      </c>
      <c r="D80" s="16" t="s">
        <v>78</v>
      </c>
      <c r="E80" s="16" t="s">
        <v>17</v>
      </c>
      <c r="F80" s="16" t="s">
        <v>19</v>
      </c>
      <c r="G80" s="7" t="n">
        <v>7</v>
      </c>
      <c r="H80" s="6" t="n">
        <v>108.32</v>
      </c>
      <c r="I80" s="6" t="n">
        <v>-758.24</v>
      </c>
      <c r="J80" s="6" t="n">
        <v>-0</v>
      </c>
      <c r="K80" s="6" t="n">
        <v>-0.37</v>
      </c>
      <c r="L80" s="6" t="n">
        <v>-0</v>
      </c>
      <c r="M80" s="6" t="s">
        <f>=I80+J80+K80+L80</f>
      </c>
      <c r="N80" s="16"/>
    </row>
    <row collapsed="false" customFormat="false" customHeight="false" hidden="false" ht="12.1" outlineLevel="0" r="81">
      <c r="A81" s="21" t="n">
        <v>46161.500381944</v>
      </c>
      <c r="B81" s="22" t="s">
        <v>133</v>
      </c>
      <c r="C81" s="22" t="s">
        <v>138</v>
      </c>
      <c r="D81" s="22" t="s">
        <v>133</v>
      </c>
      <c r="E81" s="22" t="s">
        <v>133</v>
      </c>
      <c r="F81" s="22" t="s">
        <v>19</v>
      </c>
      <c r="G81" s="23" t="n">
        <v>1</v>
      </c>
      <c r="H81" s="24" t="n">
        <v>150</v>
      </c>
      <c r="I81" s="24" t="n">
        <v>150</v>
      </c>
      <c r="J81" s="24" t="n">
        <v>0</v>
      </c>
      <c r="K81" s="24" t="n">
        <v>-0</v>
      </c>
      <c r="L81" s="24" t="n">
        <v>-0</v>
      </c>
      <c r="M81" s="6" t="s">
        <f>=I81+J81+K81+L81</f>
      </c>
      <c r="N81" s="22"/>
    </row>
    <row collapsed="false" customFormat="false" customHeight="false" hidden="false" ht="12.1" outlineLevel="0" r="82">
      <c r="A82" s="29" t="n">
        <v>46161.815405093</v>
      </c>
      <c r="B82" s="30" t="s">
        <v>122</v>
      </c>
      <c r="C82" s="30" t="s">
        <v>139</v>
      </c>
      <c r="D82" s="30" t="s">
        <v>122</v>
      </c>
      <c r="E82" s="30" t="s">
        <v>122</v>
      </c>
      <c r="F82" s="30" t="s">
        <v>19</v>
      </c>
      <c r="G82" s="31" t="n">
        <v>1</v>
      </c>
      <c r="H82" s="32" t="n">
        <v>-0.15</v>
      </c>
      <c r="I82" s="32" t="n">
        <v>-0.15</v>
      </c>
      <c r="J82" s="32" t="n">
        <v>0</v>
      </c>
      <c r="K82" s="32" t="n">
        <v>-0</v>
      </c>
      <c r="L82" s="32" t="n">
        <v>-0</v>
      </c>
      <c r="M82" s="6" t="s">
        <f>=I82+J82+K82+L82</f>
      </c>
      <c r="N82" s="30"/>
    </row>
    <row collapsed="false" customFormat="false" customHeight="false" hidden="false" ht="12.1" outlineLevel="0" r="83">
      <c r="A83" s="20" t="n">
        <v>46168.865081019</v>
      </c>
      <c r="B83" s="16" t="s">
        <v>21</v>
      </c>
      <c r="C83" s="16" t="s">
        <v>112</v>
      </c>
      <c r="D83" s="16" t="s">
        <v>78</v>
      </c>
      <c r="E83" s="16" t="s">
        <v>17</v>
      </c>
      <c r="F83" s="16" t="s">
        <v>19</v>
      </c>
      <c r="G83" s="7" t="n">
        <v>2</v>
      </c>
      <c r="H83" s="6" t="n">
        <v>98.64</v>
      </c>
      <c r="I83" s="6" t="n">
        <v>-197.28</v>
      </c>
      <c r="J83" s="6" t="n">
        <v>-0</v>
      </c>
      <c r="K83" s="6" t="n">
        <v>-0.1</v>
      </c>
      <c r="L83" s="6" t="n">
        <v>-0</v>
      </c>
      <c r="M83" s="6" t="s">
        <f>=I83+J83+K83+L83</f>
      </c>
      <c r="N83" s="16"/>
    </row>
    <row collapsed="false" customFormat="false" customHeight="false" hidden="false" ht="12.1" outlineLevel="0" r="84">
      <c r="A84" s="21" t="n">
        <v>46168.923333333</v>
      </c>
      <c r="B84" s="22" t="s">
        <v>108</v>
      </c>
      <c r="C84" s="22" t="s">
        <v>54</v>
      </c>
      <c r="D84" s="22" t="s">
        <v>108</v>
      </c>
      <c r="E84" s="22" t="s">
        <v>108</v>
      </c>
      <c r="F84" s="22" t="s">
        <v>19</v>
      </c>
      <c r="G84" s="23" t="n">
        <v>1</v>
      </c>
      <c r="H84" s="24" t="n">
        <v>1000</v>
      </c>
      <c r="I84" s="24" t="n">
        <v>1000</v>
      </c>
      <c r="J84" s="24" t="n">
        <v>0</v>
      </c>
      <c r="K84" s="24" t="n">
        <v>-0</v>
      </c>
      <c r="L84" s="24" t="n">
        <v>-0</v>
      </c>
      <c r="M84" s="6" t="s">
        <f>=I84+J84+K84+L84</f>
      </c>
      <c r="N84" s="22"/>
    </row>
    <row collapsed="false" customFormat="false" customHeight="false" hidden="false" ht="12.1" outlineLevel="0" r="85">
      <c r="A85" s="20" t="n">
        <v>46168.92380787</v>
      </c>
      <c r="B85" s="16" t="s">
        <v>81</v>
      </c>
      <c r="C85" s="16" t="s">
        <v>109</v>
      </c>
      <c r="D85" s="16" t="s">
        <v>78</v>
      </c>
      <c r="E85" s="16" t="s">
        <v>17</v>
      </c>
      <c r="F85" s="16" t="s">
        <v>19</v>
      </c>
      <c r="G85" s="7" t="n">
        <v>10</v>
      </c>
      <c r="H85" s="6" t="n">
        <v>80.98</v>
      </c>
      <c r="I85" s="6" t="n">
        <v>-809.8</v>
      </c>
      <c r="J85" s="6" t="n">
        <v>-0</v>
      </c>
      <c r="K85" s="6" t="n">
        <v>-0.4</v>
      </c>
      <c r="L85" s="6" t="n">
        <v>-0</v>
      </c>
      <c r="M85" s="6" t="s">
        <f>=I85+J85+K85+L85</f>
      </c>
      <c r="N85" s="16"/>
    </row>
    <row collapsed="false" customFormat="false" customHeight="false" hidden="false" ht="12.1" outlineLevel="0" r="86">
      <c r="A86" s="20" t="n">
        <v>46168.924351852</v>
      </c>
      <c r="B86" s="16" t="s">
        <v>21</v>
      </c>
      <c r="C86" s="16" t="s">
        <v>112</v>
      </c>
      <c r="D86" s="16" t="s">
        <v>78</v>
      </c>
      <c r="E86" s="16" t="s">
        <v>17</v>
      </c>
      <c r="F86" s="16" t="s">
        <v>19</v>
      </c>
      <c r="G86" s="7" t="n">
        <v>2</v>
      </c>
      <c r="H86" s="6" t="n">
        <v>98.76</v>
      </c>
      <c r="I86" s="6" t="n">
        <v>-197.52</v>
      </c>
      <c r="J86" s="6" t="n">
        <v>-0</v>
      </c>
      <c r="K86" s="6" t="n">
        <v>-0.1</v>
      </c>
      <c r="L86" s="6" t="n">
        <v>-0</v>
      </c>
      <c r="M86" s="6" t="s">
        <f>=I86+J86+K86+L86</f>
      </c>
      <c r="N86" s="16"/>
    </row>
    <row collapsed="false" customFormat="false" customHeight="false" hidden="false" ht="12.1" outlineLevel="0" r="87">
      <c r="A87" s="29" t="n">
        <v>46169.815763889</v>
      </c>
      <c r="B87" s="30" t="s">
        <v>122</v>
      </c>
      <c r="C87" s="30" t="s">
        <v>140</v>
      </c>
      <c r="D87" s="30" t="s">
        <v>122</v>
      </c>
      <c r="E87" s="30" t="s">
        <v>122</v>
      </c>
      <c r="F87" s="30" t="s">
        <v>19</v>
      </c>
      <c r="G87" s="31" t="n">
        <v>1</v>
      </c>
      <c r="H87" s="32" t="n">
        <v>-0.24</v>
      </c>
      <c r="I87" s="32" t="n">
        <v>-0.24</v>
      </c>
      <c r="J87" s="32" t="n">
        <v>0</v>
      </c>
      <c r="K87" s="32" t="n">
        <v>-0</v>
      </c>
      <c r="L87" s="32" t="n">
        <v>-0</v>
      </c>
      <c r="M87" s="6" t="s">
        <f>=I87+J87+K87+L87</f>
      </c>
      <c r="N87" s="30"/>
    </row>
    <row collapsed="false" customFormat="false" customHeight="false" hidden="false" ht="12.1" outlineLevel="0" r="88">
      <c r="A88" s="20" t="n">
        <v>46174.37724537</v>
      </c>
      <c r="B88" s="16" t="s">
        <v>30</v>
      </c>
      <c r="C88" s="16" t="s">
        <v>141</v>
      </c>
      <c r="D88" s="16" t="s">
        <v>78</v>
      </c>
      <c r="E88" s="16" t="s">
        <v>17</v>
      </c>
      <c r="F88" s="16" t="s">
        <v>19</v>
      </c>
      <c r="G88" s="7" t="n">
        <v>1</v>
      </c>
      <c r="H88" s="6" t="n">
        <v>2457.5</v>
      </c>
      <c r="I88" s="6" t="n">
        <v>-2457.5</v>
      </c>
      <c r="J88" s="6" t="n">
        <v>-0</v>
      </c>
      <c r="K88" s="6" t="n">
        <v>-1.2</v>
      </c>
      <c r="L88" s="6" t="n">
        <v>-0</v>
      </c>
      <c r="M88" s="6" t="s">
        <f>=I88+J88+K88+L88</f>
      </c>
      <c r="N88" s="16"/>
    </row>
    <row collapsed="false" customFormat="false" customHeight="false" hidden="false" ht="12.1" outlineLevel="0" r="89">
      <c r="A89" s="21" t="n">
        <v>46174.475081019</v>
      </c>
      <c r="B89" s="22" t="s">
        <v>108</v>
      </c>
      <c r="C89" s="22" t="s">
        <v>57</v>
      </c>
      <c r="D89" s="22" t="s">
        <v>108</v>
      </c>
      <c r="E89" s="22" t="s">
        <v>108</v>
      </c>
      <c r="F89" s="22" t="s">
        <v>19</v>
      </c>
      <c r="G89" s="23" t="n">
        <v>1</v>
      </c>
      <c r="H89" s="24" t="n">
        <v>9297.96</v>
      </c>
      <c r="I89" s="24" t="n">
        <v>9297.96</v>
      </c>
      <c r="J89" s="24" t="n">
        <v>0</v>
      </c>
      <c r="K89" s="24" t="n">
        <v>-0</v>
      </c>
      <c r="L89" s="24" t="n">
        <v>-0</v>
      </c>
      <c r="M89" s="6" t="s">
        <f>=I89+J89+K89+L89</f>
      </c>
      <c r="N89" s="22"/>
    </row>
    <row collapsed="false" customFormat="false" customHeight="false" hidden="false" ht="12.1" outlineLevel="0" r="90">
      <c r="A90" s="20" t="n">
        <v>46174.475231481</v>
      </c>
      <c r="B90" s="16" t="s">
        <v>87</v>
      </c>
      <c r="C90" s="16" t="s">
        <v>117</v>
      </c>
      <c r="D90" s="16" t="s">
        <v>78</v>
      </c>
      <c r="E90" s="16" t="s">
        <v>17</v>
      </c>
      <c r="F90" s="16" t="s">
        <v>19</v>
      </c>
      <c r="G90" s="7" t="n">
        <v>1000</v>
      </c>
      <c r="H90" s="6" t="n">
        <v>0.3952</v>
      </c>
      <c r="I90" s="6" t="n">
        <v>-395.2</v>
      </c>
      <c r="J90" s="6" t="n">
        <v>-0</v>
      </c>
      <c r="K90" s="6" t="n">
        <v>-0.19</v>
      </c>
      <c r="L90" s="6" t="n">
        <v>-0</v>
      </c>
      <c r="M90" s="6" t="s">
        <f>=I90+J90+K90+L90</f>
      </c>
      <c r="N90" s="16"/>
    </row>
    <row collapsed="false" customFormat="false" customHeight="false" hidden="false" ht="12.1" outlineLevel="0" r="91">
      <c r="A91" s="20" t="n">
        <v>46174.475462963</v>
      </c>
      <c r="B91" s="16" t="s">
        <v>93</v>
      </c>
      <c r="C91" s="16" t="s">
        <v>135</v>
      </c>
      <c r="D91" s="16" t="s">
        <v>78</v>
      </c>
      <c r="E91" s="16" t="s">
        <v>17</v>
      </c>
      <c r="F91" s="16" t="s">
        <v>19</v>
      </c>
      <c r="G91" s="7" t="n">
        <v>10</v>
      </c>
      <c r="H91" s="6" t="n">
        <v>23.16</v>
      </c>
      <c r="I91" s="6" t="n">
        <v>-231.6</v>
      </c>
      <c r="J91" s="6" t="n">
        <v>-0</v>
      </c>
      <c r="K91" s="6" t="n">
        <v>-0.11</v>
      </c>
      <c r="L91" s="6" t="n">
        <v>-0</v>
      </c>
      <c r="M91" s="6" t="s">
        <f>=I91+J91+K91+L91</f>
      </c>
      <c r="N91" s="16"/>
    </row>
    <row collapsed="false" customFormat="false" customHeight="false" hidden="false" ht="12.1" outlineLevel="0" r="92">
      <c r="A92" s="20" t="n">
        <v>46174.475717593</v>
      </c>
      <c r="B92" s="16" t="s">
        <v>88</v>
      </c>
      <c r="C92" s="16" t="s">
        <v>118</v>
      </c>
      <c r="D92" s="16" t="s">
        <v>78</v>
      </c>
      <c r="E92" s="16" t="s">
        <v>17</v>
      </c>
      <c r="F92" s="16" t="s">
        <v>19</v>
      </c>
      <c r="G92" s="7" t="n">
        <v>4</v>
      </c>
      <c r="H92" s="6" t="n">
        <v>239.3</v>
      </c>
      <c r="I92" s="6" t="n">
        <v>-957.2</v>
      </c>
      <c r="J92" s="6" t="n">
        <v>-0</v>
      </c>
      <c r="K92" s="6" t="n">
        <v>-0.47</v>
      </c>
      <c r="L92" s="6" t="n">
        <v>-0</v>
      </c>
      <c r="M92" s="6" t="s">
        <f>=I92+J92+K92+L92</f>
      </c>
      <c r="N92" s="16"/>
    </row>
    <row collapsed="false" customFormat="false" customHeight="false" hidden="false" ht="12.1" outlineLevel="0" r="93">
      <c r="A93" s="20" t="n">
        <v>46174.475949074</v>
      </c>
      <c r="B93" s="16" t="s">
        <v>81</v>
      </c>
      <c r="C93" s="16" t="s">
        <v>109</v>
      </c>
      <c r="D93" s="16" t="s">
        <v>78</v>
      </c>
      <c r="E93" s="16" t="s">
        <v>17</v>
      </c>
      <c r="F93" s="16" t="s">
        <v>19</v>
      </c>
      <c r="G93" s="7" t="n">
        <v>60</v>
      </c>
      <c r="H93" s="6" t="n">
        <v>79.66</v>
      </c>
      <c r="I93" s="6" t="n">
        <v>-4779.6</v>
      </c>
      <c r="J93" s="6" t="n">
        <v>-0</v>
      </c>
      <c r="K93" s="6" t="n">
        <v>-2.34</v>
      </c>
      <c r="L93" s="6" t="n">
        <v>-0</v>
      </c>
      <c r="M93" s="6" t="s">
        <f>=I93+J93+K93+L93</f>
      </c>
      <c r="N93" s="16"/>
    </row>
    <row collapsed="false" customFormat="false" customHeight="false" hidden="false" ht="12.1" outlineLevel="0" r="94">
      <c r="A94" s="20" t="n">
        <v>46174.477141204</v>
      </c>
      <c r="B94" s="16" t="s">
        <v>93</v>
      </c>
      <c r="C94" s="16" t="s">
        <v>135</v>
      </c>
      <c r="D94" s="16" t="s">
        <v>78</v>
      </c>
      <c r="E94" s="16" t="s">
        <v>17</v>
      </c>
      <c r="F94" s="16" t="s">
        <v>19</v>
      </c>
      <c r="G94" s="7" t="n">
        <v>20</v>
      </c>
      <c r="H94" s="6" t="n">
        <v>23.22</v>
      </c>
      <c r="I94" s="6" t="n">
        <v>-464.4</v>
      </c>
      <c r="J94" s="6" t="n">
        <v>-0</v>
      </c>
      <c r="K94" s="6" t="n">
        <v>-0.23</v>
      </c>
      <c r="L94" s="6" t="n">
        <v>-0</v>
      </c>
      <c r="M94" s="6" t="s">
        <f>=I94+J94+K94+L94</f>
      </c>
      <c r="N94" s="16"/>
    </row>
    <row collapsed="false" customFormat="false" customHeight="false" hidden="false" ht="12.1" outlineLevel="0" r="95">
      <c r="A95" s="29" t="n">
        <v>46175.817337963</v>
      </c>
      <c r="B95" s="30" t="s">
        <v>122</v>
      </c>
      <c r="C95" s="30" t="s">
        <v>142</v>
      </c>
      <c r="D95" s="30" t="s">
        <v>122</v>
      </c>
      <c r="E95" s="30" t="s">
        <v>122</v>
      </c>
      <c r="F95" s="30" t="s">
        <v>19</v>
      </c>
      <c r="G95" s="31" t="n">
        <v>1</v>
      </c>
      <c r="H95" s="32" t="n">
        <v>-1.86</v>
      </c>
      <c r="I95" s="32" t="n">
        <v>-1.86</v>
      </c>
      <c r="J95" s="32" t="n">
        <v>0</v>
      </c>
      <c r="K95" s="32" t="n">
        <v>-0</v>
      </c>
      <c r="L95" s="32" t="n">
        <v>-0</v>
      </c>
      <c r="M95" s="6" t="s">
        <f>=I95+J95+K95+L95</f>
      </c>
      <c r="N95" s="30"/>
    </row>
    <row collapsed="false" customFormat="false" customHeight="false" hidden="false" ht="12.1" outlineLevel="0" r="96">
      <c r="A96" s="20" t="n">
        <v>46181.552141204</v>
      </c>
      <c r="B96" s="16" t="s">
        <v>21</v>
      </c>
      <c r="C96" s="16" t="s">
        <v>112</v>
      </c>
      <c r="D96" s="16" t="s">
        <v>78</v>
      </c>
      <c r="E96" s="16" t="s">
        <v>17</v>
      </c>
      <c r="F96" s="16" t="s">
        <v>19</v>
      </c>
      <c r="G96" s="7" t="n">
        <v>1</v>
      </c>
      <c r="H96" s="6" t="n">
        <v>102.12</v>
      </c>
      <c r="I96" s="6" t="n">
        <v>-102.12</v>
      </c>
      <c r="J96" s="6" t="n">
        <v>-0</v>
      </c>
      <c r="K96" s="6" t="n">
        <v>-0.05</v>
      </c>
      <c r="L96" s="6" t="n">
        <v>-0</v>
      </c>
      <c r="M96" s="6" t="s">
        <f>=I96+J96+K96+L96</f>
      </c>
      <c r="N96" s="16"/>
    </row>
    <row collapsed="false" customFormat="false" customHeight="false" hidden="false" ht="12.1" outlineLevel="0" r="97">
      <c r="A97" s="21" t="n">
        <v>46181.552453704</v>
      </c>
      <c r="B97" s="22" t="s">
        <v>108</v>
      </c>
      <c r="C97" s="22" t="s">
        <v>54</v>
      </c>
      <c r="D97" s="22" t="s">
        <v>108</v>
      </c>
      <c r="E97" s="22" t="s">
        <v>108</v>
      </c>
      <c r="F97" s="22" t="s">
        <v>19</v>
      </c>
      <c r="G97" s="23" t="n">
        <v>1</v>
      </c>
      <c r="H97" s="24" t="n">
        <v>40</v>
      </c>
      <c r="I97" s="24" t="n">
        <v>40</v>
      </c>
      <c r="J97" s="24" t="n">
        <v>0</v>
      </c>
      <c r="K97" s="24" t="n">
        <v>-0</v>
      </c>
      <c r="L97" s="24" t="n">
        <v>-0</v>
      </c>
      <c r="M97" s="6" t="s">
        <f>=I97+J97+K97+L97</f>
      </c>
      <c r="N97" s="22"/>
    </row>
    <row collapsed="false" customFormat="false" customHeight="false" hidden="false" ht="12.1" outlineLevel="0" r="98">
      <c r="A98" s="29" t="n">
        <v>46182.81380787</v>
      </c>
      <c r="B98" s="30" t="s">
        <v>122</v>
      </c>
      <c r="C98" s="30" t="s">
        <v>143</v>
      </c>
      <c r="D98" s="30" t="s">
        <v>122</v>
      </c>
      <c r="E98" s="30" t="s">
        <v>122</v>
      </c>
      <c r="F98" s="30" t="s">
        <v>19</v>
      </c>
      <c r="G98" s="31" t="n">
        <v>1</v>
      </c>
      <c r="H98" s="32" t="n">
        <v>-0.02</v>
      </c>
      <c r="I98" s="32" t="n">
        <v>-0.02</v>
      </c>
      <c r="J98" s="32" t="n">
        <v>0</v>
      </c>
      <c r="K98" s="32" t="n">
        <v>-0</v>
      </c>
      <c r="L98" s="32" t="n">
        <v>-0</v>
      </c>
      <c r="M98" s="6" t="s">
        <f>=I98+J98+K98+L98</f>
      </c>
      <c r="N98" s="30"/>
    </row>
    <row collapsed="false" customFormat="false" customHeight="false" hidden="false" ht="12.1" outlineLevel="0" r="99">
      <c r="A99" s="21" t="n">
        <v>46197.535173611</v>
      </c>
      <c r="B99" s="22" t="s">
        <v>133</v>
      </c>
      <c r="C99" s="22" t="s">
        <v>144</v>
      </c>
      <c r="D99" s="22" t="s">
        <v>133</v>
      </c>
      <c r="E99" s="22" t="s">
        <v>133</v>
      </c>
      <c r="F99" s="22" t="s">
        <v>19</v>
      </c>
      <c r="G99" s="23" t="n">
        <v>1</v>
      </c>
      <c r="H99" s="24" t="n">
        <v>503.56</v>
      </c>
      <c r="I99" s="24" t="n">
        <v>503.56</v>
      </c>
      <c r="J99" s="24" t="n">
        <v>0</v>
      </c>
      <c r="K99" s="24" t="n">
        <v>-0</v>
      </c>
      <c r="L99" s="24" t="n">
        <v>-0</v>
      </c>
      <c r="M99" s="6" t="s">
        <f>=I99+J99+K99+L99</f>
      </c>
      <c r="N99" s="22"/>
    </row>
    <row collapsed="false" customFormat="false" customHeight="false" hidden="false" ht="12.1" outlineLevel="0" r="100">
      <c r="A100" s="20" t="n">
        <v>46197.922418981</v>
      </c>
      <c r="B100" s="16" t="s">
        <v>93</v>
      </c>
      <c r="C100" s="16" t="s">
        <v>135</v>
      </c>
      <c r="D100" s="16" t="s">
        <v>78</v>
      </c>
      <c r="E100" s="16" t="s">
        <v>17</v>
      </c>
      <c r="F100" s="16" t="s">
        <v>19</v>
      </c>
      <c r="G100" s="7" t="n">
        <v>10</v>
      </c>
      <c r="H100" s="6" t="n">
        <v>18.72</v>
      </c>
      <c r="I100" s="6" t="n">
        <v>-187.2</v>
      </c>
      <c r="J100" s="6" t="n">
        <v>-0</v>
      </c>
      <c r="K100" s="6" t="n">
        <v>-0.09</v>
      </c>
      <c r="L100" s="6" t="n">
        <v>-0</v>
      </c>
      <c r="M100" s="6" t="s">
        <f>=I100+J100+K100+L100</f>
      </c>
      <c r="N100" s="16"/>
    </row>
    <row collapsed="false" customFormat="false" customHeight="false" hidden="false" ht="12.1" outlineLevel="0" r="101">
      <c r="A101" s="20" t="n">
        <v>46197.922824074</v>
      </c>
      <c r="B101" s="16" t="s">
        <v>21</v>
      </c>
      <c r="C101" s="16" t="s">
        <v>112</v>
      </c>
      <c r="D101" s="16" t="s">
        <v>78</v>
      </c>
      <c r="E101" s="16" t="s">
        <v>17</v>
      </c>
      <c r="F101" s="16" t="s">
        <v>19</v>
      </c>
      <c r="G101" s="7" t="n">
        <v>1</v>
      </c>
      <c r="H101" s="6" t="n">
        <v>84.2</v>
      </c>
      <c r="I101" s="6" t="n">
        <v>-84.2</v>
      </c>
      <c r="J101" s="6" t="n">
        <v>-0</v>
      </c>
      <c r="K101" s="6" t="n">
        <v>-0.04</v>
      </c>
      <c r="L101" s="6" t="n">
        <v>-0</v>
      </c>
      <c r="M101" s="6" t="s">
        <f>=I101+J101+K101+L101</f>
      </c>
      <c r="N101" s="16"/>
    </row>
    <row collapsed="false" customFormat="false" customHeight="false" hidden="false" ht="12.1" outlineLevel="0" r="102">
      <c r="A102" s="20" t="n">
        <v>46197.922824074</v>
      </c>
      <c r="B102" s="16" t="s">
        <v>21</v>
      </c>
      <c r="C102" s="16" t="s">
        <v>112</v>
      </c>
      <c r="D102" s="16" t="s">
        <v>78</v>
      </c>
      <c r="E102" s="16" t="s">
        <v>17</v>
      </c>
      <c r="F102" s="16" t="s">
        <v>19</v>
      </c>
      <c r="G102" s="7" t="n">
        <v>2</v>
      </c>
      <c r="H102" s="6" t="n">
        <v>84.2</v>
      </c>
      <c r="I102" s="6" t="n">
        <v>-168.4</v>
      </c>
      <c r="J102" s="6" t="n">
        <v>-0</v>
      </c>
      <c r="K102" s="6" t="n">
        <v>-0.08</v>
      </c>
      <c r="L102" s="6" t="n">
        <v>-0</v>
      </c>
      <c r="M102" s="6" t="s">
        <f>=I102+J102+K102+L102</f>
      </c>
      <c r="N102" s="16"/>
    </row>
    <row collapsed="false" customFormat="false" customHeight="false" hidden="false" ht="12.1" outlineLevel="0" r="103">
      <c r="A103" s="21" t="n">
        <v>46198.510740741</v>
      </c>
      <c r="B103" s="22" t="s">
        <v>133</v>
      </c>
      <c r="C103" s="22" t="s">
        <v>145</v>
      </c>
      <c r="D103" s="22" t="s">
        <v>133</v>
      </c>
      <c r="E103" s="22" t="s">
        <v>133</v>
      </c>
      <c r="F103" s="22" t="s">
        <v>19</v>
      </c>
      <c r="G103" s="23" t="n">
        <v>1</v>
      </c>
      <c r="H103" s="24" t="n">
        <v>14</v>
      </c>
      <c r="I103" s="24" t="n">
        <v>14</v>
      </c>
      <c r="J103" s="24" t="n">
        <v>0</v>
      </c>
      <c r="K103" s="24" t="n">
        <v>-0</v>
      </c>
      <c r="L103" s="24" t="n">
        <v>-0</v>
      </c>
      <c r="M103" s="6" t="s">
        <f>=I103+J103+K103+L103</f>
      </c>
      <c r="N103" s="22"/>
    </row>
    <row collapsed="false" customFormat="false" customHeight="false" hidden="false" ht="12.1" outlineLevel="0" r="104">
      <c r="A104" s="20" t="n">
        <v>46198.736296296</v>
      </c>
      <c r="B104" s="16" t="s">
        <v>21</v>
      </c>
      <c r="C104" s="16" t="s">
        <v>112</v>
      </c>
      <c r="D104" s="16" t="s">
        <v>78</v>
      </c>
      <c r="E104" s="16" t="s">
        <v>17</v>
      </c>
      <c r="F104" s="16" t="s">
        <v>19</v>
      </c>
      <c r="G104" s="7" t="n">
        <v>1</v>
      </c>
      <c r="H104" s="6" t="n">
        <v>78.54</v>
      </c>
      <c r="I104" s="6" t="n">
        <v>-78.54</v>
      </c>
      <c r="J104" s="6" t="n">
        <v>-0</v>
      </c>
      <c r="K104" s="6" t="n">
        <v>-0.04</v>
      </c>
      <c r="L104" s="6" t="n">
        <v>-0</v>
      </c>
      <c r="M104" s="6" t="s">
        <f>=I104+J104+K104+L104</f>
      </c>
      <c r="N104" s="16"/>
    </row>
    <row collapsed="false" customFormat="false" customHeight="false" hidden="false" ht="12.1" outlineLevel="0" r="105">
      <c r="A105" s="29" t="n">
        <v>46198.815416667</v>
      </c>
      <c r="B105" s="30" t="s">
        <v>122</v>
      </c>
      <c r="C105" s="30" t="s">
        <v>146</v>
      </c>
      <c r="D105" s="30" t="s">
        <v>122</v>
      </c>
      <c r="E105" s="30" t="s">
        <v>122</v>
      </c>
      <c r="F105" s="30" t="s">
        <v>19</v>
      </c>
      <c r="G105" s="31" t="n">
        <v>1</v>
      </c>
      <c r="H105" s="32" t="n">
        <v>-0.09</v>
      </c>
      <c r="I105" s="32" t="n">
        <v>-0.09</v>
      </c>
      <c r="J105" s="32" t="n">
        <v>0</v>
      </c>
      <c r="K105" s="32" t="n">
        <v>-0</v>
      </c>
      <c r="L105" s="32" t="n">
        <v>-0</v>
      </c>
      <c r="M105" s="6" t="s">
        <f>=I105+J105+K105+L105</f>
      </c>
      <c r="N105" s="30"/>
    </row>
    <row collapsed="false" customFormat="false" customHeight="false" hidden="false" ht="12.1" outlineLevel="0" r="106">
      <c r="A106" s="29" t="n">
        <v>46199.815601852</v>
      </c>
      <c r="B106" s="30" t="s">
        <v>122</v>
      </c>
      <c r="C106" s="30" t="s">
        <v>147</v>
      </c>
      <c r="D106" s="30" t="s">
        <v>122</v>
      </c>
      <c r="E106" s="30" t="s">
        <v>122</v>
      </c>
      <c r="F106" s="30" t="s">
        <v>19</v>
      </c>
      <c r="G106" s="31" t="n">
        <v>1</v>
      </c>
      <c r="H106" s="32" t="n">
        <v>-0.02</v>
      </c>
      <c r="I106" s="32" t="n">
        <v>-0.02</v>
      </c>
      <c r="J106" s="32" t="n">
        <v>0</v>
      </c>
      <c r="K106" s="32" t="n">
        <v>-0</v>
      </c>
      <c r="L106" s="32" t="n">
        <v>-0</v>
      </c>
      <c r="M106" s="6" t="s">
        <f>=I106+J106+K106+L106</f>
      </c>
      <c r="N106" s="30"/>
    </row>
    <row collapsed="false" customFormat="false" customHeight="false" hidden="false" ht="12.1" outlineLevel="0" r="107">
      <c r="A107" s="21" t="n">
        <v>46207.877418981</v>
      </c>
      <c r="B107" s="22" t="s">
        <v>108</v>
      </c>
      <c r="C107" s="22" t="s">
        <v>54</v>
      </c>
      <c r="D107" s="22" t="s">
        <v>108</v>
      </c>
      <c r="E107" s="22" t="s">
        <v>108</v>
      </c>
      <c r="F107" s="22" t="s">
        <v>19</v>
      </c>
      <c r="G107" s="23" t="n">
        <v>1</v>
      </c>
      <c r="H107" s="24" t="n">
        <v>1000</v>
      </c>
      <c r="I107" s="24" t="n">
        <v>1000</v>
      </c>
      <c r="J107" s="24" t="n">
        <v>0</v>
      </c>
      <c r="K107" s="24" t="n">
        <v>-0</v>
      </c>
      <c r="L107" s="24" t="n">
        <v>-0</v>
      </c>
      <c r="M107" s="6" t="s">
        <f>=I107+J107+K107+L107</f>
      </c>
      <c r="N107" s="22"/>
    </row>
    <row collapsed="false" customFormat="false" customHeight="false" hidden="false" ht="12.1" outlineLevel="0" r="108">
      <c r="A108" s="20" t="n">
        <v>46208.543460648</v>
      </c>
      <c r="B108" s="16" t="s">
        <v>82</v>
      </c>
      <c r="C108" s="16" t="s">
        <v>110</v>
      </c>
      <c r="D108" s="16" t="s">
        <v>78</v>
      </c>
      <c r="E108" s="16" t="s">
        <v>17</v>
      </c>
      <c r="F108" s="16" t="s">
        <v>19</v>
      </c>
      <c r="G108" s="7" t="n">
        <v>400</v>
      </c>
      <c r="H108" s="6" t="n">
        <v>2.491</v>
      </c>
      <c r="I108" s="6" t="n">
        <v>-996.4</v>
      </c>
      <c r="J108" s="6" t="n">
        <v>-0</v>
      </c>
      <c r="K108" s="6" t="n">
        <v>-0.49</v>
      </c>
      <c r="L108" s="6" t="n">
        <v>-0</v>
      </c>
      <c r="M108" s="6" t="s">
        <f>=I108+J108+K108+L108</f>
      </c>
      <c r="N108" s="16"/>
    </row>
    <row collapsed="false" customFormat="false" customHeight="false" hidden="false" ht="12.1" outlineLevel="0" r="109">
      <c r="A109" s="21" t="n">
        <v>46209.91650463</v>
      </c>
      <c r="B109" s="22" t="s">
        <v>108</v>
      </c>
      <c r="C109" s="22" t="s">
        <v>54</v>
      </c>
      <c r="D109" s="22" t="s">
        <v>108</v>
      </c>
      <c r="E109" s="22" t="s">
        <v>108</v>
      </c>
      <c r="F109" s="22" t="s">
        <v>19</v>
      </c>
      <c r="G109" s="23" t="n">
        <v>1</v>
      </c>
      <c r="H109" s="24" t="n">
        <v>200</v>
      </c>
      <c r="I109" s="24" t="n">
        <v>200</v>
      </c>
      <c r="J109" s="24" t="n">
        <v>0</v>
      </c>
      <c r="K109" s="24" t="n">
        <v>-0</v>
      </c>
      <c r="L109" s="24" t="n">
        <v>-0</v>
      </c>
      <c r="M109" s="6" t="s">
        <f>=I109+J109+K109+L109</f>
      </c>
      <c r="N109" s="22"/>
    </row>
    <row collapsed="false" customFormat="false" customHeight="false" hidden="false" ht="12.1" outlineLevel="0" r="110">
      <c r="A110" s="20" t="n">
        <v>46209.917013889</v>
      </c>
      <c r="B110" s="16" t="s">
        <v>21</v>
      </c>
      <c r="C110" s="16" t="s">
        <v>112</v>
      </c>
      <c r="D110" s="16" t="s">
        <v>78</v>
      </c>
      <c r="E110" s="16" t="s">
        <v>17</v>
      </c>
      <c r="F110" s="16" t="s">
        <v>19</v>
      </c>
      <c r="G110" s="7" t="n">
        <v>2</v>
      </c>
      <c r="H110" s="6" t="n">
        <v>77.7</v>
      </c>
      <c r="I110" s="6" t="n">
        <v>-155.4</v>
      </c>
      <c r="J110" s="6" t="n">
        <v>-0</v>
      </c>
      <c r="K110" s="6" t="n">
        <v>-0.08</v>
      </c>
      <c r="L110" s="6" t="n">
        <v>-0</v>
      </c>
      <c r="M110" s="6" t="s">
        <f>=I110+J110+K110+L110</f>
      </c>
      <c r="N110" s="16"/>
    </row>
    <row collapsed="false" customFormat="false" customHeight="false" hidden="false" ht="12.1" outlineLevel="0" r="111">
      <c r="A111" s="29" t="n">
        <v>46210.814282407</v>
      </c>
      <c r="B111" s="30" t="s">
        <v>122</v>
      </c>
      <c r="C111" s="30" t="s">
        <v>148</v>
      </c>
      <c r="D111" s="30" t="s">
        <v>122</v>
      </c>
      <c r="E111" s="30" t="s">
        <v>122</v>
      </c>
      <c r="F111" s="30" t="s">
        <v>19</v>
      </c>
      <c r="G111" s="31" t="n">
        <v>1</v>
      </c>
      <c r="H111" s="32" t="n">
        <v>-0.23</v>
      </c>
      <c r="I111" s="32" t="n">
        <v>-0.23</v>
      </c>
      <c r="J111" s="32" t="n">
        <v>0</v>
      </c>
      <c r="K111" s="32" t="n">
        <v>-0</v>
      </c>
      <c r="L111" s="32" t="n">
        <v>-0</v>
      </c>
      <c r="M111" s="6" t="s">
        <f>=I111+J111+K111+L111</f>
      </c>
      <c r="N111" s="30"/>
    </row>
    <row collapsed="false" customFormat="false" customHeight="false" hidden="false" ht="12.1" outlineLevel="0" r="112">
      <c r="A112" s="21" t="n">
        <v>46213.443912037</v>
      </c>
      <c r="B112" s="22" t="s">
        <v>108</v>
      </c>
      <c r="C112" s="22" t="s">
        <v>54</v>
      </c>
      <c r="D112" s="22" t="s">
        <v>108</v>
      </c>
      <c r="E112" s="22" t="s">
        <v>108</v>
      </c>
      <c r="F112" s="22" t="s">
        <v>19</v>
      </c>
      <c r="G112" s="23" t="n">
        <v>1</v>
      </c>
      <c r="H112" s="24" t="n">
        <v>1049</v>
      </c>
      <c r="I112" s="24" t="n">
        <v>1049</v>
      </c>
      <c r="J112" s="24" t="n">
        <v>0</v>
      </c>
      <c r="K112" s="24" t="n">
        <v>-0</v>
      </c>
      <c r="L112" s="24" t="n">
        <v>-0</v>
      </c>
      <c r="M112" s="6" t="s">
        <f>=I112+J112+K112+L112</f>
      </c>
      <c r="N112" s="22"/>
    </row>
    <row collapsed="false" customFormat="false" customHeight="false" hidden="false" ht="12.1" outlineLevel="0" r="113">
      <c r="A113" s="20" t="n">
        <v>46213.446979167</v>
      </c>
      <c r="B113" s="16" t="s">
        <v>21</v>
      </c>
      <c r="C113" s="16" t="s">
        <v>112</v>
      </c>
      <c r="D113" s="16" t="s">
        <v>78</v>
      </c>
      <c r="E113" s="16" t="s">
        <v>17</v>
      </c>
      <c r="F113" s="16" t="s">
        <v>19</v>
      </c>
      <c r="G113" s="7" t="n">
        <v>2</v>
      </c>
      <c r="H113" s="6" t="n">
        <v>75.12</v>
      </c>
      <c r="I113" s="6" t="n">
        <v>-150.24</v>
      </c>
      <c r="J113" s="6" t="n">
        <v>-0</v>
      </c>
      <c r="K113" s="6" t="n">
        <v>-0.07</v>
      </c>
      <c r="L113" s="6" t="n">
        <v>-0</v>
      </c>
      <c r="M113" s="6" t="s">
        <f>=I113+J113+K113+L113</f>
      </c>
      <c r="N113" s="16"/>
    </row>
    <row collapsed="false" customFormat="false" customHeight="false" hidden="false" ht="12.1" outlineLevel="0" r="114">
      <c r="A114" s="20" t="n">
        <v>46213.446979167</v>
      </c>
      <c r="B114" s="16" t="s">
        <v>21</v>
      </c>
      <c r="C114" s="16" t="s">
        <v>112</v>
      </c>
      <c r="D114" s="16" t="s">
        <v>78</v>
      </c>
      <c r="E114" s="16" t="s">
        <v>17</v>
      </c>
      <c r="F114" s="16" t="s">
        <v>19</v>
      </c>
      <c r="G114" s="7" t="n">
        <v>10</v>
      </c>
      <c r="H114" s="6" t="n">
        <v>75.12</v>
      </c>
      <c r="I114" s="6" t="n">
        <v>-751.2</v>
      </c>
      <c r="J114" s="6" t="n">
        <v>-0</v>
      </c>
      <c r="K114" s="6" t="n">
        <v>-0.37</v>
      </c>
      <c r="L114" s="6" t="n">
        <v>-0</v>
      </c>
      <c r="M114" s="6" t="s">
        <f>=I114+J114+K114+L114</f>
      </c>
      <c r="N114" s="16"/>
    </row>
    <row collapsed="false" customFormat="false" customHeight="false" hidden="false" ht="12.1" outlineLevel="0" r="115">
      <c r="A115" s="20" t="n">
        <v>46213.447407407</v>
      </c>
      <c r="B115" s="16" t="s">
        <v>21</v>
      </c>
      <c r="C115" s="16" t="s">
        <v>112</v>
      </c>
      <c r="D115" s="16" t="s">
        <v>78</v>
      </c>
      <c r="E115" s="16" t="s">
        <v>17</v>
      </c>
      <c r="F115" s="16" t="s">
        <v>19</v>
      </c>
      <c r="G115" s="7" t="n">
        <v>2</v>
      </c>
      <c r="H115" s="6" t="n">
        <v>75.12</v>
      </c>
      <c r="I115" s="6" t="n">
        <v>-150.24</v>
      </c>
      <c r="J115" s="6" t="n">
        <v>-0</v>
      </c>
      <c r="K115" s="6" t="n">
        <v>-0.07</v>
      </c>
      <c r="L115" s="6" t="n">
        <v>-0</v>
      </c>
      <c r="M115" s="6" t="s">
        <f>=I115+J115+K115+L115</f>
      </c>
      <c r="N115" s="16"/>
    </row>
    <row collapsed="false" customFormat="false" customHeight="false" hidden="false" ht="12.1" outlineLevel="0" r="116">
      <c r="A116" s="29" t="n">
        <v>46216.81837963</v>
      </c>
      <c r="B116" s="30" t="s">
        <v>122</v>
      </c>
      <c r="C116" s="30" t="s">
        <v>149</v>
      </c>
      <c r="D116" s="30" t="s">
        <v>122</v>
      </c>
      <c r="E116" s="30" t="s">
        <v>122</v>
      </c>
      <c r="F116" s="30" t="s">
        <v>19</v>
      </c>
      <c r="G116" s="31" t="n">
        <v>1</v>
      </c>
      <c r="H116" s="32" t="n">
        <v>-0.21</v>
      </c>
      <c r="I116" s="32" t="n">
        <v>-0.21</v>
      </c>
      <c r="J116" s="32" t="n">
        <v>0</v>
      </c>
      <c r="K116" s="32" t="n">
        <v>-0</v>
      </c>
      <c r="L116" s="32" t="n">
        <v>-0</v>
      </c>
      <c r="M116" s="6" t="s">
        <f>=I116+J116+K116+L116</f>
      </c>
      <c r="N116" s="30"/>
    </row>
    <row collapsed="false" customFormat="false" customHeight="false" hidden="false" ht="12.1" outlineLevel="0" r="117">
      <c r="A117" s="21" t="n">
        <v>46218.4728125</v>
      </c>
      <c r="B117" s="22" t="s">
        <v>133</v>
      </c>
      <c r="C117" s="22" t="s">
        <v>150</v>
      </c>
      <c r="D117" s="22" t="s">
        <v>133</v>
      </c>
      <c r="E117" s="22" t="s">
        <v>133</v>
      </c>
      <c r="F117" s="22" t="s">
        <v>19</v>
      </c>
      <c r="G117" s="23" t="n">
        <v>1</v>
      </c>
      <c r="H117" s="24" t="n">
        <v>63.66</v>
      </c>
      <c r="I117" s="24" t="n">
        <v>63.66</v>
      </c>
      <c r="J117" s="24" t="n">
        <v>0</v>
      </c>
      <c r="K117" s="24" t="n">
        <v>-0</v>
      </c>
      <c r="L117" s="24" t="n">
        <v>-0</v>
      </c>
      <c r="M117" s="6" t="s">
        <f>=I117+J117+K117+L117</f>
      </c>
      <c r="N117" s="22"/>
    </row>
    <row collapsed="false" customFormat="false" customHeight="false" hidden="false" ht="12.1" outlineLevel="0" r="118">
      <c r="A118" s="21" t="n">
        <v>46219.402233796</v>
      </c>
      <c r="B118" s="22" t="s">
        <v>108</v>
      </c>
      <c r="C118" s="22" t="s">
        <v>54</v>
      </c>
      <c r="D118" s="22" t="s">
        <v>108</v>
      </c>
      <c r="E118" s="22" t="s">
        <v>108</v>
      </c>
      <c r="F118" s="22" t="s">
        <v>19</v>
      </c>
      <c r="G118" s="23" t="n">
        <v>1</v>
      </c>
      <c r="H118" s="24" t="n">
        <v>1000</v>
      </c>
      <c r="I118" s="24" t="n">
        <v>1000</v>
      </c>
      <c r="J118" s="24" t="n">
        <v>0</v>
      </c>
      <c r="K118" s="24" t="n">
        <v>-0</v>
      </c>
      <c r="L118" s="24" t="n">
        <v>-0</v>
      </c>
      <c r="M118" s="6" t="s">
        <f>=I118+J118+K118+L118</f>
      </c>
      <c r="N118" s="22"/>
    </row>
    <row collapsed="false" customFormat="false" customHeight="false" hidden="false" ht="12.1" outlineLevel="0" r="119">
      <c r="A119" s="20" t="n">
        <v>46219.406145833</v>
      </c>
      <c r="B119" s="16" t="s">
        <v>87</v>
      </c>
      <c r="C119" s="16" t="s">
        <v>117</v>
      </c>
      <c r="D119" s="16" t="s">
        <v>78</v>
      </c>
      <c r="E119" s="16" t="s">
        <v>17</v>
      </c>
      <c r="F119" s="16" t="s">
        <v>19</v>
      </c>
      <c r="G119" s="7" t="n">
        <v>4000</v>
      </c>
      <c r="H119" s="6" t="n">
        <v>0.2551</v>
      </c>
      <c r="I119" s="6" t="n">
        <v>-1020.4</v>
      </c>
      <c r="J119" s="6" t="n">
        <v>-0</v>
      </c>
      <c r="K119" s="6" t="n">
        <v>-0.5</v>
      </c>
      <c r="L119" s="6" t="n">
        <v>-0</v>
      </c>
      <c r="M119" s="6" t="s">
        <f>=I119+J119+K119+L119</f>
      </c>
      <c r="N119" s="16"/>
    </row>
    <row collapsed="false" customFormat="false" customHeight="false" hidden="false" ht="12.1" outlineLevel="0" r="120">
      <c r="A120" s="20" t="n">
        <v>46219.4065625</v>
      </c>
      <c r="B120" s="16" t="s">
        <v>21</v>
      </c>
      <c r="C120" s="16" t="s">
        <v>112</v>
      </c>
      <c r="D120" s="16" t="s">
        <v>78</v>
      </c>
      <c r="E120" s="16" t="s">
        <v>17</v>
      </c>
      <c r="F120" s="16" t="s">
        <v>19</v>
      </c>
      <c r="G120" s="7" t="n">
        <v>1</v>
      </c>
      <c r="H120" s="6" t="n">
        <v>62.68</v>
      </c>
      <c r="I120" s="6" t="n">
        <v>-62.68</v>
      </c>
      <c r="J120" s="6" t="n">
        <v>-0</v>
      </c>
      <c r="K120" s="6" t="n">
        <v>-0.03</v>
      </c>
      <c r="L120" s="6" t="n">
        <v>-0</v>
      </c>
      <c r="M120" s="6" t="s">
        <f>=I120+J120+K120+L120</f>
      </c>
      <c r="N120" s="16"/>
    </row>
    <row collapsed="false" customFormat="false" customHeight="false" hidden="false" ht="12.1" outlineLevel="0" r="121">
      <c r="A121" s="29" t="n">
        <v>46220.815034722</v>
      </c>
      <c r="B121" s="30" t="s">
        <v>122</v>
      </c>
      <c r="C121" s="30" t="s">
        <v>151</v>
      </c>
      <c r="D121" s="30" t="s">
        <v>122</v>
      </c>
      <c r="E121" s="30" t="s">
        <v>122</v>
      </c>
      <c r="F121" s="30" t="s">
        <v>19</v>
      </c>
      <c r="G121" s="31" t="n">
        <v>1</v>
      </c>
      <c r="H121" s="32" t="n">
        <v>-0.22</v>
      </c>
      <c r="I121" s="32" t="n">
        <v>-0.22</v>
      </c>
      <c r="J121" s="32" t="n">
        <v>0</v>
      </c>
      <c r="K121" s="32" t="n">
        <v>-0</v>
      </c>
      <c r="L121" s="32" t="n">
        <v>-0</v>
      </c>
      <c r="M121" s="6" t="s">
        <f>=I121+J121+K121+L121</f>
      </c>
      <c r="N121" s="30"/>
    </row>
    <row collapsed="false" customFormat="false" customHeight="false" hidden="false" ht="12.1" outlineLevel="0" r="122">
      <c r="A122" s="21" t="n">
        <v>46223.489988426</v>
      </c>
      <c r="B122" s="22" t="s">
        <v>133</v>
      </c>
      <c r="C122" s="22" t="s">
        <v>152</v>
      </c>
      <c r="D122" s="22" t="s">
        <v>133</v>
      </c>
      <c r="E122" s="22" t="s">
        <v>133</v>
      </c>
      <c r="F122" s="22" t="s">
        <v>19</v>
      </c>
      <c r="G122" s="23" t="n">
        <v>1</v>
      </c>
      <c r="H122" s="24" t="n">
        <v>213</v>
      </c>
      <c r="I122" s="24" t="n">
        <v>213</v>
      </c>
      <c r="J122" s="24" t="n">
        <v>0</v>
      </c>
      <c r="K122" s="24" t="n">
        <v>-0</v>
      </c>
      <c r="L122" s="24" t="n">
        <v>-0</v>
      </c>
      <c r="M122" s="6" t="s">
        <f>=I122+J122+K122+L122</f>
      </c>
      <c r="N122" s="22"/>
    </row>
    <row collapsed="false" customFormat="false" customHeight="false" hidden="false" ht="12.1" outlineLevel="0" r="123">
      <c r="A123" s="20" t="n">
        <v>46223.559282407</v>
      </c>
      <c r="B123" s="16" t="s">
        <v>21</v>
      </c>
      <c r="C123" s="16" t="s">
        <v>112</v>
      </c>
      <c r="D123" s="16" t="s">
        <v>78</v>
      </c>
      <c r="E123" s="16" t="s">
        <v>17</v>
      </c>
      <c r="F123" s="16" t="s">
        <v>19</v>
      </c>
      <c r="G123" s="7" t="n">
        <v>2</v>
      </c>
      <c r="H123" s="6" t="n">
        <v>58.82</v>
      </c>
      <c r="I123" s="6" t="n">
        <v>-117.64</v>
      </c>
      <c r="J123" s="6" t="n">
        <v>-0</v>
      </c>
      <c r="K123" s="6" t="n">
        <v>-0.06</v>
      </c>
      <c r="L123" s="6" t="n">
        <v>-0</v>
      </c>
      <c r="M123" s="6" t="s">
        <f>=I123+J123+K123+L123</f>
      </c>
      <c r="N123" s="16"/>
    </row>
    <row collapsed="false" customFormat="false" customHeight="false" hidden="false" ht="12.1" outlineLevel="0" r="124">
      <c r="A124" s="20" t="n">
        <v>46223.584826389</v>
      </c>
      <c r="B124" s="16" t="s">
        <v>21</v>
      </c>
      <c r="C124" s="16" t="s">
        <v>112</v>
      </c>
      <c r="D124" s="16" t="s">
        <v>78</v>
      </c>
      <c r="E124" s="16" t="s">
        <v>17</v>
      </c>
      <c r="F124" s="16" t="s">
        <v>19</v>
      </c>
      <c r="G124" s="7" t="n">
        <v>2</v>
      </c>
      <c r="H124" s="6" t="n">
        <v>58.48</v>
      </c>
      <c r="I124" s="6" t="n">
        <v>-116.96</v>
      </c>
      <c r="J124" s="6" t="n">
        <v>-0</v>
      </c>
      <c r="K124" s="6" t="n">
        <v>-0.06</v>
      </c>
      <c r="L124" s="6" t="n">
        <v>-0</v>
      </c>
      <c r="M124" s="6" t="s">
        <f>=I124+J124+K124+L124</f>
      </c>
      <c r="N124" s="16"/>
    </row>
    <row collapsed="false" customFormat="false" customHeight="false" hidden="false" ht="12.1" outlineLevel="0" r="125">
      <c r="A125" s="29" t="n">
        <v>46224.815335648</v>
      </c>
      <c r="B125" s="30" t="s">
        <v>122</v>
      </c>
      <c r="C125" s="30" t="s">
        <v>153</v>
      </c>
      <c r="D125" s="30" t="s">
        <v>122</v>
      </c>
      <c r="E125" s="30" t="s">
        <v>122</v>
      </c>
      <c r="F125" s="30" t="s">
        <v>19</v>
      </c>
      <c r="G125" s="31" t="n">
        <v>1</v>
      </c>
      <c r="H125" s="32" t="n">
        <v>-0.05</v>
      </c>
      <c r="I125" s="32" t="n">
        <v>-0.05</v>
      </c>
      <c r="J125" s="32" t="n">
        <v>0</v>
      </c>
      <c r="K125" s="32" t="n">
        <v>-0</v>
      </c>
      <c r="L125" s="32" t="n">
        <v>-0</v>
      </c>
      <c r="M125" s="6" t="s">
        <f>=I125+J125+K125+L125</f>
      </c>
      <c r="N125" s="30"/>
    </row>
    <row collapsed="false" customFormat="false" customHeight="false" hidden="false" ht="12.1" outlineLevel="0" r="126">
      <c r="A126" s="21" t="n">
        <v>46225.55568287</v>
      </c>
      <c r="B126" s="22" t="s">
        <v>108</v>
      </c>
      <c r="C126" s="22" t="s">
        <v>57</v>
      </c>
      <c r="D126" s="22" t="s">
        <v>108</v>
      </c>
      <c r="E126" s="22" t="s">
        <v>108</v>
      </c>
      <c r="F126" s="22" t="s">
        <v>19</v>
      </c>
      <c r="G126" s="23" t="n">
        <v>1</v>
      </c>
      <c r="H126" s="24" t="n">
        <v>1984.95</v>
      </c>
      <c r="I126" s="24" t="n">
        <v>1984.95</v>
      </c>
      <c r="J126" s="24" t="n">
        <v>0</v>
      </c>
      <c r="K126" s="24" t="n">
        <v>-0</v>
      </c>
      <c r="L126" s="24" t="n">
        <v>-0</v>
      </c>
      <c r="M126" s="6" t="s">
        <f>=I126+J126+K126+L126</f>
      </c>
      <c r="N126" s="22"/>
    </row>
    <row collapsed="false" customFormat="false" customHeight="false" hidden="false" ht="12.1" outlineLevel="0" r="127">
      <c r="A127" s="20" t="n">
        <v>46225.555902778</v>
      </c>
      <c r="B127" s="16" t="s">
        <v>92</v>
      </c>
      <c r="C127" s="16" t="s">
        <v>128</v>
      </c>
      <c r="D127" s="16" t="s">
        <v>78</v>
      </c>
      <c r="E127" s="16" t="s">
        <v>17</v>
      </c>
      <c r="F127" s="16" t="s">
        <v>19</v>
      </c>
      <c r="G127" s="7" t="n">
        <v>1</v>
      </c>
      <c r="H127" s="6" t="n">
        <v>459.4</v>
      </c>
      <c r="I127" s="6" t="n">
        <v>-459.4</v>
      </c>
      <c r="J127" s="6" t="n">
        <v>-0</v>
      </c>
      <c r="K127" s="6" t="n">
        <v>-0.23</v>
      </c>
      <c r="L127" s="6" t="n">
        <v>-0</v>
      </c>
      <c r="M127" s="6" t="s">
        <f>=I127+J127+K127+L127</f>
      </c>
      <c r="N127" s="16"/>
    </row>
    <row collapsed="false" customFormat="false" customHeight="false" hidden="false" ht="12.1" outlineLevel="0" r="128">
      <c r="A128" s="20" t="n">
        <v>46225.556701389</v>
      </c>
      <c r="B128" s="16" t="s">
        <v>21</v>
      </c>
      <c r="C128" s="16" t="s">
        <v>112</v>
      </c>
      <c r="D128" s="16" t="s">
        <v>78</v>
      </c>
      <c r="E128" s="16" t="s">
        <v>17</v>
      </c>
      <c r="F128" s="16" t="s">
        <v>19</v>
      </c>
      <c r="G128" s="7" t="n">
        <v>21</v>
      </c>
      <c r="H128" s="6" t="n">
        <v>71.38</v>
      </c>
      <c r="I128" s="6" t="n">
        <v>-1498.98</v>
      </c>
      <c r="J128" s="6" t="n">
        <v>-0</v>
      </c>
      <c r="K128" s="6" t="n">
        <v>-0.73</v>
      </c>
      <c r="L128" s="6" t="n">
        <v>-0</v>
      </c>
      <c r="M128" s="6" t="s">
        <f>=I128+J128+K128+L128</f>
      </c>
      <c r="N128" s="16"/>
    </row>
    <row collapsed="false" customFormat="false" customHeight="false" hidden="false" ht="12.1" outlineLevel="0" r="129">
      <c r="A129" s="21" t="n">
        <v>46226.507337963</v>
      </c>
      <c r="B129" s="22" t="s">
        <v>133</v>
      </c>
      <c r="C129" s="22" t="s">
        <v>154</v>
      </c>
      <c r="D129" s="22" t="s">
        <v>133</v>
      </c>
      <c r="E129" s="22" t="s">
        <v>133</v>
      </c>
      <c r="F129" s="22" t="s">
        <v>19</v>
      </c>
      <c r="G129" s="23" t="n">
        <v>1</v>
      </c>
      <c r="H129" s="24" t="n">
        <v>340.4</v>
      </c>
      <c r="I129" s="24" t="n">
        <v>340.4</v>
      </c>
      <c r="J129" s="24" t="n">
        <v>0</v>
      </c>
      <c r="K129" s="24" t="n">
        <v>-0</v>
      </c>
      <c r="L129" s="24" t="n">
        <v>-0</v>
      </c>
      <c r="M129" s="6" t="s">
        <f>=I129+J129+K129+L129</f>
      </c>
      <c r="N129" s="22"/>
    </row>
    <row collapsed="false" customFormat="false" customHeight="false" hidden="false" ht="12.1" outlineLevel="0" r="130">
      <c r="A130" s="29" t="n">
        <v>46226.815925926</v>
      </c>
      <c r="B130" s="30" t="s">
        <v>122</v>
      </c>
      <c r="C130" s="30" t="s">
        <v>155</v>
      </c>
      <c r="D130" s="30" t="s">
        <v>122</v>
      </c>
      <c r="E130" s="30" t="s">
        <v>122</v>
      </c>
      <c r="F130" s="30" t="s">
        <v>19</v>
      </c>
      <c r="G130" s="31" t="n">
        <v>1</v>
      </c>
      <c r="H130" s="32" t="n">
        <v>-0.39</v>
      </c>
      <c r="I130" s="32" t="n">
        <v>-0.39</v>
      </c>
      <c r="J130" s="32" t="n">
        <v>0</v>
      </c>
      <c r="K130" s="32" t="n">
        <v>-0</v>
      </c>
      <c r="L130" s="32" t="n">
        <v>-0</v>
      </c>
      <c r="M130" s="6" t="s">
        <f>=I130+J130+K130+L130</f>
      </c>
      <c r="N130" s="30"/>
    </row>
    <row collapsed="false" customFormat="false" customHeight="false" hidden="false" ht="12.1" outlineLevel="0" r="131">
      <c r="A131" s="20" t="n">
        <v>46227.676284722</v>
      </c>
      <c r="B131" s="16" t="s">
        <v>21</v>
      </c>
      <c r="C131" s="16" t="s">
        <v>112</v>
      </c>
      <c r="D131" s="16" t="s">
        <v>78</v>
      </c>
      <c r="E131" s="16" t="s">
        <v>17</v>
      </c>
      <c r="F131" s="16" t="s">
        <v>19</v>
      </c>
      <c r="G131" s="7" t="n">
        <v>4</v>
      </c>
      <c r="H131" s="6" t="n">
        <v>74.88</v>
      </c>
      <c r="I131" s="6" t="n">
        <v>-299.52</v>
      </c>
      <c r="J131" s="6" t="n">
        <v>-0</v>
      </c>
      <c r="K131" s="6" t="n">
        <v>-0.15</v>
      </c>
      <c r="L131" s="6" t="n">
        <v>-0</v>
      </c>
      <c r="M131" s="6" t="s">
        <f>=I131+J131+K131+L131</f>
      </c>
      <c r="N131" s="16"/>
    </row>
    <row collapsed="false" customFormat="false" customHeight="false" hidden="false" ht="12.1" outlineLevel="0" r="132">
      <c r="A132" s="21" t="n">
        <v>46227.677523148</v>
      </c>
      <c r="B132" s="22" t="s">
        <v>108</v>
      </c>
      <c r="C132" s="22" t="s">
        <v>54</v>
      </c>
      <c r="D132" s="22" t="s">
        <v>108</v>
      </c>
      <c r="E132" s="22" t="s">
        <v>108</v>
      </c>
      <c r="F132" s="22" t="s">
        <v>19</v>
      </c>
      <c r="G132" s="23" t="n">
        <v>1</v>
      </c>
      <c r="H132" s="24" t="n">
        <v>1000</v>
      </c>
      <c r="I132" s="24" t="n">
        <v>1000</v>
      </c>
      <c r="J132" s="24" t="n">
        <v>0</v>
      </c>
      <c r="K132" s="24" t="n">
        <v>-0</v>
      </c>
      <c r="L132" s="24" t="n">
        <v>-0</v>
      </c>
      <c r="M132" s="6" t="s">
        <f>=I132+J132+K132+L132</f>
      </c>
      <c r="N132" s="22"/>
    </row>
    <row collapsed="false" customFormat="false" customHeight="false" hidden="false" ht="12.1" outlineLevel="0" r="133">
      <c r="A133" s="20" t="n">
        <v>46227.677997685</v>
      </c>
      <c r="B133" s="16" t="s">
        <v>92</v>
      </c>
      <c r="C133" s="16" t="s">
        <v>128</v>
      </c>
      <c r="D133" s="16" t="s">
        <v>78</v>
      </c>
      <c r="E133" s="16" t="s">
        <v>17</v>
      </c>
      <c r="F133" s="16" t="s">
        <v>19</v>
      </c>
      <c r="G133" s="7" t="n">
        <v>2</v>
      </c>
      <c r="H133" s="6" t="n">
        <v>436.8</v>
      </c>
      <c r="I133" s="6" t="n">
        <v>-873.6</v>
      </c>
      <c r="J133" s="6" t="n">
        <v>-0</v>
      </c>
      <c r="K133" s="6" t="n">
        <v>-0.43</v>
      </c>
      <c r="L133" s="6" t="n">
        <v>-0</v>
      </c>
      <c r="M133" s="6" t="s">
        <f>=I133+J133+K133+L133</f>
      </c>
      <c r="N133" s="16"/>
    </row>
    <row collapsed="false" customFormat="false" customHeight="false" hidden="false" ht="12.1" outlineLevel="0" r="134">
      <c r="A134" s="20" t="n">
        <v>46227.678333333</v>
      </c>
      <c r="B134" s="16" t="s">
        <v>21</v>
      </c>
      <c r="C134" s="16" t="s">
        <v>112</v>
      </c>
      <c r="D134" s="16" t="s">
        <v>78</v>
      </c>
      <c r="E134" s="16" t="s">
        <v>17</v>
      </c>
      <c r="F134" s="16" t="s">
        <v>19</v>
      </c>
      <c r="G134" s="7" t="n">
        <v>2</v>
      </c>
      <c r="H134" s="6" t="n">
        <v>75.2</v>
      </c>
      <c r="I134" s="6" t="n">
        <v>-150.4</v>
      </c>
      <c r="J134" s="6" t="n">
        <v>-0</v>
      </c>
      <c r="K134" s="6" t="n">
        <v>-0.07</v>
      </c>
      <c r="L134" s="6" t="n">
        <v>-0</v>
      </c>
      <c r="M134" s="6" t="s">
        <f>=I134+J134+K134+L134</f>
      </c>
      <c r="N134" s="16"/>
    </row>
    <row collapsed="false" customFormat="false" customHeight="false" hidden="false" ht="12.1" outlineLevel="0" r="135">
      <c r="A135" s="29" t="n">
        <v>46230.81869213</v>
      </c>
      <c r="B135" s="30" t="s">
        <v>122</v>
      </c>
      <c r="C135" s="30" t="s">
        <v>156</v>
      </c>
      <c r="D135" s="30" t="s">
        <v>122</v>
      </c>
      <c r="E135" s="30" t="s">
        <v>122</v>
      </c>
      <c r="F135" s="30" t="s">
        <v>19</v>
      </c>
      <c r="G135" s="31" t="n">
        <v>1</v>
      </c>
      <c r="H135" s="32" t="n">
        <v>-0.26</v>
      </c>
      <c r="I135" s="32" t="n">
        <v>-0.26</v>
      </c>
      <c r="J135" s="32" t="n">
        <v>0</v>
      </c>
      <c r="K135" s="32" t="n">
        <v>-0</v>
      </c>
      <c r="L135" s="32" t="n">
        <v>-0</v>
      </c>
      <c r="M135" s="6" t="s">
        <f>=I135+J135+K135+L135</f>
      </c>
      <c r="N135" s="30"/>
    </row>
    <row collapsed="false" customFormat="false" customHeight="false" hidden="false" ht="12.1" outlineLevel="0" r="136">
      <c r="A136" s="20" t="n">
        <v>46232.594594907</v>
      </c>
      <c r="B136" s="16" t="s">
        <v>24</v>
      </c>
      <c r="C136" s="16" t="s">
        <v>157</v>
      </c>
      <c r="D136" s="16" t="s">
        <v>78</v>
      </c>
      <c r="E136" s="16" t="s">
        <v>17</v>
      </c>
      <c r="F136" s="16" t="s">
        <v>19</v>
      </c>
      <c r="G136" s="7" t="n">
        <v>1</v>
      </c>
      <c r="H136" s="6" t="n">
        <v>3988.5</v>
      </c>
      <c r="I136" s="6" t="n">
        <v>-3988.5</v>
      </c>
      <c r="J136" s="6" t="n">
        <v>-0</v>
      </c>
      <c r="K136" s="6" t="n">
        <v>-1.95</v>
      </c>
      <c r="L136" s="6" t="n">
        <v>-0</v>
      </c>
      <c r="M136" s="6" t="s">
        <f>=I136+J136+K136+L136</f>
      </c>
      <c r="N136" s="16"/>
    </row>
    <row collapsed="false" customFormat="false" customHeight="false" hidden="false" ht="12.1" outlineLevel="0" r="137">
      <c r="A137" s="21" t="n">
        <v>46232.594768519</v>
      </c>
      <c r="B137" s="22" t="s">
        <v>158</v>
      </c>
      <c r="C137" s="22" t="s">
        <v>159</v>
      </c>
      <c r="D137" s="22" t="s">
        <v>133</v>
      </c>
      <c r="E137" s="22" t="s">
        <v>133</v>
      </c>
      <c r="F137" s="22" t="s">
        <v>19</v>
      </c>
      <c r="G137" s="23" t="n">
        <v>1</v>
      </c>
      <c r="H137" s="24" t="n">
        <v>42.42</v>
      </c>
      <c r="I137" s="24" t="n">
        <v>42.42</v>
      </c>
      <c r="J137" s="24" t="n">
        <v>0</v>
      </c>
      <c r="K137" s="24" t="n">
        <v>-0</v>
      </c>
      <c r="L137" s="24" t="n">
        <v>-0</v>
      </c>
      <c r="M137" s="6" t="s">
        <f>=I137+J137+K137+L137</f>
      </c>
      <c r="N137" s="22"/>
    </row>
    <row collapsed="false" customFormat="false" customHeight="false" hidden="false" ht="12.1" outlineLevel="0" r="138">
      <c r="A138" s="21" t="n">
        <v>46232.596458333</v>
      </c>
      <c r="B138" s="22" t="s">
        <v>108</v>
      </c>
      <c r="C138" s="22" t="s">
        <v>54</v>
      </c>
      <c r="D138" s="22" t="s">
        <v>108</v>
      </c>
      <c r="E138" s="22" t="s">
        <v>108</v>
      </c>
      <c r="F138" s="22" t="s">
        <v>19</v>
      </c>
      <c r="G138" s="23" t="n">
        <v>1</v>
      </c>
      <c r="H138" s="24" t="n">
        <v>1759.13</v>
      </c>
      <c r="I138" s="24" t="n">
        <v>1759.13</v>
      </c>
      <c r="J138" s="24" t="n">
        <v>0</v>
      </c>
      <c r="K138" s="24" t="n">
        <v>-0</v>
      </c>
      <c r="L138" s="24" t="n">
        <v>-0</v>
      </c>
      <c r="M138" s="6" t="s">
        <f>=I138+J138+K138+L138</f>
      </c>
      <c r="N138" s="22"/>
    </row>
    <row collapsed="false" customFormat="false" customHeight="false" hidden="false" ht="12.1" outlineLevel="0" r="139">
      <c r="A139" s="29" t="n">
        <v>46233.820717593</v>
      </c>
      <c r="B139" s="30" t="s">
        <v>122</v>
      </c>
      <c r="C139" s="30" t="s">
        <v>160</v>
      </c>
      <c r="D139" s="30" t="s">
        <v>122</v>
      </c>
      <c r="E139" s="30" t="s">
        <v>122</v>
      </c>
      <c r="F139" s="30" t="s">
        <v>19</v>
      </c>
      <c r="G139" s="31" t="n">
        <v>1</v>
      </c>
      <c r="H139" s="32" t="n">
        <v>-0.8</v>
      </c>
      <c r="I139" s="32" t="n">
        <v>-0.8</v>
      </c>
      <c r="J139" s="32" t="n">
        <v>0</v>
      </c>
      <c r="K139" s="32" t="n">
        <v>-0</v>
      </c>
      <c r="L139" s="32" t="n">
        <v>-0</v>
      </c>
      <c r="M139" s="6" t="s">
        <f>=I139+J139+K139+L139</f>
      </c>
      <c r="N139" s="30"/>
    </row>
    <row collapsed="false" customFormat="false" customHeight="false" hidden="false" ht="12.1" outlineLevel="0" r="140">
      <c r="A140" s="21" t="n">
        <v>46234.765856481</v>
      </c>
      <c r="B140" s="22" t="s">
        <v>131</v>
      </c>
      <c r="C140" s="22" t="s">
        <v>161</v>
      </c>
      <c r="D140" s="22" t="s">
        <v>133</v>
      </c>
      <c r="E140" s="22" t="s">
        <v>133</v>
      </c>
      <c r="F140" s="22" t="s">
        <v>19</v>
      </c>
      <c r="G140" s="23" t="n">
        <v>2144.37</v>
      </c>
      <c r="H140" s="24" t="n">
        <v>1</v>
      </c>
      <c r="I140" s="24" t="n">
        <v>2144.37</v>
      </c>
      <c r="J140" s="24" t="n">
        <v>0</v>
      </c>
      <c r="K140" s="24" t="n">
        <v>-0</v>
      </c>
      <c r="L140" s="24" t="n">
        <v>-0</v>
      </c>
      <c r="M140" s="6" t="s">
        <f>=I140+J140+K140+L140</f>
      </c>
      <c r="N140" s="22"/>
    </row>
    <row collapsed="false" customFormat="false" customHeight="false" hidden="false" ht="12.1" outlineLevel="0" r="141">
      <c r="A141" s="20" t="n">
        <v>46237.948958333</v>
      </c>
      <c r="B141" s="16" t="s">
        <v>83</v>
      </c>
      <c r="C141" s="16" t="s">
        <v>111</v>
      </c>
      <c r="D141" s="16" t="s">
        <v>78</v>
      </c>
      <c r="E141" s="16" t="s">
        <v>17</v>
      </c>
      <c r="F141" s="16" t="s">
        <v>19</v>
      </c>
      <c r="G141" s="7" t="n">
        <v>2</v>
      </c>
      <c r="H141" s="6" t="n">
        <v>1083</v>
      </c>
      <c r="I141" s="6" t="n">
        <v>-2166</v>
      </c>
      <c r="J141" s="6" t="n">
        <v>-0</v>
      </c>
      <c r="K141" s="6" t="n">
        <v>-1.06</v>
      </c>
      <c r="L141" s="6" t="n">
        <v>-0</v>
      </c>
      <c r="M141" s="6" t="s">
        <f>=I141+J141+K141+L141</f>
      </c>
      <c r="N141" s="16"/>
    </row>
    <row collapsed="false" customFormat="false" customHeight="false" hidden="false" ht="12.1" outlineLevel="0" r="142">
      <c r="A142" s="21" t="n">
        <v>46238.517893519</v>
      </c>
      <c r="B142" s="22" t="s">
        <v>133</v>
      </c>
      <c r="C142" s="22" t="s">
        <v>162</v>
      </c>
      <c r="D142" s="22" t="s">
        <v>133</v>
      </c>
      <c r="E142" s="22" t="s">
        <v>133</v>
      </c>
      <c r="F142" s="22" t="s">
        <v>19</v>
      </c>
      <c r="G142" s="23" t="n">
        <v>1</v>
      </c>
      <c r="H142" s="24" t="n">
        <v>538.51</v>
      </c>
      <c r="I142" s="24" t="n">
        <v>538.51</v>
      </c>
      <c r="J142" s="24" t="n">
        <v>0</v>
      </c>
      <c r="K142" s="24" t="n">
        <v>-0</v>
      </c>
      <c r="L142" s="24" t="n">
        <v>-0</v>
      </c>
      <c r="M142" s="6" t="s">
        <f>=I142+J142+K142+L142</f>
      </c>
      <c r="N142" s="22"/>
    </row>
    <row collapsed="false" customFormat="false" customHeight="false" hidden="false" ht="12.1" outlineLevel="0" r="143">
      <c r="A143" s="21" t="n">
        <v>46238.722604167</v>
      </c>
      <c r="B143" s="22" t="s">
        <v>133</v>
      </c>
      <c r="C143" s="22" t="s">
        <v>163</v>
      </c>
      <c r="D143" s="22" t="s">
        <v>133</v>
      </c>
      <c r="E143" s="22" t="s">
        <v>133</v>
      </c>
      <c r="F143" s="22" t="s">
        <v>19</v>
      </c>
      <c r="G143" s="23" t="n">
        <v>1</v>
      </c>
      <c r="H143" s="24" t="n">
        <v>423.5</v>
      </c>
      <c r="I143" s="24" t="n">
        <v>423.5</v>
      </c>
      <c r="J143" s="24" t="n">
        <v>0</v>
      </c>
      <c r="K143" s="24" t="n">
        <v>-0</v>
      </c>
      <c r="L143" s="24" t="n">
        <v>-0</v>
      </c>
      <c r="M143" s="6" t="s">
        <f>=I143+J143+K143+L143</f>
      </c>
      <c r="N143" s="22"/>
    </row>
    <row collapsed="false" customFormat="false" customHeight="false" hidden="false" ht="12.1" outlineLevel="0" r="144">
      <c r="A144" s="29" t="n">
        <v>46238.818298611</v>
      </c>
      <c r="B144" s="30" t="s">
        <v>122</v>
      </c>
      <c r="C144" s="30" t="s">
        <v>164</v>
      </c>
      <c r="D144" s="30" t="s">
        <v>122</v>
      </c>
      <c r="E144" s="30" t="s">
        <v>122</v>
      </c>
      <c r="F144" s="30" t="s">
        <v>19</v>
      </c>
      <c r="G144" s="31" t="n">
        <v>1</v>
      </c>
      <c r="H144" s="32" t="n">
        <v>-0.43</v>
      </c>
      <c r="I144" s="32" t="n">
        <v>-0.43</v>
      </c>
      <c r="J144" s="32" t="n">
        <v>0</v>
      </c>
      <c r="K144" s="32" t="n">
        <v>-0</v>
      </c>
      <c r="L144" s="32" t="n">
        <v>-0</v>
      </c>
      <c r="M144" s="6" t="s">
        <f>=I144+J144+K144+L144</f>
      </c>
      <c r="N144" s="30"/>
    </row>
    <row collapsed="false" customFormat="false" customHeight="false" hidden="false" ht="12.1" outlineLevel="0" r="145">
      <c r="A145" s="21" t="n">
        <v>46238.920243056</v>
      </c>
      <c r="B145" s="22" t="s">
        <v>108</v>
      </c>
      <c r="C145" s="22" t="s">
        <v>54</v>
      </c>
      <c r="D145" s="22" t="s">
        <v>108</v>
      </c>
      <c r="E145" s="22" t="s">
        <v>108</v>
      </c>
      <c r="F145" s="22" t="s">
        <v>19</v>
      </c>
      <c r="G145" s="23" t="n">
        <v>1</v>
      </c>
      <c r="H145" s="24" t="n">
        <v>1000</v>
      </c>
      <c r="I145" s="24" t="n">
        <v>1000</v>
      </c>
      <c r="J145" s="24" t="n">
        <v>0</v>
      </c>
      <c r="K145" s="24" t="n">
        <v>-0</v>
      </c>
      <c r="L145" s="24" t="n">
        <v>-0</v>
      </c>
      <c r="M145" s="6" t="s">
        <f>=I145+J145+K145+L145</f>
      </c>
      <c r="N145" s="22"/>
    </row>
    <row collapsed="false" customFormat="false" customHeight="false" hidden="false" ht="12.1" outlineLevel="0" r="146">
      <c r="A146" s="25" t="n">
        <v>46239.893217593</v>
      </c>
      <c r="B146" s="26" t="s">
        <v>92</v>
      </c>
      <c r="C146" s="26" t="s">
        <v>128</v>
      </c>
      <c r="D146" s="26" t="s">
        <v>95</v>
      </c>
      <c r="E146" s="26" t="s">
        <v>17</v>
      </c>
      <c r="F146" s="26" t="s">
        <v>19</v>
      </c>
      <c r="G146" s="27" t="n">
        <v>-4</v>
      </c>
      <c r="H146" s="28" t="n">
        <v>635</v>
      </c>
      <c r="I146" s="28" t="n">
        <v>2540</v>
      </c>
      <c r="J146" s="28" t="n">
        <v>0</v>
      </c>
      <c r="K146" s="28" t="n">
        <v>-1.24</v>
      </c>
      <c r="L146" s="28" t="n">
        <v>-0</v>
      </c>
      <c r="M146" s="6" t="s">
        <f>=I146+J146+K146+L146</f>
      </c>
      <c r="N146" s="26"/>
    </row>
    <row collapsed="false" customFormat="false" customHeight="false" hidden="false" ht="12.1" outlineLevel="0" r="147">
      <c r="A147" s="20" t="n">
        <v>46239.893877315</v>
      </c>
      <c r="B147" s="16" t="s">
        <v>88</v>
      </c>
      <c r="C147" s="16" t="s">
        <v>118</v>
      </c>
      <c r="D147" s="16" t="s">
        <v>78</v>
      </c>
      <c r="E147" s="16" t="s">
        <v>17</v>
      </c>
      <c r="F147" s="16" t="s">
        <v>19</v>
      </c>
      <c r="G147" s="7" t="n">
        <v>1</v>
      </c>
      <c r="H147" s="6" t="n">
        <v>156.2</v>
      </c>
      <c r="I147" s="6" t="n">
        <v>-156.2</v>
      </c>
      <c r="J147" s="6" t="n">
        <v>-0</v>
      </c>
      <c r="K147" s="6" t="n">
        <v>-0.08</v>
      </c>
      <c r="L147" s="6" t="n">
        <v>-0</v>
      </c>
      <c r="M147" s="6" t="s">
        <f>=I147+J147+K147+L147</f>
      </c>
      <c r="N147" s="16"/>
    </row>
    <row collapsed="false" customFormat="false" customHeight="false" hidden="false" ht="12.1" outlineLevel="0" r="148">
      <c r="A148" s="21" t="n">
        <v>46240.05599537</v>
      </c>
      <c r="B148" s="22" t="s">
        <v>131</v>
      </c>
      <c r="C148" s="22" t="s">
        <v>165</v>
      </c>
      <c r="D148" s="22" t="s">
        <v>133</v>
      </c>
      <c r="E148" s="22" t="s">
        <v>133</v>
      </c>
      <c r="F148" s="22" t="s">
        <v>19</v>
      </c>
      <c r="G148" s="23" t="n">
        <v>-2144.37</v>
      </c>
      <c r="H148" s="24" t="n">
        <v>1</v>
      </c>
      <c r="I148" s="24" t="n">
        <v>-2144.37</v>
      </c>
      <c r="J148" s="24" t="n">
        <v>0</v>
      </c>
      <c r="K148" s="24" t="n">
        <v>-0</v>
      </c>
      <c r="L148" s="24" t="n">
        <v>-0</v>
      </c>
      <c r="M148" s="6" t="s">
        <f>=I148+J148+K148+L148</f>
      </c>
      <c r="N148" s="22"/>
    </row>
    <row collapsed="false" customFormat="false" customHeight="false" hidden="false" ht="12.1" outlineLevel="0" r="149">
      <c r="A149" s="29" t="n">
        <v>46240.864247685</v>
      </c>
      <c r="B149" s="30" t="s">
        <v>122</v>
      </c>
      <c r="C149" s="30" t="s">
        <v>166</v>
      </c>
      <c r="D149" s="30" t="s">
        <v>122</v>
      </c>
      <c r="E149" s="30" t="s">
        <v>122</v>
      </c>
      <c r="F149" s="30" t="s">
        <v>19</v>
      </c>
      <c r="G149" s="31" t="n">
        <v>1</v>
      </c>
      <c r="H149" s="32" t="n">
        <v>-0.54</v>
      </c>
      <c r="I149" s="32" t="n">
        <v>-0.54</v>
      </c>
      <c r="J149" s="32" t="n">
        <v>0</v>
      </c>
      <c r="K149" s="32" t="n">
        <v>-0</v>
      </c>
      <c r="L149" s="32" t="n">
        <v>-0</v>
      </c>
      <c r="M149" s="6" t="s">
        <f>=I149+J149+K149+L149</f>
      </c>
      <c r="N149" s="30"/>
    </row>
    <row collapsed="false" customFormat="false" customHeight="false" hidden="false" ht="12.1" outlineLevel="0" r="150">
      <c r="A150" s="21" t="n">
        <v>46244.50775463</v>
      </c>
      <c r="B150" s="22" t="s">
        <v>108</v>
      </c>
      <c r="C150" s="22" t="s">
        <v>54</v>
      </c>
      <c r="D150" s="22" t="s">
        <v>108</v>
      </c>
      <c r="E150" s="22" t="s">
        <v>108</v>
      </c>
      <c r="F150" s="22" t="s">
        <v>19</v>
      </c>
      <c r="G150" s="23" t="n">
        <v>1</v>
      </c>
      <c r="H150" s="24" t="n">
        <v>1517.07</v>
      </c>
      <c r="I150" s="24" t="n">
        <v>1517.07</v>
      </c>
      <c r="J150" s="24" t="n">
        <v>0</v>
      </c>
      <c r="K150" s="24" t="n">
        <v>-0</v>
      </c>
      <c r="L150" s="24" t="n">
        <v>-0</v>
      </c>
      <c r="M150" s="6" t="s">
        <f>=I150+J150+K150+L150</f>
      </c>
      <c r="N150" s="22"/>
    </row>
    <row collapsed="false" customFormat="false" customHeight="false" hidden="false" ht="12.1" outlineLevel="0" r="151">
      <c r="A151" s="20" t="n">
        <v>46244.508171296</v>
      </c>
      <c r="B151" s="16" t="s">
        <v>88</v>
      </c>
      <c r="C151" s="16" t="s">
        <v>118</v>
      </c>
      <c r="D151" s="16" t="s">
        <v>78</v>
      </c>
      <c r="E151" s="16" t="s">
        <v>17</v>
      </c>
      <c r="F151" s="16" t="s">
        <v>19</v>
      </c>
      <c r="G151" s="7" t="n">
        <v>9</v>
      </c>
      <c r="H151" s="6" t="n">
        <v>155</v>
      </c>
      <c r="I151" s="6" t="n">
        <v>-1395</v>
      </c>
      <c r="J151" s="6" t="n">
        <v>-0</v>
      </c>
      <c r="K151" s="6" t="n">
        <v>-0.68</v>
      </c>
      <c r="L151" s="6" t="n">
        <v>-0</v>
      </c>
      <c r="M151" s="6" t="s">
        <f>=I151+J151+K151+L151</f>
      </c>
      <c r="N151" s="16"/>
    </row>
    <row collapsed="false" customFormat="false" customHeight="false" hidden="false" ht="12.1" outlineLevel="0" r="152">
      <c r="A152" s="20" t="n">
        <v>46244.508460648</v>
      </c>
      <c r="B152" s="16" t="s">
        <v>21</v>
      </c>
      <c r="C152" s="16" t="s">
        <v>112</v>
      </c>
      <c r="D152" s="16" t="s">
        <v>78</v>
      </c>
      <c r="E152" s="16" t="s">
        <v>17</v>
      </c>
      <c r="F152" s="16" t="s">
        <v>19</v>
      </c>
      <c r="G152" s="7" t="n">
        <v>1</v>
      </c>
      <c r="H152" s="6" t="n">
        <v>91.86</v>
      </c>
      <c r="I152" s="6" t="n">
        <v>-91.86</v>
      </c>
      <c r="J152" s="6" t="n">
        <v>-0</v>
      </c>
      <c r="K152" s="6" t="n">
        <v>-0.05</v>
      </c>
      <c r="L152" s="6" t="n">
        <v>-0</v>
      </c>
      <c r="M152" s="6" t="s">
        <f>=I152+J152+K152+L152</f>
      </c>
      <c r="N152" s="16"/>
    </row>
    <row collapsed="false" customFormat="false" customHeight="false" hidden="false" ht="12.1" outlineLevel="0" r="153">
      <c r="A153" s="21" t="n">
        <v>46244.615949074</v>
      </c>
      <c r="B153" s="22" t="s">
        <v>108</v>
      </c>
      <c r="C153" s="22" t="s">
        <v>54</v>
      </c>
      <c r="D153" s="22" t="s">
        <v>108</v>
      </c>
      <c r="E153" s="22" t="s">
        <v>108</v>
      </c>
      <c r="F153" s="22" t="s">
        <v>19</v>
      </c>
      <c r="G153" s="23" t="n">
        <v>1</v>
      </c>
      <c r="H153" s="24" t="n">
        <v>1780</v>
      </c>
      <c r="I153" s="24" t="n">
        <v>1780</v>
      </c>
      <c r="J153" s="24" t="n">
        <v>0</v>
      </c>
      <c r="K153" s="24" t="n">
        <v>-0</v>
      </c>
      <c r="L153" s="24" t="n">
        <v>-0</v>
      </c>
      <c r="M153" s="6" t="s">
        <f>=I153+J153+K153+L153</f>
      </c>
      <c r="N153" s="22"/>
    </row>
    <row collapsed="false" customFormat="false" customHeight="false" hidden="false" ht="12.1" outlineLevel="0" r="154">
      <c r="A154" s="20" t="n">
        <v>46244.624930556</v>
      </c>
      <c r="B154" s="16" t="s">
        <v>88</v>
      </c>
      <c r="C154" s="16" t="s">
        <v>118</v>
      </c>
      <c r="D154" s="16" t="s">
        <v>78</v>
      </c>
      <c r="E154" s="16" t="s">
        <v>17</v>
      </c>
      <c r="F154" s="16" t="s">
        <v>19</v>
      </c>
      <c r="G154" s="7" t="n">
        <v>11</v>
      </c>
      <c r="H154" s="6" t="n">
        <v>155</v>
      </c>
      <c r="I154" s="6" t="n">
        <v>-1705</v>
      </c>
      <c r="J154" s="6" t="n">
        <v>-0</v>
      </c>
      <c r="K154" s="6" t="n">
        <v>-0.84</v>
      </c>
      <c r="L154" s="6" t="n">
        <v>-0</v>
      </c>
      <c r="M154" s="6" t="s">
        <f>=I154+J154+K154+L154</f>
      </c>
      <c r="N154" s="16"/>
    </row>
    <row collapsed="false" customFormat="false" customHeight="false" hidden="false" ht="12.1" outlineLevel="0" r="155">
      <c r="A155" s="20" t="n">
        <v>46244.625150463</v>
      </c>
      <c r="B155" s="16" t="s">
        <v>21</v>
      </c>
      <c r="C155" s="16" t="s">
        <v>112</v>
      </c>
      <c r="D155" s="16" t="s">
        <v>78</v>
      </c>
      <c r="E155" s="16" t="s">
        <v>17</v>
      </c>
      <c r="F155" s="16" t="s">
        <v>19</v>
      </c>
      <c r="G155" s="7" t="n">
        <v>1</v>
      </c>
      <c r="H155" s="6" t="n">
        <v>91.46</v>
      </c>
      <c r="I155" s="6" t="n">
        <v>-91.46</v>
      </c>
      <c r="J155" s="6" t="n">
        <v>-0</v>
      </c>
      <c r="K155" s="6" t="n">
        <v>-0.04</v>
      </c>
      <c r="L155" s="6" t="n">
        <v>-0</v>
      </c>
      <c r="M155" s="6" t="s">
        <f>=I155+J155+K155+L155</f>
      </c>
      <c r="N155" s="16"/>
    </row>
    <row collapsed="false" customFormat="false" customHeight="false" hidden="false" ht="12.1" outlineLevel="0" r="156">
      <c r="A156" s="21" t="n">
        <v>46245.486493056</v>
      </c>
      <c r="B156" s="22" t="s">
        <v>133</v>
      </c>
      <c r="C156" s="22" t="s">
        <v>167</v>
      </c>
      <c r="D156" s="22" t="s">
        <v>133</v>
      </c>
      <c r="E156" s="22" t="s">
        <v>133</v>
      </c>
      <c r="F156" s="22" t="s">
        <v>19</v>
      </c>
      <c r="G156" s="23" t="n">
        <v>1</v>
      </c>
      <c r="H156" s="24" t="n">
        <v>1505.4</v>
      </c>
      <c r="I156" s="24" t="n">
        <v>1505.4</v>
      </c>
      <c r="J156" s="24" t="n">
        <v>0</v>
      </c>
      <c r="K156" s="24" t="n">
        <v>-0</v>
      </c>
      <c r="L156" s="24" t="n">
        <v>-0</v>
      </c>
      <c r="M156" s="6" t="s">
        <f>=I156+J156+K156+L156</f>
      </c>
      <c r="N156" s="22"/>
    </row>
    <row collapsed="false" customFormat="false" customHeight="false" hidden="false" ht="12.1" outlineLevel="0" r="157">
      <c r="A157" s="20" t="n">
        <v>46245.524479167</v>
      </c>
      <c r="B157" s="16" t="s">
        <v>84</v>
      </c>
      <c r="C157" s="16" t="s">
        <v>114</v>
      </c>
      <c r="D157" s="16" t="s">
        <v>78</v>
      </c>
      <c r="E157" s="16" t="s">
        <v>17</v>
      </c>
      <c r="F157" s="16" t="s">
        <v>19</v>
      </c>
      <c r="G157" s="7" t="n">
        <v>26</v>
      </c>
      <c r="H157" s="6" t="n">
        <v>58.27</v>
      </c>
      <c r="I157" s="6" t="n">
        <v>-1515.02</v>
      </c>
      <c r="J157" s="6" t="n">
        <v>-0</v>
      </c>
      <c r="K157" s="6" t="n">
        <v>-0.74</v>
      </c>
      <c r="L157" s="6" t="n">
        <v>-0</v>
      </c>
      <c r="M157" s="6" t="s">
        <f>=I157+J157+K157+L157</f>
      </c>
      <c r="N157" s="16"/>
    </row>
    <row collapsed="false" customFormat="false" customHeight="false" hidden="false" ht="12.1" outlineLevel="0" r="158">
      <c r="A158" s="29" t="n">
        <v>46245.817326389</v>
      </c>
      <c r="B158" s="30" t="s">
        <v>122</v>
      </c>
      <c r="C158" s="30" t="s">
        <v>168</v>
      </c>
      <c r="D158" s="30" t="s">
        <v>122</v>
      </c>
      <c r="E158" s="30" t="s">
        <v>122</v>
      </c>
      <c r="F158" s="30" t="s">
        <v>19</v>
      </c>
      <c r="G158" s="31" t="n">
        <v>1</v>
      </c>
      <c r="H158" s="32" t="n">
        <v>-0.66</v>
      </c>
      <c r="I158" s="32" t="n">
        <v>-0.66</v>
      </c>
      <c r="J158" s="32" t="n">
        <v>0</v>
      </c>
      <c r="K158" s="32" t="n">
        <v>-0</v>
      </c>
      <c r="L158" s="32" t="n">
        <v>-0</v>
      </c>
      <c r="M158" s="6" t="s">
        <f>=I158+J158+K158+L158</f>
      </c>
      <c r="N158" s="30"/>
    </row>
    <row collapsed="false" customFormat="false" customHeight="false" hidden="false" ht="12.1" outlineLevel="0" r="159">
      <c r="A159" s="29" t="n">
        <v>46246.815</v>
      </c>
      <c r="B159" s="30" t="s">
        <v>122</v>
      </c>
      <c r="C159" s="30" t="s">
        <v>169</v>
      </c>
      <c r="D159" s="30" t="s">
        <v>122</v>
      </c>
      <c r="E159" s="30" t="s">
        <v>122</v>
      </c>
      <c r="F159" s="30" t="s">
        <v>19</v>
      </c>
      <c r="G159" s="31" t="n">
        <v>1</v>
      </c>
      <c r="H159" s="32" t="n">
        <v>-0.3</v>
      </c>
      <c r="I159" s="32" t="n">
        <v>-0.3</v>
      </c>
      <c r="J159" s="32" t="n">
        <v>0</v>
      </c>
      <c r="K159" s="32" t="n">
        <v>-0</v>
      </c>
      <c r="L159" s="32" t="n">
        <v>-0</v>
      </c>
      <c r="M159" s="6" t="s">
        <f>=I159+J159+K159+L159</f>
      </c>
      <c r="N159" s="30"/>
    </row>
    <row collapsed="false" customFormat="false" customHeight="false" hidden="false" ht="12.1" outlineLevel="0" r="160">
      <c r="A160" s="21" t="n">
        <v>46251.392256944</v>
      </c>
      <c r="B160" s="22" t="s">
        <v>108</v>
      </c>
      <c r="C160" s="22" t="s">
        <v>54</v>
      </c>
      <c r="D160" s="22" t="s">
        <v>108</v>
      </c>
      <c r="E160" s="22" t="s">
        <v>108</v>
      </c>
      <c r="F160" s="22" t="s">
        <v>19</v>
      </c>
      <c r="G160" s="23" t="n">
        <v>1</v>
      </c>
      <c r="H160" s="24" t="n">
        <v>4889.23</v>
      </c>
      <c r="I160" s="24" t="n">
        <v>4889.23</v>
      </c>
      <c r="J160" s="24" t="n">
        <v>0</v>
      </c>
      <c r="K160" s="24" t="n">
        <v>-0</v>
      </c>
      <c r="L160" s="24" t="n">
        <v>-0</v>
      </c>
      <c r="M160" s="6" t="s">
        <f>=I160+J160+K160+L160</f>
      </c>
      <c r="N160" s="22"/>
    </row>
    <row collapsed="false" customFormat="false" customHeight="false" hidden="false" ht="12.1" outlineLevel="0" r="161">
      <c r="A161" s="20" t="n">
        <v>46251.393055556</v>
      </c>
      <c r="B161" s="16" t="s">
        <v>24</v>
      </c>
      <c r="C161" s="16" t="s">
        <v>157</v>
      </c>
      <c r="D161" s="16" t="s">
        <v>78</v>
      </c>
      <c r="E161" s="16" t="s">
        <v>17</v>
      </c>
      <c r="F161" s="16" t="s">
        <v>19</v>
      </c>
      <c r="G161" s="7" t="n">
        <v>1</v>
      </c>
      <c r="H161" s="6" t="n">
        <v>3626</v>
      </c>
      <c r="I161" s="6" t="n">
        <v>-3626</v>
      </c>
      <c r="J161" s="6" t="n">
        <v>-0</v>
      </c>
      <c r="K161" s="6" t="n">
        <v>-1.78</v>
      </c>
      <c r="L161" s="6" t="n">
        <v>-0</v>
      </c>
      <c r="M161" s="6" t="s">
        <f>=I161+J161+K161+L161</f>
      </c>
      <c r="N161" s="16"/>
    </row>
    <row collapsed="false" customFormat="false" customHeight="false" hidden="false" ht="12.1" outlineLevel="0" r="162">
      <c r="A162" s="20" t="n">
        <v>46251.393761574</v>
      </c>
      <c r="B162" s="16" t="s">
        <v>21</v>
      </c>
      <c r="C162" s="16" t="s">
        <v>112</v>
      </c>
      <c r="D162" s="16" t="s">
        <v>78</v>
      </c>
      <c r="E162" s="16" t="s">
        <v>17</v>
      </c>
      <c r="F162" s="16" t="s">
        <v>19</v>
      </c>
      <c r="G162" s="7" t="n">
        <v>3</v>
      </c>
      <c r="H162" s="6" t="n">
        <v>77.44</v>
      </c>
      <c r="I162" s="6" t="n">
        <v>-232.32</v>
      </c>
      <c r="J162" s="6" t="n">
        <v>-0</v>
      </c>
      <c r="K162" s="6" t="n">
        <v>-0.11</v>
      </c>
      <c r="L162" s="6" t="n">
        <v>-0</v>
      </c>
      <c r="M162" s="6" t="s">
        <f>=I162+J162+K162+L162</f>
      </c>
      <c r="N162" s="16"/>
    </row>
    <row collapsed="false" customFormat="false" customHeight="false" hidden="false" ht="12.1" outlineLevel="0" r="163">
      <c r="A163" s="20" t="n">
        <v>46251.39400463</v>
      </c>
      <c r="B163" s="16" t="s">
        <v>21</v>
      </c>
      <c r="C163" s="16" t="s">
        <v>112</v>
      </c>
      <c r="D163" s="16" t="s">
        <v>78</v>
      </c>
      <c r="E163" s="16" t="s">
        <v>17</v>
      </c>
      <c r="F163" s="16" t="s">
        <v>19</v>
      </c>
      <c r="G163" s="7" t="n">
        <v>12</v>
      </c>
      <c r="H163" s="6" t="n">
        <v>77.46</v>
      </c>
      <c r="I163" s="6" t="n">
        <v>-929.52</v>
      </c>
      <c r="J163" s="6" t="n">
        <v>-0</v>
      </c>
      <c r="K163" s="6" t="n">
        <v>-0.46</v>
      </c>
      <c r="L163" s="6" t="n">
        <v>-0</v>
      </c>
      <c r="M163" s="6" t="s">
        <f>=I163+J163+K163+L163</f>
      </c>
      <c r="N163" s="16"/>
    </row>
    <row collapsed="false" customFormat="false" customHeight="false" hidden="false" ht="12.1" outlineLevel="0" r="164">
      <c r="A164" s="20" t="n">
        <v>46251.394143519</v>
      </c>
      <c r="B164" s="16" t="s">
        <v>16</v>
      </c>
      <c r="C164" s="16" t="s">
        <v>126</v>
      </c>
      <c r="D164" s="16" t="s">
        <v>78</v>
      </c>
      <c r="E164" s="16" t="s">
        <v>17</v>
      </c>
      <c r="F164" s="16" t="s">
        <v>19</v>
      </c>
      <c r="G164" s="7" t="n">
        <v>1</v>
      </c>
      <c r="H164" s="6" t="n">
        <v>119.38</v>
      </c>
      <c r="I164" s="6" t="n">
        <v>-119.38</v>
      </c>
      <c r="J164" s="6" t="n">
        <v>-0</v>
      </c>
      <c r="K164" s="6" t="n">
        <v>-0.06</v>
      </c>
      <c r="L164" s="6" t="n">
        <v>-0</v>
      </c>
      <c r="M164" s="6" t="s">
        <f>=I164+J164+K164+L164</f>
      </c>
      <c r="N164" s="16"/>
    </row>
    <row collapsed="false" customFormat="false" customHeight="false" hidden="false" ht="12.1" outlineLevel="0" r="165">
      <c r="A165" s="25" t="n">
        <v>46251.397418981</v>
      </c>
      <c r="B165" s="26" t="s">
        <v>89</v>
      </c>
      <c r="C165" s="26" t="s">
        <v>119</v>
      </c>
      <c r="D165" s="26" t="s">
        <v>95</v>
      </c>
      <c r="E165" s="26" t="s">
        <v>17</v>
      </c>
      <c r="F165" s="26" t="s">
        <v>19</v>
      </c>
      <c r="G165" s="27" t="n">
        <v>-2</v>
      </c>
      <c r="H165" s="28" t="n">
        <v>354.3</v>
      </c>
      <c r="I165" s="28" t="n">
        <v>708.6</v>
      </c>
      <c r="J165" s="28" t="n">
        <v>0</v>
      </c>
      <c r="K165" s="28" t="n">
        <v>-0.35</v>
      </c>
      <c r="L165" s="28" t="n">
        <v>-0</v>
      </c>
      <c r="M165" s="6" t="s">
        <f>=I165+J165+K165+L165</f>
      </c>
      <c r="N165" s="26"/>
    </row>
    <row collapsed="false" customFormat="false" customHeight="false" hidden="false" ht="12.1" outlineLevel="0" r="166">
      <c r="A166" s="25" t="n">
        <v>46251.397523148</v>
      </c>
      <c r="B166" s="26" t="s">
        <v>90</v>
      </c>
      <c r="C166" s="26" t="s">
        <v>120</v>
      </c>
      <c r="D166" s="26" t="s">
        <v>95</v>
      </c>
      <c r="E166" s="26" t="s">
        <v>17</v>
      </c>
      <c r="F166" s="26" t="s">
        <v>19</v>
      </c>
      <c r="G166" s="27" t="n">
        <v>-10</v>
      </c>
      <c r="H166" s="28" t="n">
        <v>71.14</v>
      </c>
      <c r="I166" s="28" t="n">
        <v>711.4</v>
      </c>
      <c r="J166" s="28" t="n">
        <v>0</v>
      </c>
      <c r="K166" s="28" t="n">
        <v>-0.35</v>
      </c>
      <c r="L166" s="28" t="n">
        <v>-0</v>
      </c>
      <c r="M166" s="6" t="s">
        <f>=I166+J166+K166+L166</f>
      </c>
      <c r="N166" s="26"/>
    </row>
    <row collapsed="false" customFormat="false" customHeight="false" hidden="false" ht="12.1" outlineLevel="0" r="167">
      <c r="A167" s="25" t="n">
        <v>46251.397731481</v>
      </c>
      <c r="B167" s="26" t="s">
        <v>93</v>
      </c>
      <c r="C167" s="26" t="s">
        <v>135</v>
      </c>
      <c r="D167" s="26" t="s">
        <v>95</v>
      </c>
      <c r="E167" s="26" t="s">
        <v>17</v>
      </c>
      <c r="F167" s="26" t="s">
        <v>19</v>
      </c>
      <c r="G167" s="27" t="n">
        <v>-20</v>
      </c>
      <c r="H167" s="28" t="n">
        <v>19.6</v>
      </c>
      <c r="I167" s="28" t="n">
        <v>392</v>
      </c>
      <c r="J167" s="28" t="n">
        <v>0</v>
      </c>
      <c r="K167" s="28" t="n">
        <v>-0.19</v>
      </c>
      <c r="L167" s="28" t="n">
        <v>-0</v>
      </c>
      <c r="M167" s="6" t="s">
        <f>=I167+J167+K167+L167</f>
      </c>
      <c r="N167" s="26"/>
    </row>
    <row collapsed="false" customFormat="false" customHeight="false" hidden="false" ht="12.1" outlineLevel="0" r="168">
      <c r="A168" s="25" t="n">
        <v>46251.397731481</v>
      </c>
      <c r="B168" s="26" t="s">
        <v>93</v>
      </c>
      <c r="C168" s="26" t="s">
        <v>135</v>
      </c>
      <c r="D168" s="26" t="s">
        <v>95</v>
      </c>
      <c r="E168" s="26" t="s">
        <v>17</v>
      </c>
      <c r="F168" s="26" t="s">
        <v>19</v>
      </c>
      <c r="G168" s="27" t="n">
        <v>-30</v>
      </c>
      <c r="H168" s="28" t="n">
        <v>19.6</v>
      </c>
      <c r="I168" s="28" t="n">
        <v>588</v>
      </c>
      <c r="J168" s="28" t="n">
        <v>0</v>
      </c>
      <c r="K168" s="28" t="n">
        <v>-0.29</v>
      </c>
      <c r="L168" s="28" t="n">
        <v>-0</v>
      </c>
      <c r="M168" s="6" t="s">
        <f>=I168+J168+K168+L168</f>
      </c>
      <c r="N168" s="26"/>
    </row>
    <row collapsed="false" customFormat="false" customHeight="false" hidden="false" ht="12.1" outlineLevel="0" r="169">
      <c r="A169" s="25" t="n">
        <v>46251.398194444</v>
      </c>
      <c r="B169" s="26" t="s">
        <v>94</v>
      </c>
      <c r="C169" s="26" t="s">
        <v>136</v>
      </c>
      <c r="D169" s="26" t="s">
        <v>95</v>
      </c>
      <c r="E169" s="26" t="s">
        <v>17</v>
      </c>
      <c r="F169" s="26" t="s">
        <v>19</v>
      </c>
      <c r="G169" s="27" t="n">
        <v>-10</v>
      </c>
      <c r="H169" s="28" t="n">
        <v>84.27</v>
      </c>
      <c r="I169" s="28" t="n">
        <v>842.7</v>
      </c>
      <c r="J169" s="28" t="n">
        <v>0</v>
      </c>
      <c r="K169" s="28" t="n">
        <v>-0.41</v>
      </c>
      <c r="L169" s="28" t="n">
        <v>-0</v>
      </c>
      <c r="M169" s="6" t="s">
        <f>=I169+J169+K169+L169</f>
      </c>
      <c r="N169" s="26"/>
    </row>
    <row collapsed="false" customFormat="false" customHeight="false" hidden="false" ht="12.1" outlineLevel="0" r="170">
      <c r="A170" s="25" t="n">
        <v>46251.401423611</v>
      </c>
      <c r="B170" s="26" t="s">
        <v>84</v>
      </c>
      <c r="C170" s="26" t="s">
        <v>114</v>
      </c>
      <c r="D170" s="26" t="s">
        <v>95</v>
      </c>
      <c r="E170" s="26" t="s">
        <v>17</v>
      </c>
      <c r="F170" s="26" t="s">
        <v>19</v>
      </c>
      <c r="G170" s="27" t="n">
        <v>-76</v>
      </c>
      <c r="H170" s="28" t="n">
        <v>53.575</v>
      </c>
      <c r="I170" s="28" t="n">
        <v>4071.7</v>
      </c>
      <c r="J170" s="28" t="n">
        <v>0</v>
      </c>
      <c r="K170" s="28" t="n">
        <v>-2</v>
      </c>
      <c r="L170" s="28" t="n">
        <v>-0</v>
      </c>
      <c r="M170" s="6" t="s">
        <f>=I170+J170+K170+L170</f>
      </c>
      <c r="N170" s="26"/>
    </row>
    <row collapsed="false" customFormat="false" customHeight="false" hidden="false" ht="12.1" outlineLevel="0" r="171">
      <c r="A171" s="25" t="n">
        <v>46251.409930556</v>
      </c>
      <c r="B171" s="26" t="s">
        <v>88</v>
      </c>
      <c r="C171" s="26" t="s">
        <v>118</v>
      </c>
      <c r="D171" s="26" t="s">
        <v>95</v>
      </c>
      <c r="E171" s="26" t="s">
        <v>17</v>
      </c>
      <c r="F171" s="26" t="s">
        <v>19</v>
      </c>
      <c r="G171" s="27" t="n">
        <v>-36</v>
      </c>
      <c r="H171" s="28" t="n">
        <v>134.65</v>
      </c>
      <c r="I171" s="28" t="n">
        <v>4847.4</v>
      </c>
      <c r="J171" s="28" t="n">
        <v>0</v>
      </c>
      <c r="K171" s="28" t="n">
        <v>-2.38</v>
      </c>
      <c r="L171" s="28" t="n">
        <v>-0</v>
      </c>
      <c r="M171" s="6" t="s">
        <f>=I171+J171+K171+L171</f>
      </c>
      <c r="N171" s="26"/>
    </row>
    <row collapsed="false" customFormat="false" customHeight="false" hidden="false" ht="12.1" outlineLevel="0" r="172">
      <c r="A172" s="25" t="n">
        <v>46251.411226852</v>
      </c>
      <c r="B172" s="26" t="s">
        <v>87</v>
      </c>
      <c r="C172" s="26" t="s">
        <v>117</v>
      </c>
      <c r="D172" s="26" t="s">
        <v>95</v>
      </c>
      <c r="E172" s="26" t="s">
        <v>17</v>
      </c>
      <c r="F172" s="26" t="s">
        <v>19</v>
      </c>
      <c r="G172" s="27" t="n">
        <v>-3000</v>
      </c>
      <c r="H172" s="28" t="n">
        <v>0.3222</v>
      </c>
      <c r="I172" s="28" t="n">
        <v>966.6</v>
      </c>
      <c r="J172" s="28" t="n">
        <v>0</v>
      </c>
      <c r="K172" s="28" t="n">
        <v>-0.47</v>
      </c>
      <c r="L172" s="28" t="n">
        <v>-0</v>
      </c>
      <c r="M172" s="6" t="s">
        <f>=I172+J172+K172+L172</f>
      </c>
      <c r="N172" s="26"/>
    </row>
    <row collapsed="false" customFormat="false" customHeight="false" hidden="false" ht="12.1" outlineLevel="0" r="173">
      <c r="A173" s="25" t="n">
        <v>46251.411226852</v>
      </c>
      <c r="B173" s="26" t="s">
        <v>87</v>
      </c>
      <c r="C173" s="26" t="s">
        <v>117</v>
      </c>
      <c r="D173" s="26" t="s">
        <v>95</v>
      </c>
      <c r="E173" s="26" t="s">
        <v>17</v>
      </c>
      <c r="F173" s="26" t="s">
        <v>19</v>
      </c>
      <c r="G173" s="27" t="n">
        <v>-4000</v>
      </c>
      <c r="H173" s="28" t="n">
        <v>0.3222</v>
      </c>
      <c r="I173" s="28" t="n">
        <v>1288.8</v>
      </c>
      <c r="J173" s="28" t="n">
        <v>0</v>
      </c>
      <c r="K173" s="28" t="n">
        <v>-0.63</v>
      </c>
      <c r="L173" s="28" t="n">
        <v>-0</v>
      </c>
      <c r="M173" s="6" t="s">
        <f>=I173+J173+K173+L173</f>
      </c>
      <c r="N173" s="26"/>
    </row>
    <row collapsed="false" customFormat="false" customHeight="false" hidden="false" ht="12.1" outlineLevel="0" r="174">
      <c r="A174" s="25" t="n">
        <v>46251.621631944</v>
      </c>
      <c r="B174" s="26" t="s">
        <v>82</v>
      </c>
      <c r="C174" s="26" t="s">
        <v>110</v>
      </c>
      <c r="D174" s="26" t="s">
        <v>95</v>
      </c>
      <c r="E174" s="26" t="s">
        <v>17</v>
      </c>
      <c r="F174" s="26" t="s">
        <v>19</v>
      </c>
      <c r="G174" s="27" t="n">
        <v>-2200</v>
      </c>
      <c r="H174" s="28" t="n">
        <v>2.327</v>
      </c>
      <c r="I174" s="28" t="n">
        <v>5119.4</v>
      </c>
      <c r="J174" s="28" t="n">
        <v>0</v>
      </c>
      <c r="K174" s="28" t="n">
        <v>-2.51</v>
      </c>
      <c r="L174" s="28" t="n">
        <v>-0</v>
      </c>
      <c r="M174" s="6" t="s">
        <f>=I174+J174+K174+L174</f>
      </c>
      <c r="N174" s="26"/>
    </row>
    <row collapsed="false" customFormat="false" customHeight="false" hidden="false" ht="12.1" outlineLevel="0" r="175">
      <c r="A175" s="25" t="n">
        <v>46251.621655093</v>
      </c>
      <c r="B175" s="26" t="s">
        <v>81</v>
      </c>
      <c r="C175" s="26" t="s">
        <v>109</v>
      </c>
      <c r="D175" s="26" t="s">
        <v>95</v>
      </c>
      <c r="E175" s="26" t="s">
        <v>17</v>
      </c>
      <c r="F175" s="26" t="s">
        <v>19</v>
      </c>
      <c r="G175" s="27" t="n">
        <v>-120</v>
      </c>
      <c r="H175" s="28" t="n">
        <v>68.2</v>
      </c>
      <c r="I175" s="28" t="n">
        <v>8184</v>
      </c>
      <c r="J175" s="28" t="n">
        <v>0</v>
      </c>
      <c r="K175" s="28" t="n">
        <v>-4.01</v>
      </c>
      <c r="L175" s="28" t="n">
        <v>-0</v>
      </c>
      <c r="M175" s="6" t="s">
        <f>=I175+J175+K175+L175</f>
      </c>
      <c r="N175" s="26"/>
    </row>
    <row collapsed="false" customFormat="false" customHeight="false" hidden="false" ht="12.1" outlineLevel="0" r="176">
      <c r="A176" s="25" t="n">
        <v>46251.621712963</v>
      </c>
      <c r="B176" s="26" t="s">
        <v>83</v>
      </c>
      <c r="C176" s="26" t="s">
        <v>111</v>
      </c>
      <c r="D176" s="26" t="s">
        <v>95</v>
      </c>
      <c r="E176" s="26" t="s">
        <v>17</v>
      </c>
      <c r="F176" s="26" t="s">
        <v>19</v>
      </c>
      <c r="G176" s="27" t="n">
        <v>-2</v>
      </c>
      <c r="H176" s="28" t="n">
        <v>1006.4</v>
      </c>
      <c r="I176" s="28" t="n">
        <v>2012.8</v>
      </c>
      <c r="J176" s="28" t="n">
        <v>0</v>
      </c>
      <c r="K176" s="28" t="n">
        <v>-0.99</v>
      </c>
      <c r="L176" s="28" t="n">
        <v>-0</v>
      </c>
      <c r="M176" s="6" t="s">
        <f>=I176+J176+K176+L176</f>
      </c>
      <c r="N176" s="26"/>
    </row>
    <row collapsed="false" customFormat="false" customHeight="false" hidden="false" ht="12.1" outlineLevel="0" r="177">
      <c r="A177" s="25" t="n">
        <v>46251.621736111</v>
      </c>
      <c r="B177" s="26" t="s">
        <v>83</v>
      </c>
      <c r="C177" s="26" t="s">
        <v>111</v>
      </c>
      <c r="D177" s="26" t="s">
        <v>95</v>
      </c>
      <c r="E177" s="26" t="s">
        <v>17</v>
      </c>
      <c r="F177" s="26" t="s">
        <v>19</v>
      </c>
      <c r="G177" s="27" t="n">
        <v>-3</v>
      </c>
      <c r="H177" s="28" t="n">
        <v>1006.4</v>
      </c>
      <c r="I177" s="28" t="n">
        <v>3019.2</v>
      </c>
      <c r="J177" s="28" t="n">
        <v>0</v>
      </c>
      <c r="K177" s="28" t="n">
        <v>-1.48</v>
      </c>
      <c r="L177" s="28" t="n">
        <v>-0</v>
      </c>
      <c r="M177" s="6" t="s">
        <f>=I177+J177+K177+L177</f>
      </c>
      <c r="N177" s="26"/>
    </row>
    <row collapsed="false" customFormat="false" customHeight="false" hidden="false" ht="12.1" outlineLevel="0" r="178">
      <c r="A178" s="29" t="n">
        <v>46252.817291667</v>
      </c>
      <c r="B178" s="30" t="s">
        <v>122</v>
      </c>
      <c r="C178" s="30" t="s">
        <v>170</v>
      </c>
      <c r="D178" s="30" t="s">
        <v>122</v>
      </c>
      <c r="E178" s="30" t="s">
        <v>122</v>
      </c>
      <c r="F178" s="30" t="s">
        <v>19</v>
      </c>
      <c r="G178" s="31" t="n">
        <v>1</v>
      </c>
      <c r="H178" s="32" t="n">
        <v>-7.53</v>
      </c>
      <c r="I178" s="32" t="n">
        <v>-7.53</v>
      </c>
      <c r="J178" s="32" t="n">
        <v>0</v>
      </c>
      <c r="K178" s="32" t="n">
        <v>-0</v>
      </c>
      <c r="L178" s="32" t="n">
        <v>-0</v>
      </c>
      <c r="M178" s="6" t="s">
        <f>=I178+J178+K178+L178</f>
      </c>
      <c r="N178" s="30"/>
    </row>
    <row collapsed="false" customFormat="false" customHeight="false" hidden="false" ht="12.1" outlineLevel="0" r="179">
      <c r="A179" s="20" t="n">
        <v>46253.407418981</v>
      </c>
      <c r="B179" s="16" t="s">
        <v>16</v>
      </c>
      <c r="C179" s="16" t="s">
        <v>126</v>
      </c>
      <c r="D179" s="16" t="s">
        <v>78</v>
      </c>
      <c r="E179" s="16" t="s">
        <v>17</v>
      </c>
      <c r="F179" s="16" t="s">
        <v>19</v>
      </c>
      <c r="G179" s="7" t="n">
        <v>38</v>
      </c>
      <c r="H179" s="6" t="n">
        <v>119.92</v>
      </c>
      <c r="I179" s="6" t="n">
        <v>-4556.96</v>
      </c>
      <c r="J179" s="6" t="n">
        <v>-0</v>
      </c>
      <c r="K179" s="6" t="n">
        <v>-2.23</v>
      </c>
      <c r="L179" s="6" t="n">
        <v>-0</v>
      </c>
      <c r="M179" s="6" t="s">
        <f>=I179+J179+K179+L179</f>
      </c>
      <c r="N179" s="16"/>
    </row>
    <row collapsed="false" customFormat="false" customHeight="false" hidden="false" ht="12.1" outlineLevel="0" r="180">
      <c r="A180" s="20" t="n">
        <v>46253.407847222</v>
      </c>
      <c r="B180" s="16" t="s">
        <v>24</v>
      </c>
      <c r="C180" s="16" t="s">
        <v>157</v>
      </c>
      <c r="D180" s="16" t="s">
        <v>78</v>
      </c>
      <c r="E180" s="16" t="s">
        <v>17</v>
      </c>
      <c r="F180" s="16" t="s">
        <v>19</v>
      </c>
      <c r="G180" s="7" t="n">
        <v>2</v>
      </c>
      <c r="H180" s="6" t="n">
        <v>3726.5</v>
      </c>
      <c r="I180" s="6" t="n">
        <v>-7453</v>
      </c>
      <c r="J180" s="6" t="n">
        <v>-0</v>
      </c>
      <c r="K180" s="6" t="n">
        <v>-3.65</v>
      </c>
      <c r="L180" s="6" t="n">
        <v>-0</v>
      </c>
      <c r="M180" s="6" t="s">
        <f>=I180+J180+K180+L180</f>
      </c>
      <c r="N180" s="16"/>
    </row>
    <row collapsed="false" customFormat="false" customHeight="false" hidden="false" ht="12.1" outlineLevel="0" r="181">
      <c r="A181" s="20" t="n">
        <v>46253.4084375</v>
      </c>
      <c r="B181" s="16" t="s">
        <v>21</v>
      </c>
      <c r="C181" s="16" t="s">
        <v>112</v>
      </c>
      <c r="D181" s="16" t="s">
        <v>78</v>
      </c>
      <c r="E181" s="16" t="s">
        <v>17</v>
      </c>
      <c r="F181" s="16" t="s">
        <v>19</v>
      </c>
      <c r="G181" s="7" t="n">
        <v>82</v>
      </c>
      <c r="H181" s="6" t="n">
        <v>81.46</v>
      </c>
      <c r="I181" s="6" t="n">
        <v>-6679.72</v>
      </c>
      <c r="J181" s="6" t="n">
        <v>-0</v>
      </c>
      <c r="K181" s="6" t="n">
        <v>-3.27</v>
      </c>
      <c r="L181" s="6" t="n">
        <v>-0</v>
      </c>
      <c r="M181" s="6" t="s">
        <f>=I181+J181+K181+L181</f>
      </c>
      <c r="N181" s="16"/>
    </row>
    <row collapsed="false" customFormat="false" customHeight="false" hidden="false" ht="12.1" outlineLevel="0" r="182">
      <c r="A182" s="20" t="n">
        <v>46253.426782407</v>
      </c>
      <c r="B182" s="16" t="s">
        <v>16</v>
      </c>
      <c r="C182" s="16" t="s">
        <v>126</v>
      </c>
      <c r="D182" s="16" t="s">
        <v>78</v>
      </c>
      <c r="E182" s="16" t="s">
        <v>17</v>
      </c>
      <c r="F182" s="16" t="s">
        <v>19</v>
      </c>
      <c r="G182" s="7" t="n">
        <v>20</v>
      </c>
      <c r="H182" s="6" t="n">
        <v>119.92</v>
      </c>
      <c r="I182" s="6" t="n">
        <v>-2398.4</v>
      </c>
      <c r="J182" s="6" t="n">
        <v>-0</v>
      </c>
      <c r="K182" s="6" t="n">
        <v>-1.18</v>
      </c>
      <c r="L182" s="6" t="n">
        <v>-0</v>
      </c>
      <c r="M182" s="6" t="s">
        <f>=I182+J182+K182+L182</f>
      </c>
      <c r="N182" s="16"/>
    </row>
    <row collapsed="false" customFormat="false" customHeight="false" hidden="false" ht="12.1" outlineLevel="0" r="183">
      <c r="A183" s="20" t="n">
        <v>46253.426805556</v>
      </c>
      <c r="B183" s="16" t="s">
        <v>16</v>
      </c>
      <c r="C183" s="16" t="s">
        <v>126</v>
      </c>
      <c r="D183" s="16" t="s">
        <v>78</v>
      </c>
      <c r="E183" s="16" t="s">
        <v>17</v>
      </c>
      <c r="F183" s="16" t="s">
        <v>19</v>
      </c>
      <c r="G183" s="7" t="n">
        <v>10</v>
      </c>
      <c r="H183" s="6" t="n">
        <v>119.92</v>
      </c>
      <c r="I183" s="6" t="n">
        <v>-1199.2</v>
      </c>
      <c r="J183" s="6" t="n">
        <v>-0</v>
      </c>
      <c r="K183" s="6" t="n">
        <v>-0.59</v>
      </c>
      <c r="L183" s="6" t="n">
        <v>-0</v>
      </c>
      <c r="M183" s="6" t="s">
        <f>=I183+J183+K183+L183</f>
      </c>
      <c r="N183" s="16"/>
    </row>
    <row collapsed="false" customFormat="false" customHeight="false" hidden="false" ht="12.1" outlineLevel="0" r="184">
      <c r="A184" s="20" t="n">
        <v>46253.426898148</v>
      </c>
      <c r="B184" s="16" t="s">
        <v>16</v>
      </c>
      <c r="C184" s="16" t="s">
        <v>126</v>
      </c>
      <c r="D184" s="16" t="s">
        <v>78</v>
      </c>
      <c r="E184" s="16" t="s">
        <v>17</v>
      </c>
      <c r="F184" s="16" t="s">
        <v>19</v>
      </c>
      <c r="G184" s="7" t="n">
        <v>1</v>
      </c>
      <c r="H184" s="6" t="n">
        <v>119.92</v>
      </c>
      <c r="I184" s="6" t="n">
        <v>-119.92</v>
      </c>
      <c r="J184" s="6" t="n">
        <v>-0</v>
      </c>
      <c r="K184" s="6" t="n">
        <v>-0.06</v>
      </c>
      <c r="L184" s="6" t="n">
        <v>-0</v>
      </c>
      <c r="M184" s="6" t="s">
        <f>=I184+J184+K184+L184</f>
      </c>
      <c r="N184" s="16"/>
    </row>
    <row collapsed="false" customFormat="false" customHeight="false" hidden="false" ht="12.1" outlineLevel="0" r="185">
      <c r="A185" s="20" t="n">
        <v>46253.426909722</v>
      </c>
      <c r="B185" s="16" t="s">
        <v>16</v>
      </c>
      <c r="C185" s="16" t="s">
        <v>126</v>
      </c>
      <c r="D185" s="16" t="s">
        <v>78</v>
      </c>
      <c r="E185" s="16" t="s">
        <v>17</v>
      </c>
      <c r="F185" s="16" t="s">
        <v>19</v>
      </c>
      <c r="G185" s="7" t="n">
        <v>1</v>
      </c>
      <c r="H185" s="6" t="n">
        <v>119.92</v>
      </c>
      <c r="I185" s="6" t="n">
        <v>-119.92</v>
      </c>
      <c r="J185" s="6" t="n">
        <v>-0</v>
      </c>
      <c r="K185" s="6" t="n">
        <v>-0.06</v>
      </c>
      <c r="L185" s="6" t="n">
        <v>-0</v>
      </c>
      <c r="M185" s="6" t="s">
        <f>=I185+J185+K185+L185</f>
      </c>
      <c r="N185" s="16"/>
    </row>
    <row collapsed="false" customFormat="false" customHeight="false" hidden="false" ht="12.1" outlineLevel="0" r="186">
      <c r="A186" s="20" t="n">
        <v>46253.428969907</v>
      </c>
      <c r="B186" s="16" t="s">
        <v>16</v>
      </c>
      <c r="C186" s="16" t="s">
        <v>126</v>
      </c>
      <c r="D186" s="16" t="s">
        <v>78</v>
      </c>
      <c r="E186" s="16" t="s">
        <v>17</v>
      </c>
      <c r="F186" s="16" t="s">
        <v>19</v>
      </c>
      <c r="G186" s="7" t="n">
        <v>5</v>
      </c>
      <c r="H186" s="6" t="n">
        <v>119.92</v>
      </c>
      <c r="I186" s="6" t="n">
        <v>-599.6</v>
      </c>
      <c r="J186" s="6" t="n">
        <v>-0</v>
      </c>
      <c r="K186" s="6" t="n">
        <v>-0.29</v>
      </c>
      <c r="L186" s="6" t="n">
        <v>-0</v>
      </c>
      <c r="M186" s="6" t="s">
        <f>=I186+J186+K186+L186</f>
      </c>
      <c r="N186" s="16"/>
    </row>
    <row collapsed="false" customFormat="false" customHeight="false" hidden="false" ht="12.1" outlineLevel="0" r="187">
      <c r="A187" s="20" t="n">
        <v>46253.429236111</v>
      </c>
      <c r="B187" s="16" t="s">
        <v>16</v>
      </c>
      <c r="C187" s="16" t="s">
        <v>126</v>
      </c>
      <c r="D187" s="16" t="s">
        <v>78</v>
      </c>
      <c r="E187" s="16" t="s">
        <v>17</v>
      </c>
      <c r="F187" s="16" t="s">
        <v>19</v>
      </c>
      <c r="G187" s="7" t="n">
        <v>10</v>
      </c>
      <c r="H187" s="6" t="n">
        <v>119.92</v>
      </c>
      <c r="I187" s="6" t="n">
        <v>-1199.2</v>
      </c>
      <c r="J187" s="6" t="n">
        <v>-0</v>
      </c>
      <c r="K187" s="6" t="n">
        <v>-0.59</v>
      </c>
      <c r="L187" s="6" t="n">
        <v>-0</v>
      </c>
      <c r="M187" s="6" t="s">
        <f>=I187+J187+K187+L187</f>
      </c>
      <c r="N187" s="16"/>
    </row>
    <row collapsed="false" customFormat="false" customHeight="false" hidden="false" ht="12.1" outlineLevel="0" r="188">
      <c r="A188" s="20" t="n">
        <v>46253.429270833</v>
      </c>
      <c r="B188" s="16" t="s">
        <v>16</v>
      </c>
      <c r="C188" s="16" t="s">
        <v>126</v>
      </c>
      <c r="D188" s="16" t="s">
        <v>78</v>
      </c>
      <c r="E188" s="16" t="s">
        <v>17</v>
      </c>
      <c r="F188" s="16" t="s">
        <v>19</v>
      </c>
      <c r="G188" s="7" t="n">
        <v>4</v>
      </c>
      <c r="H188" s="6" t="n">
        <v>119.92</v>
      </c>
      <c r="I188" s="6" t="n">
        <v>-479.68</v>
      </c>
      <c r="J188" s="6" t="n">
        <v>-0</v>
      </c>
      <c r="K188" s="6" t="n">
        <v>-0.24</v>
      </c>
      <c r="L188" s="6" t="n">
        <v>-0</v>
      </c>
      <c r="M188" s="6" t="s">
        <f>=I188+J188+K188+L188</f>
      </c>
      <c r="N188" s="16"/>
    </row>
    <row collapsed="false" customFormat="false" customHeight="false" hidden="false" ht="12.1" outlineLevel="0" r="189">
      <c r="A189" s="20" t="n">
        <v>46253.42994213</v>
      </c>
      <c r="B189" s="16" t="s">
        <v>16</v>
      </c>
      <c r="C189" s="16" t="s">
        <v>126</v>
      </c>
      <c r="D189" s="16" t="s">
        <v>78</v>
      </c>
      <c r="E189" s="16" t="s">
        <v>17</v>
      </c>
      <c r="F189" s="16" t="s">
        <v>19</v>
      </c>
      <c r="G189" s="7" t="n">
        <v>3</v>
      </c>
      <c r="H189" s="6" t="n">
        <v>119.92</v>
      </c>
      <c r="I189" s="6" t="n">
        <v>-359.76</v>
      </c>
      <c r="J189" s="6" t="n">
        <v>-0</v>
      </c>
      <c r="K189" s="6" t="n">
        <v>-0.18</v>
      </c>
      <c r="L189" s="6" t="n">
        <v>-0</v>
      </c>
      <c r="M189" s="6" t="s">
        <f>=I189+J189+K189+L189</f>
      </c>
      <c r="N189" s="16"/>
    </row>
    <row collapsed="false" customFormat="false" customHeight="false" hidden="false" ht="12.1" outlineLevel="0" r="190">
      <c r="A190" s="20" t="n">
        <v>46253.432696759</v>
      </c>
      <c r="B190" s="16" t="s">
        <v>16</v>
      </c>
      <c r="C190" s="16" t="s">
        <v>126</v>
      </c>
      <c r="D190" s="16" t="s">
        <v>78</v>
      </c>
      <c r="E190" s="16" t="s">
        <v>17</v>
      </c>
      <c r="F190" s="16" t="s">
        <v>19</v>
      </c>
      <c r="G190" s="7" t="n">
        <v>2</v>
      </c>
      <c r="H190" s="6" t="n">
        <v>119.92</v>
      </c>
      <c r="I190" s="6" t="n">
        <v>-239.84</v>
      </c>
      <c r="J190" s="6" t="n">
        <v>-0</v>
      </c>
      <c r="K190" s="6" t="n">
        <v>-0.12</v>
      </c>
      <c r="L190" s="6" t="n">
        <v>-0</v>
      </c>
      <c r="M190" s="6" t="s">
        <f>=I190+J190+K190+L190</f>
      </c>
      <c r="N190" s="16"/>
    </row>
    <row collapsed="false" customFormat="false" customHeight="false" hidden="false" ht="12.1" outlineLevel="0" r="191">
      <c r="A191" s="20" t="n">
        <v>46253.434016204</v>
      </c>
      <c r="B191" s="16" t="s">
        <v>16</v>
      </c>
      <c r="C191" s="16" t="s">
        <v>126</v>
      </c>
      <c r="D191" s="16" t="s">
        <v>78</v>
      </c>
      <c r="E191" s="16" t="s">
        <v>17</v>
      </c>
      <c r="F191" s="16" t="s">
        <v>19</v>
      </c>
      <c r="G191" s="7" t="n">
        <v>1</v>
      </c>
      <c r="H191" s="6" t="n">
        <v>119.92</v>
      </c>
      <c r="I191" s="6" t="n">
        <v>-119.92</v>
      </c>
      <c r="J191" s="6" t="n">
        <v>-0</v>
      </c>
      <c r="K191" s="6" t="n">
        <v>-0.06</v>
      </c>
      <c r="L191" s="6" t="n">
        <v>-0</v>
      </c>
      <c r="M191" s="6" t="s">
        <f>=I191+J191+K191+L191</f>
      </c>
      <c r="N191" s="16"/>
    </row>
    <row collapsed="false" customFormat="false" customHeight="false" hidden="false" ht="12.1" outlineLevel="0" r="192">
      <c r="A192" s="20" t="n">
        <v>46253.435358796</v>
      </c>
      <c r="B192" s="16" t="s">
        <v>16</v>
      </c>
      <c r="C192" s="16" t="s">
        <v>126</v>
      </c>
      <c r="D192" s="16" t="s">
        <v>78</v>
      </c>
      <c r="E192" s="16" t="s">
        <v>17</v>
      </c>
      <c r="F192" s="16" t="s">
        <v>19</v>
      </c>
      <c r="G192" s="7" t="n">
        <v>28</v>
      </c>
      <c r="H192" s="6" t="n">
        <v>119.92</v>
      </c>
      <c r="I192" s="6" t="n">
        <v>-3357.76</v>
      </c>
      <c r="J192" s="6" t="n">
        <v>-0</v>
      </c>
      <c r="K192" s="6" t="n">
        <v>-1.65</v>
      </c>
      <c r="L192" s="6" t="n">
        <v>-0</v>
      </c>
      <c r="M192" s="6" t="s">
        <f>=I192+J192+K192+L192</f>
      </c>
      <c r="N192" s="16"/>
    </row>
    <row collapsed="false" customFormat="false" customHeight="false" hidden="false" ht="12.1" outlineLevel="0" r="193">
      <c r="A193" s="20" t="n">
        <v>46253.452083333</v>
      </c>
      <c r="B193" s="16" t="s">
        <v>30</v>
      </c>
      <c r="C193" s="16" t="s">
        <v>141</v>
      </c>
      <c r="D193" s="16" t="s">
        <v>78</v>
      </c>
      <c r="E193" s="16" t="s">
        <v>17</v>
      </c>
      <c r="F193" s="16" t="s">
        <v>19</v>
      </c>
      <c r="G193" s="7" t="n">
        <v>1</v>
      </c>
      <c r="H193" s="6" t="n">
        <v>1974</v>
      </c>
      <c r="I193" s="6" t="n">
        <v>-1974</v>
      </c>
      <c r="J193" s="6" t="n">
        <v>-0</v>
      </c>
      <c r="K193" s="6" t="n">
        <v>-0.97</v>
      </c>
      <c r="L193" s="6" t="n">
        <v>-0</v>
      </c>
      <c r="M193" s="6" t="s">
        <f>=I193+J193+K193+L193</f>
      </c>
      <c r="N193" s="16"/>
    </row>
    <row collapsed="false" customFormat="false" customHeight="false" hidden="false" ht="12.1" outlineLevel="0" r="194">
      <c r="A194" s="20" t="n">
        <v>46253.453935185</v>
      </c>
      <c r="B194" s="16" t="s">
        <v>27</v>
      </c>
      <c r="C194" s="16" t="s">
        <v>113</v>
      </c>
      <c r="D194" s="16" t="s">
        <v>78</v>
      </c>
      <c r="E194" s="16" t="s">
        <v>17</v>
      </c>
      <c r="F194" s="16" t="s">
        <v>19</v>
      </c>
      <c r="G194" s="7" t="n">
        <v>10</v>
      </c>
      <c r="H194" s="6" t="n">
        <v>153.21</v>
      </c>
      <c r="I194" s="6" t="n">
        <v>-1532.1</v>
      </c>
      <c r="J194" s="6" t="n">
        <v>-0</v>
      </c>
      <c r="K194" s="6" t="n">
        <v>-0.75</v>
      </c>
      <c r="L194" s="6" t="n">
        <v>-0</v>
      </c>
      <c r="M194" s="6" t="s">
        <f>=I194+J194+K194+L194</f>
      </c>
      <c r="N194" s="16"/>
    </row>
    <row collapsed="false" customFormat="false" customHeight="false" hidden="false" ht="12.1" outlineLevel="0" r="195">
      <c r="A195" s="29" t="n">
        <v>46254.81630787</v>
      </c>
      <c r="B195" s="30" t="s">
        <v>122</v>
      </c>
      <c r="C195" s="30" t="s">
        <v>171</v>
      </c>
      <c r="D195" s="30" t="s">
        <v>122</v>
      </c>
      <c r="E195" s="30" t="s">
        <v>122</v>
      </c>
      <c r="F195" s="30" t="s">
        <v>19</v>
      </c>
      <c r="G195" s="31" t="n">
        <v>1</v>
      </c>
      <c r="H195" s="32" t="n">
        <v>-6.48</v>
      </c>
      <c r="I195" s="32" t="n">
        <v>-6.48</v>
      </c>
      <c r="J195" s="32" t="n">
        <v>0</v>
      </c>
      <c r="K195" s="32" t="n">
        <v>-0</v>
      </c>
      <c r="L195" s="32" t="n">
        <v>-0</v>
      </c>
      <c r="M195" s="6" t="s">
        <f>=I195+J195+K195+L195</f>
      </c>
      <c r="N195" s="30"/>
    </row>
    <row collapsed="false" customFormat="false" customHeight="false" hidden="false" ht="12.1" outlineLevel="0" r="196">
      <c r="A196" s="20" t="n">
        <v>46254.959513889</v>
      </c>
      <c r="B196" s="16" t="s">
        <v>21</v>
      </c>
      <c r="C196" s="16" t="s">
        <v>112</v>
      </c>
      <c r="D196" s="16" t="s">
        <v>78</v>
      </c>
      <c r="E196" s="16" t="s">
        <v>17</v>
      </c>
      <c r="F196" s="16" t="s">
        <v>19</v>
      </c>
      <c r="G196" s="7" t="n">
        <v>4</v>
      </c>
      <c r="H196" s="6" t="n">
        <v>78.04</v>
      </c>
      <c r="I196" s="6" t="n">
        <v>-312.16</v>
      </c>
      <c r="J196" s="6" t="n">
        <v>-0</v>
      </c>
      <c r="K196" s="6" t="n">
        <v>-0.15</v>
      </c>
      <c r="L196" s="6" t="n">
        <v>-0</v>
      </c>
      <c r="M196" s="6" t="s">
        <f>=I196+J196+K196+L196</f>
      </c>
      <c r="N196" s="16"/>
    </row>
    <row collapsed="false" customFormat="false" customHeight="false" hidden="false" ht="12.1" outlineLevel="0" r="197">
      <c r="A197" s="29" t="n">
        <v>46255.816365741</v>
      </c>
      <c r="B197" s="30" t="s">
        <v>122</v>
      </c>
      <c r="C197" s="30" t="s">
        <v>172</v>
      </c>
      <c r="D197" s="30" t="s">
        <v>122</v>
      </c>
      <c r="E197" s="30" t="s">
        <v>122</v>
      </c>
      <c r="F197" s="30" t="s">
        <v>19</v>
      </c>
      <c r="G197" s="31" t="n">
        <v>1</v>
      </c>
      <c r="H197" s="32" t="n">
        <v>-0.06</v>
      </c>
      <c r="I197" s="32" t="n">
        <v>-0.06</v>
      </c>
      <c r="J197" s="32" t="n">
        <v>0</v>
      </c>
      <c r="K197" s="32" t="n">
        <v>-0</v>
      </c>
      <c r="L197" s="32" t="n">
        <v>-0</v>
      </c>
      <c r="M197" s="6" t="s">
        <f>=I197+J197+K197+L197</f>
      </c>
      <c r="N197" s="30"/>
    </row>
    <row collapsed="false" customFormat="false" customHeight="false" hidden="false" ht="12.1" outlineLevel="0" r="198">
      <c r="A198" s="21" t="n">
        <v>46259.768020833</v>
      </c>
      <c r="B198" s="22" t="s">
        <v>108</v>
      </c>
      <c r="C198" s="22" t="s">
        <v>54</v>
      </c>
      <c r="D198" s="22" t="s">
        <v>108</v>
      </c>
      <c r="E198" s="22" t="s">
        <v>108</v>
      </c>
      <c r="F198" s="22" t="s">
        <v>19</v>
      </c>
      <c r="G198" s="23" t="n">
        <v>1</v>
      </c>
      <c r="H198" s="24" t="n">
        <v>300</v>
      </c>
      <c r="I198" s="24" t="n">
        <v>300</v>
      </c>
      <c r="J198" s="24" t="n">
        <v>0</v>
      </c>
      <c r="K198" s="24" t="n">
        <v>-0</v>
      </c>
      <c r="L198" s="24" t="n">
        <v>-0</v>
      </c>
      <c r="M198" s="6" t="s">
        <f>=I198+J198+K198+L198</f>
      </c>
      <c r="N198" s="22"/>
    </row>
    <row collapsed="false" customFormat="false" customHeight="false" hidden="false" ht="12.1" outlineLevel="0" r="199">
      <c r="A199" s="20" t="n">
        <v>46259.768796296</v>
      </c>
      <c r="B199" s="16" t="s">
        <v>21</v>
      </c>
      <c r="C199" s="16" t="s">
        <v>112</v>
      </c>
      <c r="D199" s="16" t="s">
        <v>78</v>
      </c>
      <c r="E199" s="16" t="s">
        <v>17</v>
      </c>
      <c r="F199" s="16" t="s">
        <v>19</v>
      </c>
      <c r="G199" s="7" t="n">
        <v>6</v>
      </c>
      <c r="H199" s="6" t="n">
        <v>76.68</v>
      </c>
      <c r="I199" s="6" t="n">
        <v>-460.08</v>
      </c>
      <c r="J199" s="6" t="n">
        <v>-0</v>
      </c>
      <c r="K199" s="6" t="n">
        <v>-0.23</v>
      </c>
      <c r="L199" s="6" t="n">
        <v>-0</v>
      </c>
      <c r="M199" s="6" t="s">
        <f>=I199+J199+K199+L199</f>
      </c>
      <c r="N199" s="16"/>
    </row>
    <row collapsed="false" customFormat="false" customHeight="false" hidden="false" ht="12.1" outlineLevel="0" r="200">
      <c r="A200" s="21" t="n">
        <v>46259.769872685</v>
      </c>
      <c r="B200" s="22" t="s">
        <v>108</v>
      </c>
      <c r="C200" s="22" t="s">
        <v>54</v>
      </c>
      <c r="D200" s="22" t="s">
        <v>108</v>
      </c>
      <c r="E200" s="22" t="s">
        <v>108</v>
      </c>
      <c r="F200" s="22" t="s">
        <v>19</v>
      </c>
      <c r="G200" s="23" t="n">
        <v>1</v>
      </c>
      <c r="H200" s="24" t="n">
        <v>142.39</v>
      </c>
      <c r="I200" s="24" t="n">
        <v>142.39</v>
      </c>
      <c r="J200" s="24" t="n">
        <v>0</v>
      </c>
      <c r="K200" s="24" t="n">
        <v>-0</v>
      </c>
      <c r="L200" s="24" t="n">
        <v>-0</v>
      </c>
      <c r="M200" s="6" t="s">
        <f>=I200+J200+K200+L200</f>
      </c>
      <c r="N200" s="22"/>
    </row>
    <row collapsed="false" customFormat="false" customHeight="false" hidden="false" ht="12.1" outlineLevel="0" r="201">
      <c r="A201" s="29" t="n">
        <v>46260.819594907</v>
      </c>
      <c r="B201" s="30" t="s">
        <v>122</v>
      </c>
      <c r="C201" s="30" t="s">
        <v>173</v>
      </c>
      <c r="D201" s="30" t="s">
        <v>122</v>
      </c>
      <c r="E201" s="30" t="s">
        <v>122</v>
      </c>
      <c r="F201" s="30" t="s">
        <v>19</v>
      </c>
      <c r="G201" s="31" t="n">
        <v>1</v>
      </c>
      <c r="H201" s="32" t="n">
        <v>-0.09</v>
      </c>
      <c r="I201" s="32" t="n">
        <v>-0.09</v>
      </c>
      <c r="J201" s="32" t="n">
        <v>0</v>
      </c>
      <c r="K201" s="32" t="n">
        <v>-0</v>
      </c>
      <c r="L201" s="32" t="n">
        <v>-0</v>
      </c>
      <c r="M201" s="6" t="s">
        <f>=I201+J201+K201+L201</f>
      </c>
      <c r="N201" s="30"/>
    </row>
    <row collapsed="false" customFormat="false" customHeight="false" hidden="false" ht="12.1" outlineLevel="0" r="202">
      <c r="A202" s="21" t="n">
        <v>46269.047013889</v>
      </c>
      <c r="B202" s="22" t="s">
        <v>131</v>
      </c>
      <c r="C202" s="22" t="s">
        <v>165</v>
      </c>
      <c r="D202" s="22" t="s">
        <v>133</v>
      </c>
      <c r="E202" s="22" t="s">
        <v>133</v>
      </c>
      <c r="F202" s="22" t="s">
        <v>19</v>
      </c>
      <c r="G202" s="23" t="n">
        <v>-2144.37</v>
      </c>
      <c r="H202" s="24" t="n">
        <v>1</v>
      </c>
      <c r="I202" s="24" t="n">
        <v>-2144.37</v>
      </c>
      <c r="J202" s="24" t="n">
        <v>0</v>
      </c>
      <c r="K202" s="24" t="n">
        <v>-0</v>
      </c>
      <c r="L202" s="24" t="n">
        <v>-0</v>
      </c>
      <c r="M202" s="6" t="s">
        <f>=I202+J202+K202+L202</f>
      </c>
      <c r="N202" s="22"/>
    </row>
    <row collapsed="false" customFormat="false" customHeight="false" hidden="false" ht="12.1" outlineLevel="0" r="203">
      <c r="A203" s="21" t="n">
        <v>46269.369803241</v>
      </c>
      <c r="B203" s="22" t="s">
        <v>108</v>
      </c>
      <c r="C203" s="22" t="s">
        <v>54</v>
      </c>
      <c r="D203" s="22" t="s">
        <v>108</v>
      </c>
      <c r="E203" s="22" t="s">
        <v>108</v>
      </c>
      <c r="F203" s="22" t="s">
        <v>19</v>
      </c>
      <c r="G203" s="23" t="n">
        <v>1</v>
      </c>
      <c r="H203" s="24" t="n">
        <v>1000</v>
      </c>
      <c r="I203" s="24" t="n">
        <v>1000</v>
      </c>
      <c r="J203" s="24" t="n">
        <v>0</v>
      </c>
      <c r="K203" s="24" t="n">
        <v>-0</v>
      </c>
      <c r="L203" s="24" t="n">
        <v>-0</v>
      </c>
      <c r="M203" s="6" t="s">
        <f>=I203+J203+K203+L203</f>
      </c>
      <c r="N203" s="22"/>
    </row>
    <row collapsed="false" customFormat="false" customHeight="false" hidden="false" ht="12.1" outlineLevel="0" r="204">
      <c r="A204" s="20" t="n">
        <v>46269.454189815</v>
      </c>
      <c r="B204" s="16" t="s">
        <v>21</v>
      </c>
      <c r="C204" s="16" t="s">
        <v>112</v>
      </c>
      <c r="D204" s="16" t="s">
        <v>78</v>
      </c>
      <c r="E204" s="16" t="s">
        <v>17</v>
      </c>
      <c r="F204" s="16" t="s">
        <v>19</v>
      </c>
      <c r="G204" s="7" t="n">
        <v>12</v>
      </c>
      <c r="H204" s="6" t="n">
        <v>69.98</v>
      </c>
      <c r="I204" s="6" t="n">
        <v>-839.76</v>
      </c>
      <c r="J204" s="6" t="n">
        <v>-0</v>
      </c>
      <c r="K204" s="6" t="n">
        <v>-0.41</v>
      </c>
      <c r="L204" s="6" t="n">
        <v>-0</v>
      </c>
      <c r="M204" s="6" t="s">
        <f>=I204+J204+K204+L204</f>
      </c>
      <c r="N204" s="16"/>
    </row>
    <row collapsed="false" customFormat="false" customHeight="false" hidden="false" ht="12.1" outlineLevel="0" r="205">
      <c r="A205" s="21" t="n">
        <v>46269.458043981</v>
      </c>
      <c r="B205" s="22" t="s">
        <v>108</v>
      </c>
      <c r="C205" s="22" t="s">
        <v>54</v>
      </c>
      <c r="D205" s="22" t="s">
        <v>108</v>
      </c>
      <c r="E205" s="22" t="s">
        <v>108</v>
      </c>
      <c r="F205" s="22" t="s">
        <v>19</v>
      </c>
      <c r="G205" s="23" t="n">
        <v>1</v>
      </c>
      <c r="H205" s="24" t="n">
        <v>900</v>
      </c>
      <c r="I205" s="24" t="n">
        <v>900</v>
      </c>
      <c r="J205" s="24" t="n">
        <v>0</v>
      </c>
      <c r="K205" s="24" t="n">
        <v>-0</v>
      </c>
      <c r="L205" s="24" t="n">
        <v>-0</v>
      </c>
      <c r="M205" s="6" t="s">
        <f>=I205+J205+K205+L205</f>
      </c>
      <c r="N205" s="22"/>
    </row>
    <row collapsed="false" customFormat="false" customHeight="false" hidden="false" ht="12.1" outlineLevel="0" r="206">
      <c r="A206" s="20" t="n">
        <v>46269.458796296</v>
      </c>
      <c r="B206" s="16" t="s">
        <v>21</v>
      </c>
      <c r="C206" s="16" t="s">
        <v>112</v>
      </c>
      <c r="D206" s="16" t="s">
        <v>78</v>
      </c>
      <c r="E206" s="16" t="s">
        <v>17</v>
      </c>
      <c r="F206" s="16" t="s">
        <v>19</v>
      </c>
      <c r="G206" s="7" t="n">
        <v>13</v>
      </c>
      <c r="H206" s="6" t="n">
        <v>70.18</v>
      </c>
      <c r="I206" s="6" t="n">
        <v>-912.34</v>
      </c>
      <c r="J206" s="6" t="n">
        <v>-0</v>
      </c>
      <c r="K206" s="6" t="n">
        <v>-0.45</v>
      </c>
      <c r="L206" s="6" t="n">
        <v>-0</v>
      </c>
      <c r="M206" s="6" t="s">
        <f>=I206+J206+K206+L206</f>
      </c>
      <c r="N206" s="16"/>
    </row>
    <row collapsed="false" customFormat="false" customHeight="false" hidden="false" ht="12.1" outlineLevel="0" r="207">
      <c r="A207" s="20" t="n">
        <v>46269.682523148</v>
      </c>
      <c r="B207" s="16" t="s">
        <v>21</v>
      </c>
      <c r="C207" s="16" t="s">
        <v>112</v>
      </c>
      <c r="D207" s="16" t="s">
        <v>78</v>
      </c>
      <c r="E207" s="16" t="s">
        <v>17</v>
      </c>
      <c r="F207" s="16" t="s">
        <v>19</v>
      </c>
      <c r="G207" s="7" t="n">
        <v>2</v>
      </c>
      <c r="H207" s="6" t="n">
        <v>70.54</v>
      </c>
      <c r="I207" s="6" t="n">
        <v>-141.08</v>
      </c>
      <c r="J207" s="6" t="n">
        <v>-0</v>
      </c>
      <c r="K207" s="6" t="n">
        <v>-0.07</v>
      </c>
      <c r="L207" s="6" t="n">
        <v>-0</v>
      </c>
      <c r="M207" s="6" t="s">
        <f>=I207+J207+K207+L207</f>
      </c>
      <c r="N207" s="16"/>
    </row>
    <row collapsed="false" customFormat="false" customHeight="false" hidden="false" ht="12.1" outlineLevel="0" r="208">
      <c r="A208" s="29" t="n">
        <v>46272.8175</v>
      </c>
      <c r="B208" s="30" t="s">
        <v>122</v>
      </c>
      <c r="C208" s="30" t="s">
        <v>174</v>
      </c>
      <c r="D208" s="30" t="s">
        <v>122</v>
      </c>
      <c r="E208" s="30" t="s">
        <v>122</v>
      </c>
      <c r="F208" s="30" t="s">
        <v>19</v>
      </c>
      <c r="G208" s="31" t="n">
        <v>1</v>
      </c>
      <c r="H208" s="32" t="n">
        <v>-0.38</v>
      </c>
      <c r="I208" s="32" t="n">
        <v>-0.38</v>
      </c>
      <c r="J208" s="32" t="n">
        <v>0</v>
      </c>
      <c r="K208" s="32" t="n">
        <v>-0</v>
      </c>
      <c r="L208" s="32" t="n">
        <v>-0</v>
      </c>
      <c r="M208" s="6" t="s">
        <f>=I208+J208+K208+L208</f>
      </c>
      <c r="N208" s="30"/>
    </row>
    <row collapsed="false" customFormat="false" customHeight="false" hidden="false" ht="12.1" outlineLevel="0" r="209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 t="s">
        <v>175</v>
      </c>
      <c r="M209" s="5" t="s">
        <f>=SUM(M2:M208)</f>
      </c>
      <c r="N209" s="4"/>
    </row>
  </sheetData>
  <autoFilter ref="A1:N20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</cols>
  <sheetData>
    <row collapsed="false" customFormat="false" customHeight="false" hidden="false" ht="12.1" outlineLevel="0" r="1">
      <c r="A1" s="34" t="s">
        <v>47</v>
      </c>
      <c r="B1" s="34" t="s">
        <v>176</v>
      </c>
      <c r="C1" s="34" t="s">
        <v>0</v>
      </c>
      <c r="D1" s="34" t="s">
        <v>2</v>
      </c>
      <c r="E1" s="34" t="s">
        <v>177</v>
      </c>
      <c r="F1" s="34" t="s">
        <v>3</v>
      </c>
      <c r="G1" s="34" t="s">
        <v>178</v>
      </c>
      <c r="H1" s="34" t="s">
        <v>179</v>
      </c>
      <c r="I1" s="34" t="s">
        <v>180</v>
      </c>
      <c r="J1" s="34" t="s">
        <v>181</v>
      </c>
      <c r="K1" s="34" t="s">
        <v>182</v>
      </c>
      <c r="L1" s="34" t="s">
        <v>183</v>
      </c>
      <c r="M1" s="34" t="s">
        <v>184</v>
      </c>
      <c r="N1" s="34" t="s">
        <v>185</v>
      </c>
    </row>
    <row collapsed="false" customFormat="false" customHeight="false" hidden="false" ht="12.1" outlineLevel="0" r="2">
      <c r="A2" s="33" t="n">
        <v>46157</v>
      </c>
      <c r="B2" s="16" t="s">
        <v>186</v>
      </c>
      <c r="C2" s="16" t="s">
        <v>92</v>
      </c>
      <c r="D2" s="16" t="s">
        <v>187</v>
      </c>
      <c r="E2" s="7" t="n">
        <v>1</v>
      </c>
      <c r="F2" s="16" t="s">
        <v>19</v>
      </c>
      <c r="G2" s="6" t="n">
        <v>172</v>
      </c>
      <c r="H2" s="6" t="n">
        <v>802.8</v>
      </c>
      <c r="I2" s="6" t="n">
        <v>981.28</v>
      </c>
      <c r="J2" s="6" t="n">
        <v>22</v>
      </c>
      <c r="K2" s="6" t="n">
        <v>172</v>
      </c>
      <c r="L2" s="6" t="n">
        <v>150</v>
      </c>
      <c r="M2" s="6" t="n">
        <v>15.29</v>
      </c>
      <c r="N2" s="6" t="n">
        <v>18.68</v>
      </c>
    </row>
    <row collapsed="false" customFormat="false" customHeight="false" hidden="false" ht="12.1" outlineLevel="0" r="3">
      <c r="A3" s="33" t="n">
        <v>46182</v>
      </c>
      <c r="B3" s="16" t="s">
        <v>186</v>
      </c>
      <c r="C3" s="16" t="s">
        <v>82</v>
      </c>
      <c r="D3" s="16" t="s">
        <v>188</v>
      </c>
      <c r="E3" s="7" t="n">
        <v>1800</v>
      </c>
      <c r="F3" s="16" t="s">
        <v>19</v>
      </c>
      <c r="G3" s="6" t="n">
        <v>0.3214</v>
      </c>
      <c r="H3" s="6" t="n">
        <v>2.758</v>
      </c>
      <c r="I3" s="6" t="n">
        <v>3.25</v>
      </c>
      <c r="J3" s="6" t="n">
        <v>75</v>
      </c>
      <c r="K3" s="6" t="n">
        <v>578.5656</v>
      </c>
      <c r="L3" s="6" t="n">
        <v>503.57</v>
      </c>
      <c r="M3" s="6" t="n">
        <v>8.62</v>
      </c>
      <c r="N3" s="6" t="n">
        <v>10.14</v>
      </c>
    </row>
    <row collapsed="false" customFormat="false" customHeight="false" hidden="false" ht="12.1" outlineLevel="0" r="4">
      <c r="A4" s="33" t="n">
        <v>46210</v>
      </c>
      <c r="B4" s="16" t="s">
        <v>186</v>
      </c>
      <c r="C4" s="16" t="s">
        <v>30</v>
      </c>
      <c r="D4" s="16" t="s">
        <v>31</v>
      </c>
      <c r="E4" s="7" t="n">
        <v>1</v>
      </c>
      <c r="F4" s="16" t="s">
        <v>19</v>
      </c>
      <c r="G4" s="6" t="n">
        <v>245</v>
      </c>
      <c r="H4" s="6" t="n">
        <v>1863.5</v>
      </c>
      <c r="I4" s="6" t="n">
        <v>2458.7</v>
      </c>
      <c r="J4" s="6" t="n">
        <v>32</v>
      </c>
      <c r="K4" s="6" t="n">
        <v>245</v>
      </c>
      <c r="L4" s="6" t="n">
        <v>213</v>
      </c>
      <c r="M4" s="6" t="n">
        <v>8.66</v>
      </c>
      <c r="N4" s="6" t="n">
        <v>11.43</v>
      </c>
    </row>
    <row collapsed="false" customFormat="false" customHeight="false" hidden="false" ht="12.1" outlineLevel="0" r="5">
      <c r="A5" s="33" t="n">
        <v>46212</v>
      </c>
      <c r="B5" s="16" t="s">
        <v>186</v>
      </c>
      <c r="C5" s="16" t="s">
        <v>27</v>
      </c>
      <c r="D5" s="16" t="s">
        <v>28</v>
      </c>
      <c r="E5" s="7" t="n">
        <v>20</v>
      </c>
      <c r="F5" s="16" t="s">
        <v>19</v>
      </c>
      <c r="G5" s="6" t="n">
        <v>19.57</v>
      </c>
      <c r="H5" s="6" t="n">
        <v>147.75</v>
      </c>
      <c r="I5" s="6" t="n">
        <v>184.37</v>
      </c>
      <c r="J5" s="6" t="n">
        <v>51</v>
      </c>
      <c r="K5" s="6" t="n">
        <v>391.4</v>
      </c>
      <c r="L5" s="6" t="n">
        <v>340.4</v>
      </c>
      <c r="M5" s="6" t="n">
        <v>9.23</v>
      </c>
      <c r="N5" s="6" t="n">
        <v>11.52</v>
      </c>
    </row>
    <row collapsed="false" customFormat="false" customHeight="false" hidden="false" ht="12.1" outlineLevel="0" r="6">
      <c r="A6" s="33" t="n">
        <v>46223</v>
      </c>
      <c r="B6" s="16" t="s">
        <v>186</v>
      </c>
      <c r="C6" s="16" t="s">
        <v>83</v>
      </c>
      <c r="D6" s="16" t="s">
        <v>189</v>
      </c>
      <c r="E6" s="7" t="n">
        <v>3</v>
      </c>
      <c r="F6" s="16" t="s">
        <v>19</v>
      </c>
      <c r="G6" s="6" t="n">
        <v>204.17</v>
      </c>
      <c r="H6" s="6" t="n">
        <v>1056.4</v>
      </c>
      <c r="I6" s="6" t="n">
        <v>1425.68</v>
      </c>
      <c r="J6" s="6" t="n">
        <v>80</v>
      </c>
      <c r="K6" s="6" t="n">
        <v>612.51</v>
      </c>
      <c r="L6" s="6" t="n">
        <v>532.51</v>
      </c>
      <c r="M6" s="6" t="n">
        <v>12.45</v>
      </c>
      <c r="N6" s="6" t="n">
        <v>16.8</v>
      </c>
    </row>
    <row collapsed="false" customFormat="false" customHeight="false" hidden="false" ht="12.1" outlineLevel="0" r="7">
      <c r="A7" s="33" t="n">
        <v>46223</v>
      </c>
      <c r="B7" s="16" t="s">
        <v>186</v>
      </c>
      <c r="C7" s="16" t="s">
        <v>84</v>
      </c>
      <c r="D7" s="16" t="s">
        <v>190</v>
      </c>
      <c r="E7" s="7" t="n">
        <v>50</v>
      </c>
      <c r="F7" s="16" t="s">
        <v>19</v>
      </c>
      <c r="G7" s="6" t="n">
        <v>9.71</v>
      </c>
      <c r="H7" s="6" t="n">
        <v>55.885</v>
      </c>
      <c r="I7" s="6" t="n">
        <v>86.99</v>
      </c>
      <c r="J7" s="6" t="n">
        <v>63</v>
      </c>
      <c r="K7" s="6" t="n">
        <v>485.5</v>
      </c>
      <c r="L7" s="6" t="n">
        <v>422.5</v>
      </c>
      <c r="M7" s="6" t="n">
        <v>9.71</v>
      </c>
      <c r="N7" s="6" t="n">
        <v>15.12</v>
      </c>
    </row>
    <row collapsed="false" customFormat="false" customHeight="false" hidden="false" ht="12.1" outlineLevel="0" r="8">
      <c r="A8" s="33" t="n">
        <v>46240</v>
      </c>
      <c r="B8" s="16" t="s">
        <v>186</v>
      </c>
      <c r="C8" s="16" t="s">
        <v>21</v>
      </c>
      <c r="D8" s="16" t="s">
        <v>22</v>
      </c>
      <c r="E8" s="7" t="n">
        <v>105</v>
      </c>
      <c r="F8" s="16" t="s">
        <v>19</v>
      </c>
      <c r="G8" s="6" t="n">
        <v>16.48</v>
      </c>
      <c r="H8" s="6" t="n">
        <v>91.58</v>
      </c>
      <c r="I8" s="6" t="n">
        <v>94.55</v>
      </c>
      <c r="J8" s="6" t="n">
        <v>225</v>
      </c>
      <c r="K8" s="6" t="n">
        <v>1730.4</v>
      </c>
      <c r="L8" s="6" t="n">
        <v>1505.4</v>
      </c>
      <c r="M8" s="6" t="n">
        <v>15.16</v>
      </c>
      <c r="N8" s="6" t="n">
        <v>15.66</v>
      </c>
    </row>
    <row collapsed="false" customFormat="false" customHeight="false" hidden="false" ht="12.1" outlineLevel="0" r="9">
      <c r="A9" s="33"/>
      <c r="B9" s="16"/>
      <c r="C9" s="16"/>
      <c r="D9" s="16"/>
      <c r="E9" s="7"/>
      <c r="F9" s="16"/>
      <c r="G9" s="6"/>
      <c r="H9" s="6"/>
      <c r="I9" s="6"/>
      <c r="J9" s="6"/>
      <c r="K9" s="6"/>
      <c r="L9" s="6"/>
      <c r="M9" s="6"/>
      <c r="N9" s="6"/>
    </row>
    <row collapsed="false" customFormat="false" customHeight="false" hidden="false" ht="12.1" outlineLevel="0" r="10">
      <c r="A10" s="33" t="n">
        <v>46286</v>
      </c>
      <c r="B10" s="16" t="s">
        <v>186</v>
      </c>
      <c r="C10" s="16" t="s">
        <v>24</v>
      </c>
      <c r="D10" s="16" t="s">
        <v>25</v>
      </c>
      <c r="E10" s="7" t="n">
        <v>4</v>
      </c>
      <c r="F10" s="16" t="s">
        <v>19</v>
      </c>
      <c r="G10" s="6" t="n">
        <v>110</v>
      </c>
      <c r="H10" s="6" t="n">
        <v>3831.5</v>
      </c>
      <c r="I10" s="6" t="n">
        <v>3768.72</v>
      </c>
      <c r="J10" s="6" t="n">
        <v>57</v>
      </c>
      <c r="K10" s="6" t="n">
        <v>440</v>
      </c>
      <c r="L10" s="6" t="n">
        <v>383</v>
      </c>
      <c r="M10" s="6" t="n">
        <v>2.54</v>
      </c>
      <c r="N10" s="6" t="n">
        <v>2.5</v>
      </c>
    </row>
  </sheetData>
  <autoFilter ref="A1:N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5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34" t="s">
        <v>47</v>
      </c>
      <c r="B1" s="34" t="s">
        <v>176</v>
      </c>
      <c r="C1" s="34" t="s">
        <v>0</v>
      </c>
      <c r="D1" s="34" t="s">
        <v>2</v>
      </c>
      <c r="E1" s="34" t="s">
        <v>177</v>
      </c>
      <c r="F1" s="34" t="s">
        <v>191</v>
      </c>
      <c r="G1" s="34" t="s">
        <v>192</v>
      </c>
      <c r="H1" s="34" t="s">
        <v>51</v>
      </c>
      <c r="I1" s="34" t="s">
        <v>193</v>
      </c>
      <c r="J1" s="34" t="s">
        <v>194</v>
      </c>
      <c r="K1" s="34" t="s">
        <v>195</v>
      </c>
      <c r="L1" s="34" t="s">
        <v>196</v>
      </c>
      <c r="M1" s="34" t="s">
        <v>197</v>
      </c>
      <c r="N1" s="34" t="s">
        <v>198</v>
      </c>
      <c r="O1" s="34" t="s">
        <v>199</v>
      </c>
    </row>
    <row collapsed="false" customFormat="false" customHeight="false" hidden="false" ht="12.1" outlineLevel="0" r="2">
      <c r="A2" s="35" t="n">
        <v>46129</v>
      </c>
      <c r="B2" s="16" t="s">
        <v>186</v>
      </c>
      <c r="C2" s="16" t="s">
        <v>16</v>
      </c>
      <c r="D2" s="16" t="s">
        <v>18</v>
      </c>
      <c r="E2" s="17" t="n">
        <v>2</v>
      </c>
      <c r="F2" s="7" t="s">
        <f>=DATEDIF(A2,$O$2,"y")</f>
      </c>
      <c r="G2" s="7" t="s">
        <f>=DATEDIF(A2,$O$2,"ym")</f>
      </c>
      <c r="H2" s="7" t="s">
        <f>=DATEDIF(A2,$O$2,"md")</f>
      </c>
      <c r="I2" s="7" t="n">
        <v>145</v>
      </c>
      <c r="J2" s="17" t="n">
        <v>118.06</v>
      </c>
      <c r="K2" s="6" t="s">
        <f>=Портфель!F2*Портфель!$Q$13</f>
      </c>
      <c r="L2" s="6" t="s">
        <f>=E2*K2</f>
      </c>
      <c r="M2" s="6" t="s">
        <f>=(K2-J2)*E2</f>
      </c>
      <c r="N2" s="6" t="s">
        <f>=MAX(0,M2*0.13)</f>
      </c>
      <c r="O2" s="13" t="s">
        <f>=TODAY()</f>
      </c>
    </row>
    <row collapsed="false" customFormat="false" customHeight="false" hidden="false" ht="12.1" outlineLevel="0" r="3">
      <c r="A3" s="35" t="n">
        <v>46129</v>
      </c>
      <c r="B3" s="16" t="s">
        <v>186</v>
      </c>
      <c r="C3" s="16" t="s">
        <v>16</v>
      </c>
      <c r="D3" s="16" t="s">
        <v>18</v>
      </c>
      <c r="E3" s="17" t="n">
        <v>12</v>
      </c>
      <c r="F3" s="7" t="s">
        <f>=DATEDIF(A3,$O$2,"y")</f>
      </c>
      <c r="G3" s="7" t="s">
        <f>=DATEDIF(A3,$O$2,"ym")</f>
      </c>
      <c r="H3" s="7" t="s">
        <f>=DATEDIF(A3,$O$2,"md")</f>
      </c>
      <c r="I3" s="7" t="n">
        <v>145</v>
      </c>
      <c r="J3" s="17" t="n">
        <v>120.38916666667</v>
      </c>
      <c r="K3" s="6" t="s">
        <f>=Портфель!F2*Портфель!$Q$13</f>
      </c>
      <c r="L3" s="6" t="s">
        <f>=E3*K3</f>
      </c>
      <c r="M3" s="6" t="s">
        <f>=(K3-J3)*E3</f>
      </c>
      <c r="N3" s="6" t="s">
        <f>=MAX(0,M3*0.13)</f>
      </c>
    </row>
    <row collapsed="false" customFormat="false" customHeight="false" hidden="false" ht="12.1" outlineLevel="0" r="4">
      <c r="A4" s="35" t="n">
        <v>46251</v>
      </c>
      <c r="B4" s="16" t="s">
        <v>186</v>
      </c>
      <c r="C4" s="16" t="s">
        <v>16</v>
      </c>
      <c r="D4" s="16" t="s">
        <v>18</v>
      </c>
      <c r="E4" s="17" t="n">
        <v>1</v>
      </c>
      <c r="F4" s="7" t="s">
        <f>=DATEDIF(A4,$O$2,"y")</f>
      </c>
      <c r="G4" s="7" t="s">
        <f>=DATEDIF(A4,$O$2,"ym")</f>
      </c>
      <c r="H4" s="7" t="s">
        <f>=DATEDIF(A4,$O$2,"md")</f>
      </c>
      <c r="I4" s="7" t="n">
        <v>23</v>
      </c>
      <c r="J4" s="17" t="n">
        <v>119.44</v>
      </c>
      <c r="K4" s="6" t="s">
        <f>=Портфель!F2*Портфель!$Q$13</f>
      </c>
      <c r="L4" s="6" t="s">
        <f>=E4*K4</f>
      </c>
      <c r="M4" s="6" t="s">
        <f>=(K4-J4)*E4</f>
      </c>
      <c r="N4" s="6" t="s">
        <f>=MAX(0,M4*0.13)</f>
      </c>
    </row>
    <row collapsed="false" customFormat="false" customHeight="false" hidden="false" ht="12.1" outlineLevel="0" r="5">
      <c r="A5" s="35" t="n">
        <v>46253</v>
      </c>
      <c r="B5" s="16" t="s">
        <v>186</v>
      </c>
      <c r="C5" s="16" t="s">
        <v>16</v>
      </c>
      <c r="D5" s="16" t="s">
        <v>18</v>
      </c>
      <c r="E5" s="17" t="n">
        <v>38</v>
      </c>
      <c r="F5" s="7" t="s">
        <f>=DATEDIF(A5,$O$2,"y")</f>
      </c>
      <c r="G5" s="7" t="s">
        <f>=DATEDIF(A5,$O$2,"ym")</f>
      </c>
      <c r="H5" s="7" t="s">
        <f>=DATEDIF(A5,$O$2,"md")</f>
      </c>
      <c r="I5" s="7" t="n">
        <v>21</v>
      </c>
      <c r="J5" s="17" t="n">
        <v>119.97868421053</v>
      </c>
      <c r="K5" s="6" t="s">
        <f>=Портфель!F2*Портфель!$Q$13</f>
      </c>
      <c r="L5" s="6" t="s">
        <f>=E5*K5</f>
      </c>
      <c r="M5" s="6" t="s">
        <f>=(K5-J5)*E5</f>
      </c>
      <c r="N5" s="6" t="s">
        <f>=MAX(0,M5*0.13)</f>
      </c>
    </row>
    <row collapsed="false" customFormat="false" customHeight="false" hidden="false" ht="12.1" outlineLevel="0" r="6">
      <c r="A6" s="35" t="n">
        <v>46253</v>
      </c>
      <c r="B6" s="16" t="s">
        <v>186</v>
      </c>
      <c r="C6" s="16" t="s">
        <v>16</v>
      </c>
      <c r="D6" s="16" t="s">
        <v>18</v>
      </c>
      <c r="E6" s="17" t="n">
        <v>20</v>
      </c>
      <c r="F6" s="7" t="s">
        <f>=DATEDIF(A6,$O$2,"y")</f>
      </c>
      <c r="G6" s="7" t="s">
        <f>=DATEDIF(A6,$O$2,"ym")</f>
      </c>
      <c r="H6" s="7" t="s">
        <f>=DATEDIF(A6,$O$2,"md")</f>
      </c>
      <c r="I6" s="7" t="n">
        <v>21</v>
      </c>
      <c r="J6" s="17" t="n">
        <v>119.979</v>
      </c>
      <c r="K6" s="6" t="s">
        <f>=Портфель!F2*Портфель!$Q$13</f>
      </c>
      <c r="L6" s="6" t="s">
        <f>=E6*K6</f>
      </c>
      <c r="M6" s="6" t="s">
        <f>=(K6-J6)*E6</f>
      </c>
      <c r="N6" s="6" t="s">
        <f>=MAX(0,M6*0.13)</f>
      </c>
    </row>
    <row collapsed="false" customFormat="false" customHeight="false" hidden="false" ht="12.1" outlineLevel="0" r="7">
      <c r="A7" s="35" t="n">
        <v>46253</v>
      </c>
      <c r="B7" s="16" t="s">
        <v>186</v>
      </c>
      <c r="C7" s="16" t="s">
        <v>16</v>
      </c>
      <c r="D7" s="16" t="s">
        <v>18</v>
      </c>
      <c r="E7" s="17" t="n">
        <v>10</v>
      </c>
      <c r="F7" s="7" t="s">
        <f>=DATEDIF(A7,$O$2,"y")</f>
      </c>
      <c r="G7" s="7" t="s">
        <f>=DATEDIF(A7,$O$2,"ym")</f>
      </c>
      <c r="H7" s="7" t="s">
        <f>=DATEDIF(A7,$O$2,"md")</f>
      </c>
      <c r="I7" s="7" t="n">
        <v>21</v>
      </c>
      <c r="J7" s="17" t="n">
        <v>119.979</v>
      </c>
      <c r="K7" s="6" t="s">
        <f>=Портфель!F2*Портфель!$Q$13</f>
      </c>
      <c r="L7" s="6" t="s">
        <f>=E7*K7</f>
      </c>
      <c r="M7" s="6" t="s">
        <f>=(K7-J7)*E7</f>
      </c>
      <c r="N7" s="6" t="s">
        <f>=MAX(0,M7*0.13)</f>
      </c>
    </row>
    <row collapsed="false" customFormat="false" customHeight="false" hidden="false" ht="12.1" outlineLevel="0" r="8">
      <c r="A8" s="35" t="n">
        <v>46253</v>
      </c>
      <c r="B8" s="16" t="s">
        <v>186</v>
      </c>
      <c r="C8" s="16" t="s">
        <v>16</v>
      </c>
      <c r="D8" s="16" t="s">
        <v>18</v>
      </c>
      <c r="E8" s="17" t="n">
        <v>1</v>
      </c>
      <c r="F8" s="7" t="s">
        <f>=DATEDIF(A8,$O$2,"y")</f>
      </c>
      <c r="G8" s="7" t="s">
        <f>=DATEDIF(A8,$O$2,"ym")</f>
      </c>
      <c r="H8" s="7" t="s">
        <f>=DATEDIF(A8,$O$2,"md")</f>
      </c>
      <c r="I8" s="7" t="n">
        <v>21</v>
      </c>
      <c r="J8" s="17" t="n">
        <v>119.98</v>
      </c>
      <c r="K8" s="6" t="s">
        <f>=Портфель!F2*Портфель!$Q$13</f>
      </c>
      <c r="L8" s="6" t="s">
        <f>=E8*K8</f>
      </c>
      <c r="M8" s="6" t="s">
        <f>=(K8-J8)*E8</f>
      </c>
      <c r="N8" s="6" t="s">
        <f>=MAX(0,M8*0.13)</f>
      </c>
    </row>
    <row collapsed="false" customFormat="false" customHeight="false" hidden="false" ht="12.1" outlineLevel="0" r="9">
      <c r="A9" s="35" t="n">
        <v>46253</v>
      </c>
      <c r="B9" s="16" t="s">
        <v>186</v>
      </c>
      <c r="C9" s="16" t="s">
        <v>16</v>
      </c>
      <c r="D9" s="16" t="s">
        <v>18</v>
      </c>
      <c r="E9" s="17" t="n">
        <v>1</v>
      </c>
      <c r="F9" s="7" t="s">
        <f>=DATEDIF(A9,$O$2,"y")</f>
      </c>
      <c r="G9" s="7" t="s">
        <f>=DATEDIF(A9,$O$2,"ym")</f>
      </c>
      <c r="H9" s="7" t="s">
        <f>=DATEDIF(A9,$O$2,"md")</f>
      </c>
      <c r="I9" s="7" t="n">
        <v>21</v>
      </c>
      <c r="J9" s="17" t="n">
        <v>119.98</v>
      </c>
      <c r="K9" s="6" t="s">
        <f>=Портфель!F2*Портфель!$Q$13</f>
      </c>
      <c r="L9" s="6" t="s">
        <f>=E9*K9</f>
      </c>
      <c r="M9" s="6" t="s">
        <f>=(K9-J9)*E9</f>
      </c>
      <c r="N9" s="6" t="s">
        <f>=MAX(0,M9*0.13)</f>
      </c>
    </row>
    <row collapsed="false" customFormat="false" customHeight="false" hidden="false" ht="12.1" outlineLevel="0" r="10">
      <c r="A10" s="35" t="n">
        <v>46253</v>
      </c>
      <c r="B10" s="16" t="s">
        <v>186</v>
      </c>
      <c r="C10" s="16" t="s">
        <v>16</v>
      </c>
      <c r="D10" s="16" t="s">
        <v>18</v>
      </c>
      <c r="E10" s="17" t="n">
        <v>5</v>
      </c>
      <c r="F10" s="7" t="s">
        <f>=DATEDIF(A10,$O$2,"y")</f>
      </c>
      <c r="G10" s="7" t="s">
        <f>=DATEDIF(A10,$O$2,"ym")</f>
      </c>
      <c r="H10" s="7" t="s">
        <f>=DATEDIF(A10,$O$2,"md")</f>
      </c>
      <c r="I10" s="7" t="n">
        <v>21</v>
      </c>
      <c r="J10" s="17" t="n">
        <v>119.978</v>
      </c>
      <c r="K10" s="6" t="s">
        <f>=Портфель!F2*Портфель!$Q$13</f>
      </c>
      <c r="L10" s="6" t="s">
        <f>=E10*K10</f>
      </c>
      <c r="M10" s="6" t="s">
        <f>=(K10-J10)*E10</f>
      </c>
      <c r="N10" s="6" t="s">
        <f>=MAX(0,M10*0.13)</f>
      </c>
    </row>
    <row collapsed="false" customFormat="false" customHeight="false" hidden="false" ht="12.1" outlineLevel="0" r="11">
      <c r="A11" s="35" t="n">
        <v>46253</v>
      </c>
      <c r="B11" s="16" t="s">
        <v>186</v>
      </c>
      <c r="C11" s="16" t="s">
        <v>16</v>
      </c>
      <c r="D11" s="16" t="s">
        <v>18</v>
      </c>
      <c r="E11" s="17" t="n">
        <v>10</v>
      </c>
      <c r="F11" s="7" t="s">
        <f>=DATEDIF(A11,$O$2,"y")</f>
      </c>
      <c r="G11" s="7" t="s">
        <f>=DATEDIF(A11,$O$2,"ym")</f>
      </c>
      <c r="H11" s="7" t="s">
        <f>=DATEDIF(A11,$O$2,"md")</f>
      </c>
      <c r="I11" s="7" t="n">
        <v>21</v>
      </c>
      <c r="J11" s="17" t="n">
        <v>119.979</v>
      </c>
      <c r="K11" s="6" t="s">
        <f>=Портфель!F2*Портфель!$Q$13</f>
      </c>
      <c r="L11" s="6" t="s">
        <f>=E11*K11</f>
      </c>
      <c r="M11" s="6" t="s">
        <f>=(K11-J11)*E11</f>
      </c>
      <c r="N11" s="6" t="s">
        <f>=MAX(0,M11*0.13)</f>
      </c>
    </row>
    <row collapsed="false" customFormat="false" customHeight="false" hidden="false" ht="12.1" outlineLevel="0" r="12">
      <c r="A12" s="35" t="n">
        <v>46253</v>
      </c>
      <c r="B12" s="16" t="s">
        <v>186</v>
      </c>
      <c r="C12" s="16" t="s">
        <v>16</v>
      </c>
      <c r="D12" s="16" t="s">
        <v>18</v>
      </c>
      <c r="E12" s="17" t="n">
        <v>4</v>
      </c>
      <c r="F12" s="7" t="s">
        <f>=DATEDIF(A12,$O$2,"y")</f>
      </c>
      <c r="G12" s="7" t="s">
        <f>=DATEDIF(A12,$O$2,"ym")</f>
      </c>
      <c r="H12" s="7" t="s">
        <f>=DATEDIF(A12,$O$2,"md")</f>
      </c>
      <c r="I12" s="7" t="n">
        <v>21</v>
      </c>
      <c r="J12" s="17" t="n">
        <v>119.98</v>
      </c>
      <c r="K12" s="6" t="s">
        <f>=Портфель!F2*Портфель!$Q$13</f>
      </c>
      <c r="L12" s="6" t="s">
        <f>=E12*K12</f>
      </c>
      <c r="M12" s="6" t="s">
        <f>=(K12-J12)*E12</f>
      </c>
      <c r="N12" s="6" t="s">
        <f>=MAX(0,M12*0.13)</f>
      </c>
    </row>
    <row collapsed="false" customFormat="false" customHeight="false" hidden="false" ht="12.1" outlineLevel="0" r="13">
      <c r="A13" s="35" t="n">
        <v>46253</v>
      </c>
      <c r="B13" s="16" t="s">
        <v>186</v>
      </c>
      <c r="C13" s="16" t="s">
        <v>16</v>
      </c>
      <c r="D13" s="16" t="s">
        <v>18</v>
      </c>
      <c r="E13" s="17" t="n">
        <v>3</v>
      </c>
      <c r="F13" s="7" t="s">
        <f>=DATEDIF(A13,$O$2,"y")</f>
      </c>
      <c r="G13" s="7" t="s">
        <f>=DATEDIF(A13,$O$2,"ym")</f>
      </c>
      <c r="H13" s="7" t="s">
        <f>=DATEDIF(A13,$O$2,"md")</f>
      </c>
      <c r="I13" s="7" t="n">
        <v>21</v>
      </c>
      <c r="J13" s="17" t="n">
        <v>119.98</v>
      </c>
      <c r="K13" s="6" t="s">
        <f>=Портфель!F2*Портфель!$Q$13</f>
      </c>
      <c r="L13" s="6" t="s">
        <f>=E13*K13</f>
      </c>
      <c r="M13" s="6" t="s">
        <f>=(K13-J13)*E13</f>
      </c>
      <c r="N13" s="6" t="s">
        <f>=MAX(0,M13*0.13)</f>
      </c>
    </row>
    <row collapsed="false" customFormat="false" customHeight="false" hidden="false" ht="12.1" outlineLevel="0" r="14">
      <c r="A14" s="35" t="n">
        <v>46253</v>
      </c>
      <c r="B14" s="16" t="s">
        <v>186</v>
      </c>
      <c r="C14" s="16" t="s">
        <v>16</v>
      </c>
      <c r="D14" s="16" t="s">
        <v>18</v>
      </c>
      <c r="E14" s="17" t="n">
        <v>2</v>
      </c>
      <c r="F14" s="7" t="s">
        <f>=DATEDIF(A14,$O$2,"y")</f>
      </c>
      <c r="G14" s="7" t="s">
        <f>=DATEDIF(A14,$O$2,"ym")</f>
      </c>
      <c r="H14" s="7" t="s">
        <f>=DATEDIF(A14,$O$2,"md")</f>
      </c>
      <c r="I14" s="7" t="n">
        <v>21</v>
      </c>
      <c r="J14" s="17" t="n">
        <v>119.98</v>
      </c>
      <c r="K14" s="6" t="s">
        <f>=Портфель!F2*Портфель!$Q$13</f>
      </c>
      <c r="L14" s="6" t="s">
        <f>=E14*K14</f>
      </c>
      <c r="M14" s="6" t="s">
        <f>=(K14-J14)*E14</f>
      </c>
      <c r="N14" s="6" t="s">
        <f>=MAX(0,M14*0.13)</f>
      </c>
    </row>
    <row collapsed="false" customFormat="false" customHeight="false" hidden="false" ht="12.1" outlineLevel="0" r="15">
      <c r="A15" s="35" t="n">
        <v>46253</v>
      </c>
      <c r="B15" s="16" t="s">
        <v>186</v>
      </c>
      <c r="C15" s="16" t="s">
        <v>16</v>
      </c>
      <c r="D15" s="16" t="s">
        <v>18</v>
      </c>
      <c r="E15" s="17" t="n">
        <v>1</v>
      </c>
      <c r="F15" s="7" t="s">
        <f>=DATEDIF(A15,$O$2,"y")</f>
      </c>
      <c r="G15" s="7" t="s">
        <f>=DATEDIF(A15,$O$2,"ym")</f>
      </c>
      <c r="H15" s="7" t="s">
        <f>=DATEDIF(A15,$O$2,"md")</f>
      </c>
      <c r="I15" s="7" t="n">
        <v>21</v>
      </c>
      <c r="J15" s="17" t="n">
        <v>119.98</v>
      </c>
      <c r="K15" s="6" t="s">
        <f>=Портфель!F2*Портфель!$Q$13</f>
      </c>
      <c r="L15" s="6" t="s">
        <f>=E15*K15</f>
      </c>
      <c r="M15" s="6" t="s">
        <f>=(K15-J15)*E15</f>
      </c>
      <c r="N15" s="6" t="s">
        <f>=MAX(0,M15*0.13)</f>
      </c>
    </row>
    <row collapsed="false" customFormat="false" customHeight="false" hidden="false" ht="12.1" outlineLevel="0" r="16">
      <c r="A16" s="35" t="n">
        <v>46253</v>
      </c>
      <c r="B16" s="16" t="s">
        <v>186</v>
      </c>
      <c r="C16" s="16" t="s">
        <v>16</v>
      </c>
      <c r="D16" s="16" t="s">
        <v>18</v>
      </c>
      <c r="E16" s="17" t="n">
        <v>28</v>
      </c>
      <c r="F16" s="7" t="s">
        <f>=DATEDIF(A16,$O$2,"y")</f>
      </c>
      <c r="G16" s="7" t="s">
        <f>=DATEDIF(A16,$O$2,"ym")</f>
      </c>
      <c r="H16" s="7" t="s">
        <f>=DATEDIF(A16,$O$2,"md")</f>
      </c>
      <c r="I16" s="7" t="n">
        <v>21</v>
      </c>
      <c r="J16" s="17" t="n">
        <v>119.97892857143</v>
      </c>
      <c r="K16" s="6" t="s">
        <f>=Портфель!F2*Портфель!$Q$13</f>
      </c>
      <c r="L16" s="6" t="s">
        <f>=E16*K16</f>
      </c>
      <c r="M16" s="6" t="s">
        <f>=(K16-J16)*E16</f>
      </c>
      <c r="N16" s="6" t="s">
        <f>=MAX(0,M16*0.13)</f>
      </c>
    </row>
    <row collapsed="false" customFormat="false" customHeight="false" hidden="false" ht="12.1" outlineLevel="0" r="17">
      <c r="A17" s="35" t="n">
        <v>46078</v>
      </c>
      <c r="B17" s="16" t="s">
        <v>186</v>
      </c>
      <c r="C17" s="16" t="s">
        <v>21</v>
      </c>
      <c r="D17" s="16" t="s">
        <v>22</v>
      </c>
      <c r="E17" s="17" t="n">
        <v>5</v>
      </c>
      <c r="F17" s="7" t="s">
        <f>=DATEDIF(A17,$O$2,"y")</f>
      </c>
      <c r="G17" s="7" t="s">
        <f>=DATEDIF(A17,$O$2,"ym")</f>
      </c>
      <c r="H17" s="7" t="s">
        <f>=DATEDIF(A17,$O$2,"md")</f>
      </c>
      <c r="I17" s="7" t="n">
        <v>196</v>
      </c>
      <c r="J17" s="17" t="n">
        <v>120.71</v>
      </c>
      <c r="K17" s="6" t="s">
        <f>=Портфель!F3*Портфель!$Q$13</f>
      </c>
      <c r="L17" s="6" t="s">
        <f>=E17*K17</f>
      </c>
      <c r="M17" s="6" t="s">
        <f>=(K17-J17)*E17</f>
      </c>
      <c r="N17" s="6" t="s">
        <f>=MAX(0,M17*0.13)</f>
      </c>
    </row>
    <row collapsed="false" customFormat="false" customHeight="false" hidden="false" ht="12.1" outlineLevel="0" r="18">
      <c r="A18" s="35" t="n">
        <v>46080</v>
      </c>
      <c r="B18" s="16" t="s">
        <v>186</v>
      </c>
      <c r="C18" s="16" t="s">
        <v>21</v>
      </c>
      <c r="D18" s="16" t="s">
        <v>22</v>
      </c>
      <c r="E18" s="17" t="n">
        <v>28</v>
      </c>
      <c r="F18" s="7" t="s">
        <f>=DATEDIF(A18,$O$2,"y")</f>
      </c>
      <c r="G18" s="7" t="s">
        <f>=DATEDIF(A18,$O$2,"ym")</f>
      </c>
      <c r="H18" s="7" t="s">
        <f>=DATEDIF(A18,$O$2,"md")</f>
      </c>
      <c r="I18" s="7" t="n">
        <v>194</v>
      </c>
      <c r="J18" s="17" t="n">
        <v>121.29035714286</v>
      </c>
      <c r="K18" s="6" t="s">
        <f>=Портфель!F3*Портфель!$Q$13</f>
      </c>
      <c r="L18" s="6" t="s">
        <f>=E18*K18</f>
      </c>
      <c r="M18" s="6" t="s">
        <f>=(K18-J18)*E18</f>
      </c>
      <c r="N18" s="6" t="s">
        <f>=MAX(0,M18*0.13)</f>
      </c>
    </row>
    <row collapsed="false" customFormat="false" customHeight="false" hidden="false" ht="12.1" outlineLevel="0" r="19">
      <c r="A19" s="35" t="n">
        <v>46090</v>
      </c>
      <c r="B19" s="16" t="s">
        <v>186</v>
      </c>
      <c r="C19" s="16" t="s">
        <v>21</v>
      </c>
      <c r="D19" s="16" t="s">
        <v>22</v>
      </c>
      <c r="E19" s="17" t="n">
        <v>1</v>
      </c>
      <c r="F19" s="7" t="s">
        <f>=DATEDIF(A19,$O$2,"y")</f>
      </c>
      <c r="G19" s="7" t="s">
        <f>=DATEDIF(A19,$O$2,"ym")</f>
      </c>
      <c r="H19" s="7" t="s">
        <f>=DATEDIF(A19,$O$2,"md")</f>
      </c>
      <c r="I19" s="7" t="n">
        <v>185</v>
      </c>
      <c r="J19" s="17" t="n">
        <v>120.29</v>
      </c>
      <c r="K19" s="6" t="s">
        <f>=Портфель!F3*Портфель!$Q$13</f>
      </c>
      <c r="L19" s="6" t="s">
        <f>=E19*K19</f>
      </c>
      <c r="M19" s="6" t="s">
        <f>=(K19-J19)*E19</f>
      </c>
      <c r="N19" s="6" t="s">
        <f>=MAX(0,M19*0.13)</f>
      </c>
    </row>
    <row collapsed="false" customFormat="false" customHeight="false" hidden="false" ht="12.1" outlineLevel="0" r="20">
      <c r="A20" s="35" t="n">
        <v>46093</v>
      </c>
      <c r="B20" s="16" t="s">
        <v>186</v>
      </c>
      <c r="C20" s="16" t="s">
        <v>21</v>
      </c>
      <c r="D20" s="16" t="s">
        <v>22</v>
      </c>
      <c r="E20" s="17" t="n">
        <v>1</v>
      </c>
      <c r="F20" s="7" t="s">
        <f>=DATEDIF(A20,$O$2,"y")</f>
      </c>
      <c r="G20" s="7" t="s">
        <f>=DATEDIF(A20,$O$2,"ym")</f>
      </c>
      <c r="H20" s="7" t="s">
        <f>=DATEDIF(A20,$O$2,"md")</f>
      </c>
      <c r="I20" s="7" t="n">
        <v>181</v>
      </c>
      <c r="J20" s="17" t="n">
        <v>115.76</v>
      </c>
      <c r="K20" s="6" t="s">
        <f>=Портфель!F3*Портфель!$Q$13</f>
      </c>
      <c r="L20" s="6" t="s">
        <f>=E20*K20</f>
      </c>
      <c r="M20" s="6" t="s">
        <f>=(K20-J20)*E20</f>
      </c>
      <c r="N20" s="6" t="s">
        <f>=MAX(0,M20*0.13)</f>
      </c>
    </row>
    <row collapsed="false" customFormat="false" customHeight="false" hidden="false" ht="12.1" outlineLevel="0" r="21">
      <c r="A21" s="35" t="n">
        <v>46104</v>
      </c>
      <c r="B21" s="16" t="s">
        <v>186</v>
      </c>
      <c r="C21" s="16" t="s">
        <v>21</v>
      </c>
      <c r="D21" s="16" t="s">
        <v>22</v>
      </c>
      <c r="E21" s="17" t="n">
        <v>1</v>
      </c>
      <c r="F21" s="7" t="s">
        <f>=DATEDIF(A21,$O$2,"y")</f>
      </c>
      <c r="G21" s="7" t="s">
        <f>=DATEDIF(A21,$O$2,"ym")</f>
      </c>
      <c r="H21" s="7" t="s">
        <f>=DATEDIF(A21,$O$2,"md")</f>
      </c>
      <c r="I21" s="7" t="n">
        <v>170</v>
      </c>
      <c r="J21" s="17" t="n">
        <v>113.65</v>
      </c>
      <c r="K21" s="6" t="s">
        <f>=Портфель!F3*Портфель!$Q$13</f>
      </c>
      <c r="L21" s="6" t="s">
        <f>=E21*K21</f>
      </c>
      <c r="M21" s="6" t="s">
        <f>=(K21-J21)*E21</f>
      </c>
      <c r="N21" s="6" t="s">
        <f>=MAX(0,M21*0.13)</f>
      </c>
    </row>
    <row collapsed="false" customFormat="false" customHeight="false" hidden="false" ht="12.1" outlineLevel="0" r="22">
      <c r="A22" s="35" t="n">
        <v>46132</v>
      </c>
      <c r="B22" s="16" t="s">
        <v>186</v>
      </c>
      <c r="C22" s="16" t="s">
        <v>21</v>
      </c>
      <c r="D22" s="16" t="s">
        <v>22</v>
      </c>
      <c r="E22" s="17" t="n">
        <v>1</v>
      </c>
      <c r="F22" s="7" t="s">
        <f>=DATEDIF(A22,$O$2,"y")</f>
      </c>
      <c r="G22" s="7" t="s">
        <f>=DATEDIF(A22,$O$2,"ym")</f>
      </c>
      <c r="H22" s="7" t="s">
        <f>=DATEDIF(A22,$O$2,"md")</f>
      </c>
      <c r="I22" s="7" t="n">
        <v>142</v>
      </c>
      <c r="J22" s="17" t="n">
        <v>112.74</v>
      </c>
      <c r="K22" s="6" t="s">
        <f>=Портфель!F3*Портфель!$Q$13</f>
      </c>
      <c r="L22" s="6" t="s">
        <f>=E22*K22</f>
      </c>
      <c r="M22" s="6" t="s">
        <f>=(K22-J22)*E22</f>
      </c>
      <c r="N22" s="6" t="s">
        <f>=MAX(0,M22*0.13)</f>
      </c>
    </row>
    <row collapsed="false" customFormat="false" customHeight="false" hidden="false" ht="12.1" outlineLevel="0" r="23">
      <c r="A23" s="35" t="n">
        <v>46143</v>
      </c>
      <c r="B23" s="16" t="s">
        <v>186</v>
      </c>
      <c r="C23" s="16" t="s">
        <v>21</v>
      </c>
      <c r="D23" s="16" t="s">
        <v>22</v>
      </c>
      <c r="E23" s="17" t="n">
        <v>1</v>
      </c>
      <c r="F23" s="7" t="s">
        <f>=DATEDIF(A23,$O$2,"y")</f>
      </c>
      <c r="G23" s="7" t="s">
        <f>=DATEDIF(A23,$O$2,"ym")</f>
      </c>
      <c r="H23" s="7" t="s">
        <f>=DATEDIF(A23,$O$2,"md")</f>
      </c>
      <c r="I23" s="7" t="n">
        <v>131</v>
      </c>
      <c r="J23" s="17" t="n">
        <v>101.35</v>
      </c>
      <c r="K23" s="6" t="s">
        <f>=Портфель!F3*Портфель!$Q$13</f>
      </c>
      <c r="L23" s="6" t="s">
        <f>=E23*K23</f>
      </c>
      <c r="M23" s="6" t="s">
        <f>=(K23-J23)*E23</f>
      </c>
      <c r="N23" s="6" t="s">
        <f>=MAX(0,M23*0.13)</f>
      </c>
    </row>
    <row collapsed="false" customFormat="false" customHeight="false" hidden="false" ht="12.1" outlineLevel="0" r="24">
      <c r="A24" s="35" t="n">
        <v>46153</v>
      </c>
      <c r="B24" s="16" t="s">
        <v>186</v>
      </c>
      <c r="C24" s="16" t="s">
        <v>21</v>
      </c>
      <c r="D24" s="16" t="s">
        <v>22</v>
      </c>
      <c r="E24" s="17" t="n">
        <v>3</v>
      </c>
      <c r="F24" s="7" t="s">
        <f>=DATEDIF(A24,$O$2,"y")</f>
      </c>
      <c r="G24" s="7" t="s">
        <f>=DATEDIF(A24,$O$2,"ym")</f>
      </c>
      <c r="H24" s="7" t="s">
        <f>=DATEDIF(A24,$O$2,"md")</f>
      </c>
      <c r="I24" s="7" t="n">
        <v>121</v>
      </c>
      <c r="J24" s="17" t="n">
        <v>107.31333333333</v>
      </c>
      <c r="K24" s="6" t="s">
        <f>=Портфель!F3*Портфель!$Q$13</f>
      </c>
      <c r="L24" s="6" t="s">
        <f>=E24*K24</f>
      </c>
      <c r="M24" s="6" t="s">
        <f>=(K24-J24)*E24</f>
      </c>
      <c r="N24" s="6" t="s">
        <f>=MAX(0,M24*0.13)</f>
      </c>
    </row>
    <row collapsed="false" customFormat="false" customHeight="false" hidden="false" ht="12.1" outlineLevel="0" r="25">
      <c r="A25" s="35" t="n">
        <v>46160</v>
      </c>
      <c r="B25" s="16" t="s">
        <v>186</v>
      </c>
      <c r="C25" s="16" t="s">
        <v>21</v>
      </c>
      <c r="D25" s="16" t="s">
        <v>22</v>
      </c>
      <c r="E25" s="17" t="n">
        <v>7</v>
      </c>
      <c r="F25" s="7" t="s">
        <f>=DATEDIF(A25,$O$2,"y")</f>
      </c>
      <c r="G25" s="7" t="s">
        <f>=DATEDIF(A25,$O$2,"ym")</f>
      </c>
      <c r="H25" s="7" t="s">
        <f>=DATEDIF(A25,$O$2,"md")</f>
      </c>
      <c r="I25" s="7" t="n">
        <v>114</v>
      </c>
      <c r="J25" s="17" t="n">
        <v>108.37285714286</v>
      </c>
      <c r="K25" s="6" t="s">
        <f>=Портфель!F3*Портфель!$Q$13</f>
      </c>
      <c r="L25" s="6" t="s">
        <f>=E25*K25</f>
      </c>
      <c r="M25" s="6" t="s">
        <f>=(K25-J25)*E25</f>
      </c>
      <c r="N25" s="6" t="s">
        <f>=MAX(0,M25*0.13)</f>
      </c>
    </row>
    <row collapsed="false" customFormat="false" customHeight="false" hidden="false" ht="12.1" outlineLevel="0" r="26">
      <c r="A26" s="35" t="n">
        <v>46168</v>
      </c>
      <c r="B26" s="16" t="s">
        <v>186</v>
      </c>
      <c r="C26" s="16" t="s">
        <v>21</v>
      </c>
      <c r="D26" s="16" t="s">
        <v>22</v>
      </c>
      <c r="E26" s="17" t="n">
        <v>2</v>
      </c>
      <c r="F26" s="7" t="s">
        <f>=DATEDIF(A26,$O$2,"y")</f>
      </c>
      <c r="G26" s="7" t="s">
        <f>=DATEDIF(A26,$O$2,"ym")</f>
      </c>
      <c r="H26" s="7" t="s">
        <f>=DATEDIF(A26,$O$2,"md")</f>
      </c>
      <c r="I26" s="7" t="n">
        <v>106</v>
      </c>
      <c r="J26" s="17" t="n">
        <v>98.69</v>
      </c>
      <c r="K26" s="6" t="s">
        <f>=Портфель!F3*Портфель!$Q$13</f>
      </c>
      <c r="L26" s="6" t="s">
        <f>=E26*K26</f>
      </c>
      <c r="M26" s="6" t="s">
        <f>=(K26-J26)*E26</f>
      </c>
      <c r="N26" s="6" t="s">
        <f>=MAX(0,M26*0.13)</f>
      </c>
    </row>
    <row collapsed="false" customFormat="false" customHeight="false" hidden="false" ht="12.1" outlineLevel="0" r="27">
      <c r="A27" s="35" t="n">
        <v>46168</v>
      </c>
      <c r="B27" s="16" t="s">
        <v>186</v>
      </c>
      <c r="C27" s="16" t="s">
        <v>21</v>
      </c>
      <c r="D27" s="16" t="s">
        <v>22</v>
      </c>
      <c r="E27" s="17" t="n">
        <v>2</v>
      </c>
      <c r="F27" s="7" t="s">
        <f>=DATEDIF(A27,$O$2,"y")</f>
      </c>
      <c r="G27" s="7" t="s">
        <f>=DATEDIF(A27,$O$2,"ym")</f>
      </c>
      <c r="H27" s="7" t="s">
        <f>=DATEDIF(A27,$O$2,"md")</f>
      </c>
      <c r="I27" s="7" t="n">
        <v>106</v>
      </c>
      <c r="J27" s="17" t="n">
        <v>98.81</v>
      </c>
      <c r="K27" s="6" t="s">
        <f>=Портфель!F3*Портфель!$Q$13</f>
      </c>
      <c r="L27" s="6" t="s">
        <f>=E27*K27</f>
      </c>
      <c r="M27" s="6" t="s">
        <f>=(K27-J27)*E27</f>
      </c>
      <c r="N27" s="6" t="s">
        <f>=MAX(0,M27*0.13)</f>
      </c>
    </row>
    <row collapsed="false" customFormat="false" customHeight="false" hidden="false" ht="12.1" outlineLevel="0" r="28">
      <c r="A28" s="35" t="n">
        <v>46181</v>
      </c>
      <c r="B28" s="16" t="s">
        <v>186</v>
      </c>
      <c r="C28" s="16" t="s">
        <v>21</v>
      </c>
      <c r="D28" s="16" t="s">
        <v>22</v>
      </c>
      <c r="E28" s="17" t="n">
        <v>1</v>
      </c>
      <c r="F28" s="7" t="s">
        <f>=DATEDIF(A28,$O$2,"y")</f>
      </c>
      <c r="G28" s="7" t="s">
        <f>=DATEDIF(A28,$O$2,"ym")</f>
      </c>
      <c r="H28" s="7" t="s">
        <f>=DATEDIF(A28,$O$2,"md")</f>
      </c>
      <c r="I28" s="7" t="n">
        <v>93</v>
      </c>
      <c r="J28" s="17" t="n">
        <v>102.17</v>
      </c>
      <c r="K28" s="6" t="s">
        <f>=Портфель!F3*Портфель!$Q$13</f>
      </c>
      <c r="L28" s="6" t="s">
        <f>=E28*K28</f>
      </c>
      <c r="M28" s="6" t="s">
        <f>=(K28-J28)*E28</f>
      </c>
      <c r="N28" s="6" t="s">
        <f>=MAX(0,M28*0.13)</f>
      </c>
    </row>
    <row collapsed="false" customFormat="false" customHeight="false" hidden="false" ht="12.1" outlineLevel="0" r="29">
      <c r="A29" s="35" t="n">
        <v>46197</v>
      </c>
      <c r="B29" s="16" t="s">
        <v>186</v>
      </c>
      <c r="C29" s="16" t="s">
        <v>21</v>
      </c>
      <c r="D29" s="16" t="s">
        <v>22</v>
      </c>
      <c r="E29" s="17" t="n">
        <v>1</v>
      </c>
      <c r="F29" s="7" t="s">
        <f>=DATEDIF(A29,$O$2,"y")</f>
      </c>
      <c r="G29" s="7" t="s">
        <f>=DATEDIF(A29,$O$2,"ym")</f>
      </c>
      <c r="H29" s="7" t="s">
        <f>=DATEDIF(A29,$O$2,"md")</f>
      </c>
      <c r="I29" s="7" t="n">
        <v>77</v>
      </c>
      <c r="J29" s="17" t="n">
        <v>84.24</v>
      </c>
      <c r="K29" s="6" t="s">
        <f>=Портфель!F3*Портфель!$Q$13</f>
      </c>
      <c r="L29" s="6" t="s">
        <f>=E29*K29</f>
      </c>
      <c r="M29" s="6" t="s">
        <f>=(K29-J29)*E29</f>
      </c>
      <c r="N29" s="6" t="s">
        <f>=MAX(0,M29*0.13)</f>
      </c>
    </row>
    <row collapsed="false" customFormat="false" customHeight="false" hidden="false" ht="12.1" outlineLevel="0" r="30">
      <c r="A30" s="35" t="n">
        <v>46197</v>
      </c>
      <c r="B30" s="16" t="s">
        <v>186</v>
      </c>
      <c r="C30" s="16" t="s">
        <v>21</v>
      </c>
      <c r="D30" s="16" t="s">
        <v>22</v>
      </c>
      <c r="E30" s="17" t="n">
        <v>2</v>
      </c>
      <c r="F30" s="7" t="s">
        <f>=DATEDIF(A30,$O$2,"y")</f>
      </c>
      <c r="G30" s="7" t="s">
        <f>=DATEDIF(A30,$O$2,"ym")</f>
      </c>
      <c r="H30" s="7" t="s">
        <f>=DATEDIF(A30,$O$2,"md")</f>
      </c>
      <c r="I30" s="7" t="n">
        <v>77</v>
      </c>
      <c r="J30" s="17" t="n">
        <v>84.24</v>
      </c>
      <c r="K30" s="6" t="s">
        <f>=Портфель!F3*Портфель!$Q$13</f>
      </c>
      <c r="L30" s="6" t="s">
        <f>=E30*K30</f>
      </c>
      <c r="M30" s="6" t="s">
        <f>=(K30-J30)*E30</f>
      </c>
      <c r="N30" s="6" t="s">
        <f>=MAX(0,M30*0.13)</f>
      </c>
    </row>
    <row collapsed="false" customFormat="false" customHeight="false" hidden="false" ht="12.1" outlineLevel="0" r="31">
      <c r="A31" s="35" t="n">
        <v>46198</v>
      </c>
      <c r="B31" s="16" t="s">
        <v>186</v>
      </c>
      <c r="C31" s="16" t="s">
        <v>21</v>
      </c>
      <c r="D31" s="16" t="s">
        <v>22</v>
      </c>
      <c r="E31" s="17" t="n">
        <v>1</v>
      </c>
      <c r="F31" s="7" t="s">
        <f>=DATEDIF(A31,$O$2,"y")</f>
      </c>
      <c r="G31" s="7" t="s">
        <f>=DATEDIF(A31,$O$2,"ym")</f>
      </c>
      <c r="H31" s="7" t="s">
        <f>=DATEDIF(A31,$O$2,"md")</f>
      </c>
      <c r="I31" s="7" t="n">
        <v>76</v>
      </c>
      <c r="J31" s="17" t="n">
        <v>78.58</v>
      </c>
      <c r="K31" s="6" t="s">
        <f>=Портфель!F3*Портфель!$Q$13</f>
      </c>
      <c r="L31" s="6" t="s">
        <f>=E31*K31</f>
      </c>
      <c r="M31" s="6" t="s">
        <f>=(K31-J31)*E31</f>
      </c>
      <c r="N31" s="6" t="s">
        <f>=MAX(0,M31*0.13)</f>
      </c>
    </row>
    <row collapsed="false" customFormat="false" customHeight="false" hidden="false" ht="12.1" outlineLevel="0" r="32">
      <c r="A32" s="35" t="n">
        <v>46209</v>
      </c>
      <c r="B32" s="16" t="s">
        <v>186</v>
      </c>
      <c r="C32" s="16" t="s">
        <v>21</v>
      </c>
      <c r="D32" s="16" t="s">
        <v>22</v>
      </c>
      <c r="E32" s="17" t="n">
        <v>2</v>
      </c>
      <c r="F32" s="7" t="s">
        <f>=DATEDIF(A32,$O$2,"y")</f>
      </c>
      <c r="G32" s="7" t="s">
        <f>=DATEDIF(A32,$O$2,"ym")</f>
      </c>
      <c r="H32" s="7" t="s">
        <f>=DATEDIF(A32,$O$2,"md")</f>
      </c>
      <c r="I32" s="7" t="n">
        <v>65</v>
      </c>
      <c r="J32" s="17" t="n">
        <v>77.74</v>
      </c>
      <c r="K32" s="6" t="s">
        <f>=Портфель!F3*Портфель!$Q$13</f>
      </c>
      <c r="L32" s="6" t="s">
        <f>=E32*K32</f>
      </c>
      <c r="M32" s="6" t="s">
        <f>=(K32-J32)*E32</f>
      </c>
      <c r="N32" s="6" t="s">
        <f>=MAX(0,M32*0.13)</f>
      </c>
    </row>
    <row collapsed="false" customFormat="false" customHeight="false" hidden="false" ht="12.1" outlineLevel="0" r="33">
      <c r="A33" s="35" t="n">
        <v>46213</v>
      </c>
      <c r="B33" s="16" t="s">
        <v>186</v>
      </c>
      <c r="C33" s="16" t="s">
        <v>21</v>
      </c>
      <c r="D33" s="16" t="s">
        <v>22</v>
      </c>
      <c r="E33" s="17" t="n">
        <v>2</v>
      </c>
      <c r="F33" s="7" t="s">
        <f>=DATEDIF(A33,$O$2,"y")</f>
      </c>
      <c r="G33" s="7" t="s">
        <f>=DATEDIF(A33,$O$2,"ym")</f>
      </c>
      <c r="H33" s="7" t="s">
        <f>=DATEDIF(A33,$O$2,"md")</f>
      </c>
      <c r="I33" s="7" t="n">
        <v>61</v>
      </c>
      <c r="J33" s="17" t="n">
        <v>75.155</v>
      </c>
      <c r="K33" s="6" t="s">
        <f>=Портфель!F3*Портфель!$Q$13</f>
      </c>
      <c r="L33" s="6" t="s">
        <f>=E33*K33</f>
      </c>
      <c r="M33" s="6" t="s">
        <f>=(K33-J33)*E33</f>
      </c>
      <c r="N33" s="6" t="s">
        <f>=MAX(0,M33*0.13)</f>
      </c>
    </row>
    <row collapsed="false" customFormat="false" customHeight="false" hidden="false" ht="12.1" outlineLevel="0" r="34">
      <c r="A34" s="35" t="n">
        <v>46213</v>
      </c>
      <c r="B34" s="16" t="s">
        <v>186</v>
      </c>
      <c r="C34" s="16" t="s">
        <v>21</v>
      </c>
      <c r="D34" s="16" t="s">
        <v>22</v>
      </c>
      <c r="E34" s="17" t="n">
        <v>10</v>
      </c>
      <c r="F34" s="7" t="s">
        <f>=DATEDIF(A34,$O$2,"y")</f>
      </c>
      <c r="G34" s="7" t="s">
        <f>=DATEDIF(A34,$O$2,"ym")</f>
      </c>
      <c r="H34" s="7" t="s">
        <f>=DATEDIF(A34,$O$2,"md")</f>
      </c>
      <c r="I34" s="7" t="n">
        <v>61</v>
      </c>
      <c r="J34" s="17" t="n">
        <v>75.157</v>
      </c>
      <c r="K34" s="6" t="s">
        <f>=Портфель!F3*Портфель!$Q$13</f>
      </c>
      <c r="L34" s="6" t="s">
        <f>=E34*K34</f>
      </c>
      <c r="M34" s="6" t="s">
        <f>=(K34-J34)*E34</f>
      </c>
      <c r="N34" s="6" t="s">
        <f>=MAX(0,M34*0.13)</f>
      </c>
    </row>
    <row collapsed="false" customFormat="false" customHeight="false" hidden="false" ht="12.1" outlineLevel="0" r="35">
      <c r="A35" s="35" t="n">
        <v>46213</v>
      </c>
      <c r="B35" s="16" t="s">
        <v>186</v>
      </c>
      <c r="C35" s="16" t="s">
        <v>21</v>
      </c>
      <c r="D35" s="16" t="s">
        <v>22</v>
      </c>
      <c r="E35" s="17" t="n">
        <v>2</v>
      </c>
      <c r="F35" s="7" t="s">
        <f>=DATEDIF(A35,$O$2,"y")</f>
      </c>
      <c r="G35" s="7" t="s">
        <f>=DATEDIF(A35,$O$2,"ym")</f>
      </c>
      <c r="H35" s="7" t="s">
        <f>=DATEDIF(A35,$O$2,"md")</f>
      </c>
      <c r="I35" s="7" t="n">
        <v>61</v>
      </c>
      <c r="J35" s="17" t="n">
        <v>75.155</v>
      </c>
      <c r="K35" s="6" t="s">
        <f>=Портфель!F3*Портфель!$Q$13</f>
      </c>
      <c r="L35" s="6" t="s">
        <f>=E35*K35</f>
      </c>
      <c r="M35" s="6" t="s">
        <f>=(K35-J35)*E35</f>
      </c>
      <c r="N35" s="6" t="s">
        <f>=MAX(0,M35*0.13)</f>
      </c>
    </row>
    <row collapsed="false" customFormat="false" customHeight="false" hidden="false" ht="12.1" outlineLevel="0" r="36">
      <c r="A36" s="35" t="n">
        <v>46219</v>
      </c>
      <c r="B36" s="16" t="s">
        <v>186</v>
      </c>
      <c r="C36" s="16" t="s">
        <v>21</v>
      </c>
      <c r="D36" s="16" t="s">
        <v>22</v>
      </c>
      <c r="E36" s="17" t="n">
        <v>1</v>
      </c>
      <c r="F36" s="7" t="s">
        <f>=DATEDIF(A36,$O$2,"y")</f>
      </c>
      <c r="G36" s="7" t="s">
        <f>=DATEDIF(A36,$O$2,"ym")</f>
      </c>
      <c r="H36" s="7" t="s">
        <f>=DATEDIF(A36,$O$2,"md")</f>
      </c>
      <c r="I36" s="7" t="n">
        <v>55</v>
      </c>
      <c r="J36" s="17" t="n">
        <v>62.71</v>
      </c>
      <c r="K36" s="6" t="s">
        <f>=Портфель!F3*Портфель!$Q$13</f>
      </c>
      <c r="L36" s="6" t="s">
        <f>=E36*K36</f>
      </c>
      <c r="M36" s="6" t="s">
        <f>=(K36-J36)*E36</f>
      </c>
      <c r="N36" s="6" t="s">
        <f>=MAX(0,M36*0.13)</f>
      </c>
    </row>
    <row collapsed="false" customFormat="false" customHeight="false" hidden="false" ht="12.1" outlineLevel="0" r="37">
      <c r="A37" s="35" t="n">
        <v>46223</v>
      </c>
      <c r="B37" s="16" t="s">
        <v>186</v>
      </c>
      <c r="C37" s="16" t="s">
        <v>21</v>
      </c>
      <c r="D37" s="16" t="s">
        <v>22</v>
      </c>
      <c r="E37" s="17" t="n">
        <v>2</v>
      </c>
      <c r="F37" s="7" t="s">
        <f>=DATEDIF(A37,$O$2,"y")</f>
      </c>
      <c r="G37" s="7" t="s">
        <f>=DATEDIF(A37,$O$2,"ym")</f>
      </c>
      <c r="H37" s="7" t="s">
        <f>=DATEDIF(A37,$O$2,"md")</f>
      </c>
      <c r="I37" s="7" t="n">
        <v>51</v>
      </c>
      <c r="J37" s="17" t="n">
        <v>58.85</v>
      </c>
      <c r="K37" s="6" t="s">
        <f>=Портфель!F3*Портфель!$Q$13</f>
      </c>
      <c r="L37" s="6" t="s">
        <f>=E37*K37</f>
      </c>
      <c r="M37" s="6" t="s">
        <f>=(K37-J37)*E37</f>
      </c>
      <c r="N37" s="6" t="s">
        <f>=MAX(0,M37*0.13)</f>
      </c>
    </row>
    <row collapsed="false" customFormat="false" customHeight="false" hidden="false" ht="12.1" outlineLevel="0" r="38">
      <c r="A38" s="35" t="n">
        <v>46223</v>
      </c>
      <c r="B38" s="16" t="s">
        <v>186</v>
      </c>
      <c r="C38" s="16" t="s">
        <v>21</v>
      </c>
      <c r="D38" s="16" t="s">
        <v>22</v>
      </c>
      <c r="E38" s="17" t="n">
        <v>2</v>
      </c>
      <c r="F38" s="7" t="s">
        <f>=DATEDIF(A38,$O$2,"y")</f>
      </c>
      <c r="G38" s="7" t="s">
        <f>=DATEDIF(A38,$O$2,"ym")</f>
      </c>
      <c r="H38" s="7" t="s">
        <f>=DATEDIF(A38,$O$2,"md")</f>
      </c>
      <c r="I38" s="7" t="n">
        <v>51</v>
      </c>
      <c r="J38" s="17" t="n">
        <v>58.51</v>
      </c>
      <c r="K38" s="6" t="s">
        <f>=Портфель!F3*Портфель!$Q$13</f>
      </c>
      <c r="L38" s="6" t="s">
        <f>=E38*K38</f>
      </c>
      <c r="M38" s="6" t="s">
        <f>=(K38-J38)*E38</f>
      </c>
      <c r="N38" s="6" t="s">
        <f>=MAX(0,M38*0.13)</f>
      </c>
    </row>
    <row collapsed="false" customFormat="false" customHeight="false" hidden="false" ht="12.1" outlineLevel="0" r="39">
      <c r="A39" s="35" t="n">
        <v>46225</v>
      </c>
      <c r="B39" s="16" t="s">
        <v>186</v>
      </c>
      <c r="C39" s="16" t="s">
        <v>21</v>
      </c>
      <c r="D39" s="16" t="s">
        <v>22</v>
      </c>
      <c r="E39" s="17" t="n">
        <v>21</v>
      </c>
      <c r="F39" s="7" t="s">
        <f>=DATEDIF(A39,$O$2,"y")</f>
      </c>
      <c r="G39" s="7" t="s">
        <f>=DATEDIF(A39,$O$2,"ym")</f>
      </c>
      <c r="H39" s="7" t="s">
        <f>=DATEDIF(A39,$O$2,"md")</f>
      </c>
      <c r="I39" s="7" t="n">
        <v>49</v>
      </c>
      <c r="J39" s="17" t="n">
        <v>71.414761904762</v>
      </c>
      <c r="K39" s="6" t="s">
        <f>=Портфель!F3*Портфель!$Q$13</f>
      </c>
      <c r="L39" s="6" t="s">
        <f>=E39*K39</f>
      </c>
      <c r="M39" s="6" t="s">
        <f>=(K39-J39)*E39</f>
      </c>
      <c r="N39" s="6" t="s">
        <f>=MAX(0,M39*0.13)</f>
      </c>
    </row>
    <row collapsed="false" customFormat="false" customHeight="false" hidden="false" ht="12.1" outlineLevel="0" r="40">
      <c r="A40" s="35" t="n">
        <v>46227</v>
      </c>
      <c r="B40" s="16" t="s">
        <v>186</v>
      </c>
      <c r="C40" s="16" t="s">
        <v>21</v>
      </c>
      <c r="D40" s="16" t="s">
        <v>22</v>
      </c>
      <c r="E40" s="17" t="n">
        <v>4</v>
      </c>
      <c r="F40" s="7" t="s">
        <f>=DATEDIF(A40,$O$2,"y")</f>
      </c>
      <c r="G40" s="7" t="s">
        <f>=DATEDIF(A40,$O$2,"ym")</f>
      </c>
      <c r="H40" s="7" t="s">
        <f>=DATEDIF(A40,$O$2,"md")</f>
      </c>
      <c r="I40" s="7" t="n">
        <v>47</v>
      </c>
      <c r="J40" s="17" t="n">
        <v>74.9175</v>
      </c>
      <c r="K40" s="6" t="s">
        <f>=Портфель!F3*Портфель!$Q$13</f>
      </c>
      <c r="L40" s="6" t="s">
        <f>=E40*K40</f>
      </c>
      <c r="M40" s="6" t="s">
        <f>=(K40-J40)*E40</f>
      </c>
      <c r="N40" s="6" t="s">
        <f>=MAX(0,M40*0.13)</f>
      </c>
    </row>
    <row collapsed="false" customFormat="false" customHeight="false" hidden="false" ht="12.1" outlineLevel="0" r="41">
      <c r="A41" s="35" t="n">
        <v>46227</v>
      </c>
      <c r="B41" s="16" t="s">
        <v>186</v>
      </c>
      <c r="C41" s="16" t="s">
        <v>21</v>
      </c>
      <c r="D41" s="16" t="s">
        <v>22</v>
      </c>
      <c r="E41" s="17" t="n">
        <v>2</v>
      </c>
      <c r="F41" s="7" t="s">
        <f>=DATEDIF(A41,$O$2,"y")</f>
      </c>
      <c r="G41" s="7" t="s">
        <f>=DATEDIF(A41,$O$2,"ym")</f>
      </c>
      <c r="H41" s="7" t="s">
        <f>=DATEDIF(A41,$O$2,"md")</f>
      </c>
      <c r="I41" s="7" t="n">
        <v>47</v>
      </c>
      <c r="J41" s="17" t="n">
        <v>75.235</v>
      </c>
      <c r="K41" s="6" t="s">
        <f>=Портфель!F3*Портфель!$Q$13</f>
      </c>
      <c r="L41" s="6" t="s">
        <f>=E41*K41</f>
      </c>
      <c r="M41" s="6" t="s">
        <f>=(K41-J41)*E41</f>
      </c>
      <c r="N41" s="6" t="s">
        <f>=MAX(0,M41*0.13)</f>
      </c>
    </row>
    <row collapsed="false" customFormat="false" customHeight="false" hidden="false" ht="12.1" outlineLevel="0" r="42">
      <c r="A42" s="35" t="n">
        <v>46244</v>
      </c>
      <c r="B42" s="16" t="s">
        <v>186</v>
      </c>
      <c r="C42" s="16" t="s">
        <v>21</v>
      </c>
      <c r="D42" s="16" t="s">
        <v>22</v>
      </c>
      <c r="E42" s="17" t="n">
        <v>1</v>
      </c>
      <c r="F42" s="7" t="s">
        <f>=DATEDIF(A42,$O$2,"y")</f>
      </c>
      <c r="G42" s="7" t="s">
        <f>=DATEDIF(A42,$O$2,"ym")</f>
      </c>
      <c r="H42" s="7" t="s">
        <f>=DATEDIF(A42,$O$2,"md")</f>
      </c>
      <c r="I42" s="7" t="n">
        <v>30</v>
      </c>
      <c r="J42" s="17" t="n">
        <v>91.91</v>
      </c>
      <c r="K42" s="6" t="s">
        <f>=Портфель!F3*Портфель!$Q$13</f>
      </c>
      <c r="L42" s="6" t="s">
        <f>=E42*K42</f>
      </c>
      <c r="M42" s="6" t="s">
        <f>=(K42-J42)*E42</f>
      </c>
      <c r="N42" s="6" t="s">
        <f>=MAX(0,M42*0.13)</f>
      </c>
    </row>
    <row collapsed="false" customFormat="false" customHeight="false" hidden="false" ht="12.1" outlineLevel="0" r="43">
      <c r="A43" s="35" t="n">
        <v>46244</v>
      </c>
      <c r="B43" s="16" t="s">
        <v>186</v>
      </c>
      <c r="C43" s="16" t="s">
        <v>21</v>
      </c>
      <c r="D43" s="16" t="s">
        <v>22</v>
      </c>
      <c r="E43" s="17" t="n">
        <v>1</v>
      </c>
      <c r="F43" s="7" t="s">
        <f>=DATEDIF(A43,$O$2,"y")</f>
      </c>
      <c r="G43" s="7" t="s">
        <f>=DATEDIF(A43,$O$2,"ym")</f>
      </c>
      <c r="H43" s="7" t="s">
        <f>=DATEDIF(A43,$O$2,"md")</f>
      </c>
      <c r="I43" s="7" t="n">
        <v>30</v>
      </c>
      <c r="J43" s="17" t="n">
        <v>91.5</v>
      </c>
      <c r="K43" s="6" t="s">
        <f>=Портфель!F3*Портфель!$Q$13</f>
      </c>
      <c r="L43" s="6" t="s">
        <f>=E43*K43</f>
      </c>
      <c r="M43" s="6" t="s">
        <f>=(K43-J43)*E43</f>
      </c>
      <c r="N43" s="6" t="s">
        <f>=MAX(0,M43*0.13)</f>
      </c>
    </row>
    <row collapsed="false" customFormat="false" customHeight="false" hidden="false" ht="12.1" outlineLevel="0" r="44">
      <c r="A44" s="35" t="n">
        <v>46251</v>
      </c>
      <c r="B44" s="16" t="s">
        <v>186</v>
      </c>
      <c r="C44" s="16" t="s">
        <v>21</v>
      </c>
      <c r="D44" s="16" t="s">
        <v>22</v>
      </c>
      <c r="E44" s="17" t="n">
        <v>3</v>
      </c>
      <c r="F44" s="7" t="s">
        <f>=DATEDIF(A44,$O$2,"y")</f>
      </c>
      <c r="G44" s="7" t="s">
        <f>=DATEDIF(A44,$O$2,"ym")</f>
      </c>
      <c r="H44" s="7" t="s">
        <f>=DATEDIF(A44,$O$2,"md")</f>
      </c>
      <c r="I44" s="7" t="n">
        <v>23</v>
      </c>
      <c r="J44" s="17" t="n">
        <v>77.476666666667</v>
      </c>
      <c r="K44" s="6" t="s">
        <f>=Портфель!F3*Портфель!$Q$13</f>
      </c>
      <c r="L44" s="6" t="s">
        <f>=E44*K44</f>
      </c>
      <c r="M44" s="6" t="s">
        <f>=(K44-J44)*E44</f>
      </c>
      <c r="N44" s="6" t="s">
        <f>=MAX(0,M44*0.13)</f>
      </c>
    </row>
    <row collapsed="false" customFormat="false" customHeight="false" hidden="false" ht="12.1" outlineLevel="0" r="45">
      <c r="A45" s="35" t="n">
        <v>46251</v>
      </c>
      <c r="B45" s="16" t="s">
        <v>186</v>
      </c>
      <c r="C45" s="16" t="s">
        <v>21</v>
      </c>
      <c r="D45" s="16" t="s">
        <v>22</v>
      </c>
      <c r="E45" s="17" t="n">
        <v>12</v>
      </c>
      <c r="F45" s="7" t="s">
        <f>=DATEDIF(A45,$O$2,"y")</f>
      </c>
      <c r="G45" s="7" t="s">
        <f>=DATEDIF(A45,$O$2,"ym")</f>
      </c>
      <c r="H45" s="7" t="s">
        <f>=DATEDIF(A45,$O$2,"md")</f>
      </c>
      <c r="I45" s="7" t="n">
        <v>23</v>
      </c>
      <c r="J45" s="17" t="n">
        <v>77.498333333333</v>
      </c>
      <c r="K45" s="6" t="s">
        <f>=Портфель!F3*Портфель!$Q$13</f>
      </c>
      <c r="L45" s="6" t="s">
        <f>=E45*K45</f>
      </c>
      <c r="M45" s="6" t="s">
        <f>=(K45-J45)*E45</f>
      </c>
      <c r="N45" s="6" t="s">
        <f>=MAX(0,M45*0.13)</f>
      </c>
    </row>
    <row collapsed="false" customFormat="false" customHeight="false" hidden="false" ht="12.1" outlineLevel="0" r="46">
      <c r="A46" s="35" t="n">
        <v>46253</v>
      </c>
      <c r="B46" s="16" t="s">
        <v>186</v>
      </c>
      <c r="C46" s="16" t="s">
        <v>21</v>
      </c>
      <c r="D46" s="16" t="s">
        <v>22</v>
      </c>
      <c r="E46" s="17" t="n">
        <v>82</v>
      </c>
      <c r="F46" s="7" t="s">
        <f>=DATEDIF(A46,$O$2,"y")</f>
      </c>
      <c r="G46" s="7" t="s">
        <f>=DATEDIF(A46,$O$2,"ym")</f>
      </c>
      <c r="H46" s="7" t="s">
        <f>=DATEDIF(A46,$O$2,"md")</f>
      </c>
      <c r="I46" s="7" t="n">
        <v>21</v>
      </c>
      <c r="J46" s="17" t="n">
        <v>81.499878048781</v>
      </c>
      <c r="K46" s="6" t="s">
        <f>=Портфель!F3*Портфель!$Q$13</f>
      </c>
      <c r="L46" s="6" t="s">
        <f>=E46*K46</f>
      </c>
      <c r="M46" s="6" t="s">
        <f>=(K46-J46)*E46</f>
      </c>
      <c r="N46" s="6" t="s">
        <f>=MAX(0,M46*0.13)</f>
      </c>
    </row>
    <row collapsed="false" customFormat="false" customHeight="false" hidden="false" ht="12.1" outlineLevel="0" r="47">
      <c r="A47" s="35" t="n">
        <v>46254</v>
      </c>
      <c r="B47" s="16" t="s">
        <v>186</v>
      </c>
      <c r="C47" s="16" t="s">
        <v>21</v>
      </c>
      <c r="D47" s="16" t="s">
        <v>22</v>
      </c>
      <c r="E47" s="17" t="n">
        <v>4</v>
      </c>
      <c r="F47" s="7" t="s">
        <f>=DATEDIF(A47,$O$2,"y")</f>
      </c>
      <c r="G47" s="7" t="s">
        <f>=DATEDIF(A47,$O$2,"ym")</f>
      </c>
      <c r="H47" s="7" t="s">
        <f>=DATEDIF(A47,$O$2,"md")</f>
      </c>
      <c r="I47" s="7" t="n">
        <v>20</v>
      </c>
      <c r="J47" s="17" t="n">
        <v>78.0775</v>
      </c>
      <c r="K47" s="6" t="s">
        <f>=Портфель!F3*Портфель!$Q$13</f>
      </c>
      <c r="L47" s="6" t="s">
        <f>=E47*K47</f>
      </c>
      <c r="M47" s="6" t="s">
        <f>=(K47-J47)*E47</f>
      </c>
      <c r="N47" s="6" t="s">
        <f>=MAX(0,M47*0.13)</f>
      </c>
    </row>
    <row collapsed="false" customFormat="false" customHeight="false" hidden="false" ht="12.1" outlineLevel="0" r="48">
      <c r="A48" s="35" t="n">
        <v>46259</v>
      </c>
      <c r="B48" s="16" t="s">
        <v>186</v>
      </c>
      <c r="C48" s="16" t="s">
        <v>21</v>
      </c>
      <c r="D48" s="16" t="s">
        <v>22</v>
      </c>
      <c r="E48" s="17" t="n">
        <v>6</v>
      </c>
      <c r="F48" s="7" t="s">
        <f>=DATEDIF(A48,$O$2,"y")</f>
      </c>
      <c r="G48" s="7" t="s">
        <f>=DATEDIF(A48,$O$2,"ym")</f>
      </c>
      <c r="H48" s="7" t="s">
        <f>=DATEDIF(A48,$O$2,"md")</f>
      </c>
      <c r="I48" s="7" t="n">
        <v>15</v>
      </c>
      <c r="J48" s="17" t="n">
        <v>76.718333333333</v>
      </c>
      <c r="K48" s="6" t="s">
        <f>=Портфель!F3*Портфель!$Q$13</f>
      </c>
      <c r="L48" s="6" t="s">
        <f>=E48*K48</f>
      </c>
      <c r="M48" s="6" t="s">
        <f>=(K48-J48)*E48</f>
      </c>
      <c r="N48" s="6" t="s">
        <f>=MAX(0,M48*0.13)</f>
      </c>
    </row>
    <row collapsed="false" customFormat="false" customHeight="false" hidden="false" ht="12.1" outlineLevel="0" r="49">
      <c r="A49" s="35" t="n">
        <v>46269</v>
      </c>
      <c r="B49" s="16" t="s">
        <v>186</v>
      </c>
      <c r="C49" s="16" t="s">
        <v>21</v>
      </c>
      <c r="D49" s="16" t="s">
        <v>22</v>
      </c>
      <c r="E49" s="17" t="n">
        <v>12</v>
      </c>
      <c r="F49" s="7" t="s">
        <f>=DATEDIF(A49,$O$2,"y")</f>
      </c>
      <c r="G49" s="7" t="s">
        <f>=DATEDIF(A49,$O$2,"ym")</f>
      </c>
      <c r="H49" s="7" t="s">
        <f>=DATEDIF(A49,$O$2,"md")</f>
      </c>
      <c r="I49" s="7" t="n">
        <v>5</v>
      </c>
      <c r="J49" s="17" t="n">
        <v>70.014166666667</v>
      </c>
      <c r="K49" s="6" t="s">
        <f>=Портфель!F3*Портфель!$Q$13</f>
      </c>
      <c r="L49" s="6" t="s">
        <f>=E49*K49</f>
      </c>
      <c r="M49" s="6" t="s">
        <f>=(K49-J49)*E49</f>
      </c>
      <c r="N49" s="6" t="s">
        <f>=MAX(0,M49*0.13)</f>
      </c>
    </row>
    <row collapsed="false" customFormat="false" customHeight="false" hidden="false" ht="12.1" outlineLevel="0" r="50">
      <c r="A50" s="35" t="n">
        <v>46269</v>
      </c>
      <c r="B50" s="16" t="s">
        <v>186</v>
      </c>
      <c r="C50" s="16" t="s">
        <v>21</v>
      </c>
      <c r="D50" s="16" t="s">
        <v>22</v>
      </c>
      <c r="E50" s="17" t="n">
        <v>13</v>
      </c>
      <c r="F50" s="7" t="s">
        <f>=DATEDIF(A50,$O$2,"y")</f>
      </c>
      <c r="G50" s="7" t="s">
        <f>=DATEDIF(A50,$O$2,"ym")</f>
      </c>
      <c r="H50" s="7" t="s">
        <f>=DATEDIF(A50,$O$2,"md")</f>
      </c>
      <c r="I50" s="7" t="n">
        <v>5</v>
      </c>
      <c r="J50" s="17" t="n">
        <v>70.214615384615</v>
      </c>
      <c r="K50" s="6" t="s">
        <f>=Портфель!F3*Портфель!$Q$13</f>
      </c>
      <c r="L50" s="6" t="s">
        <f>=E50*K50</f>
      </c>
      <c r="M50" s="6" t="s">
        <f>=(K50-J50)*E50</f>
      </c>
      <c r="N50" s="6" t="s">
        <f>=MAX(0,M50*0.13)</f>
      </c>
    </row>
    <row collapsed="false" customFormat="false" customHeight="false" hidden="false" ht="12.1" outlineLevel="0" r="51">
      <c r="A51" s="35" t="n">
        <v>46269</v>
      </c>
      <c r="B51" s="16" t="s">
        <v>186</v>
      </c>
      <c r="C51" s="16" t="s">
        <v>21</v>
      </c>
      <c r="D51" s="16" t="s">
        <v>22</v>
      </c>
      <c r="E51" s="17" t="n">
        <v>2</v>
      </c>
      <c r="F51" s="7" t="s">
        <f>=DATEDIF(A51,$O$2,"y")</f>
      </c>
      <c r="G51" s="7" t="s">
        <f>=DATEDIF(A51,$O$2,"ym")</f>
      </c>
      <c r="H51" s="7" t="s">
        <f>=DATEDIF(A51,$O$2,"md")</f>
      </c>
      <c r="I51" s="7" t="n">
        <v>5</v>
      </c>
      <c r="J51" s="17" t="n">
        <v>70.575</v>
      </c>
      <c r="K51" s="6" t="s">
        <f>=Портфель!F3*Портфель!$Q$13</f>
      </c>
      <c r="L51" s="6" t="s">
        <f>=E51*K51</f>
      </c>
      <c r="M51" s="6" t="s">
        <f>=(K51-J51)*E51</f>
      </c>
      <c r="N51" s="6" t="s">
        <f>=MAX(0,M51*0.13)</f>
      </c>
    </row>
    <row collapsed="false" customFormat="false" customHeight="false" hidden="false" ht="12.1" outlineLevel="0" r="52">
      <c r="A52" s="35" t="n">
        <v>46232</v>
      </c>
      <c r="B52" s="16" t="s">
        <v>186</v>
      </c>
      <c r="C52" s="16" t="s">
        <v>24</v>
      </c>
      <c r="D52" s="16" t="s">
        <v>25</v>
      </c>
      <c r="E52" s="17" t="n">
        <v>1</v>
      </c>
      <c r="F52" s="7" t="s">
        <f>=DATEDIF(A52,$O$2,"y")</f>
      </c>
      <c r="G52" s="7" t="s">
        <f>=DATEDIF(A52,$O$2,"ym")</f>
      </c>
      <c r="H52" s="7" t="s">
        <f>=DATEDIF(A52,$O$2,"md")</f>
      </c>
      <c r="I52" s="7" t="n">
        <v>42</v>
      </c>
      <c r="J52" s="17" t="n">
        <v>3990.45</v>
      </c>
      <c r="K52" s="6" t="s">
        <f>=Портфель!F4*Портфель!$Q$13</f>
      </c>
      <c r="L52" s="6" t="s">
        <f>=E52*K52</f>
      </c>
      <c r="M52" s="6" t="s">
        <f>=(K52-J52)*E52</f>
      </c>
      <c r="N52" s="6" t="s">
        <f>=MAX(0,M52*0.13)</f>
      </c>
    </row>
    <row collapsed="false" customFormat="false" customHeight="false" hidden="false" ht="12.1" outlineLevel="0" r="53">
      <c r="A53" s="35" t="n">
        <v>46251</v>
      </c>
      <c r="B53" s="16" t="s">
        <v>186</v>
      </c>
      <c r="C53" s="16" t="s">
        <v>24</v>
      </c>
      <c r="D53" s="16" t="s">
        <v>25</v>
      </c>
      <c r="E53" s="17" t="n">
        <v>1</v>
      </c>
      <c r="F53" s="7" t="s">
        <f>=DATEDIF(A53,$O$2,"y")</f>
      </c>
      <c r="G53" s="7" t="s">
        <f>=DATEDIF(A53,$O$2,"ym")</f>
      </c>
      <c r="H53" s="7" t="s">
        <f>=DATEDIF(A53,$O$2,"md")</f>
      </c>
      <c r="I53" s="7" t="n">
        <v>23</v>
      </c>
      <c r="J53" s="17" t="n">
        <v>3627.78</v>
      </c>
      <c r="K53" s="6" t="s">
        <f>=Портфель!F4*Портфель!$Q$13</f>
      </c>
      <c r="L53" s="6" t="s">
        <f>=E53*K53</f>
      </c>
      <c r="M53" s="6" t="s">
        <f>=(K53-J53)*E53</f>
      </c>
      <c r="N53" s="6" t="s">
        <f>=MAX(0,M53*0.13)</f>
      </c>
    </row>
    <row collapsed="false" customFormat="false" customHeight="false" hidden="false" ht="12.1" outlineLevel="0" r="54">
      <c r="A54" s="35" t="n">
        <v>46253</v>
      </c>
      <c r="B54" s="16" t="s">
        <v>186</v>
      </c>
      <c r="C54" s="16" t="s">
        <v>24</v>
      </c>
      <c r="D54" s="16" t="s">
        <v>25</v>
      </c>
      <c r="E54" s="17" t="n">
        <v>2</v>
      </c>
      <c r="F54" s="7" t="s">
        <f>=DATEDIF(A54,$O$2,"y")</f>
      </c>
      <c r="G54" s="7" t="s">
        <f>=DATEDIF(A54,$O$2,"ym")</f>
      </c>
      <c r="H54" s="7" t="s">
        <f>=DATEDIF(A54,$O$2,"md")</f>
      </c>
      <c r="I54" s="7" t="n">
        <v>21</v>
      </c>
      <c r="J54" s="17" t="n">
        <v>3728.325</v>
      </c>
      <c r="K54" s="6" t="s">
        <f>=Портфель!F4*Портфель!$Q$13</f>
      </c>
      <c r="L54" s="6" t="s">
        <f>=E54*K54</f>
      </c>
      <c r="M54" s="6" t="s">
        <f>=(K54-J54)*E54</f>
      </c>
      <c r="N54" s="6" t="s">
        <f>=MAX(0,M54*0.13)</f>
      </c>
    </row>
    <row collapsed="false" customFormat="false" customHeight="false" hidden="false" ht="12.1" outlineLevel="0" r="55">
      <c r="A55" s="35" t="n">
        <v>46080</v>
      </c>
      <c r="B55" s="16" t="s">
        <v>186</v>
      </c>
      <c r="C55" s="16" t="s">
        <v>27</v>
      </c>
      <c r="D55" s="16" t="s">
        <v>28</v>
      </c>
      <c r="E55" s="17" t="n">
        <v>20</v>
      </c>
      <c r="F55" s="7" t="s">
        <f>=DATEDIF(A55,$O$2,"y")</f>
      </c>
      <c r="G55" s="7" t="s">
        <f>=DATEDIF(A55,$O$2,"ym")</f>
      </c>
      <c r="H55" s="7" t="s">
        <f>=DATEDIF(A55,$O$2,"md")</f>
      </c>
      <c r="I55" s="7" t="n">
        <v>194</v>
      </c>
      <c r="J55" s="17" t="n">
        <v>184.3715</v>
      </c>
      <c r="K55" s="6" t="s">
        <f>=Портфель!F5*Портфель!$Q$13</f>
      </c>
      <c r="L55" s="6" t="s">
        <f>=E55*K55</f>
      </c>
      <c r="M55" s="6" t="s">
        <f>=(K55-J55)*E55</f>
      </c>
      <c r="N55" s="6" t="s">
        <f>=MAX(0,M55*0.13)</f>
      </c>
    </row>
    <row collapsed="false" customFormat="false" customHeight="false" hidden="false" ht="12.1" outlineLevel="0" r="56">
      <c r="A56" s="35" t="n">
        <v>46253</v>
      </c>
      <c r="B56" s="16" t="s">
        <v>186</v>
      </c>
      <c r="C56" s="16" t="s">
        <v>27</v>
      </c>
      <c r="D56" s="16" t="s">
        <v>28</v>
      </c>
      <c r="E56" s="17" t="n">
        <v>10</v>
      </c>
      <c r="F56" s="7" t="s">
        <f>=DATEDIF(A56,$O$2,"y")</f>
      </c>
      <c r="G56" s="7" t="s">
        <f>=DATEDIF(A56,$O$2,"ym")</f>
      </c>
      <c r="H56" s="7" t="s">
        <f>=DATEDIF(A56,$O$2,"md")</f>
      </c>
      <c r="I56" s="7" t="n">
        <v>21</v>
      </c>
      <c r="J56" s="17" t="n">
        <v>153.285</v>
      </c>
      <c r="K56" s="6" t="s">
        <f>=Портфель!F5*Портфель!$Q$13</f>
      </c>
      <c r="L56" s="6" t="s">
        <f>=E56*K56</f>
      </c>
      <c r="M56" s="6" t="s">
        <f>=(K56-J56)*E56</f>
      </c>
      <c r="N56" s="6" t="s">
        <f>=MAX(0,M56*0.13)</f>
      </c>
    </row>
    <row collapsed="false" customFormat="false" customHeight="false" hidden="false" ht="12.1" outlineLevel="0" r="57">
      <c r="A57" s="35" t="n">
        <v>46174</v>
      </c>
      <c r="B57" s="16" t="s">
        <v>186</v>
      </c>
      <c r="C57" s="16" t="s">
        <v>30</v>
      </c>
      <c r="D57" s="16" t="s">
        <v>31</v>
      </c>
      <c r="E57" s="17" t="n">
        <v>1</v>
      </c>
      <c r="F57" s="7" t="s">
        <f>=DATEDIF(A57,$O$2,"y")</f>
      </c>
      <c r="G57" s="7" t="s">
        <f>=DATEDIF(A57,$O$2,"ym")</f>
      </c>
      <c r="H57" s="7" t="s">
        <f>=DATEDIF(A57,$O$2,"md")</f>
      </c>
      <c r="I57" s="7" t="n">
        <v>100</v>
      </c>
      <c r="J57" s="17" t="n">
        <v>2458.7</v>
      </c>
      <c r="K57" s="6" t="s">
        <f>=Портфель!F6*Портфель!$Q$13</f>
      </c>
      <c r="L57" s="6" t="s">
        <f>=E57*K57</f>
      </c>
      <c r="M57" s="6" t="s">
        <f>=(K57-J57)*E57</f>
      </c>
      <c r="N57" s="6" t="s">
        <f>=MAX(0,M57*0.13)</f>
      </c>
    </row>
    <row collapsed="false" customFormat="false" customHeight="false" hidden="false" ht="12.1" outlineLevel="0" r="58">
      <c r="A58" s="35" t="n">
        <v>46253</v>
      </c>
      <c r="B58" s="16" t="s">
        <v>186</v>
      </c>
      <c r="C58" s="16" t="s">
        <v>30</v>
      </c>
      <c r="D58" s="16" t="s">
        <v>31</v>
      </c>
      <c r="E58" s="17" t="n">
        <v>1</v>
      </c>
      <c r="F58" s="7" t="s">
        <f>=DATEDIF(A58,$O$2,"y")</f>
      </c>
      <c r="G58" s="7" t="s">
        <f>=DATEDIF(A58,$O$2,"ym")</f>
      </c>
      <c r="H58" s="7" t="s">
        <f>=DATEDIF(A58,$O$2,"md")</f>
      </c>
      <c r="I58" s="7" t="n">
        <v>21</v>
      </c>
      <c r="J58" s="17" t="n">
        <v>1974.97</v>
      </c>
      <c r="K58" s="6" t="s">
        <f>=Портфель!F6*Портфель!$Q$13</f>
      </c>
      <c r="L58" s="6" t="s">
        <f>=E58*K58</f>
      </c>
      <c r="M58" s="6" t="s">
        <f>=(K58-J58)*E58</f>
      </c>
      <c r="N58" s="6" t="s">
        <f>=MAX(0,M58*0.13)</f>
      </c>
    </row>
    <row collapsed="false" customFormat="false" customHeight="false" hidden="false" ht="12.1" outlineLevel="0" r="59">
      <c r="A59" s="35"/>
      <c r="B59" s="16"/>
      <c r="C59" s="16"/>
      <c r="D59" s="16"/>
      <c r="E59" s="17"/>
      <c r="F59" s="7"/>
      <c r="G59" s="17"/>
      <c r="H59" s="16"/>
      <c r="I59" s="7"/>
      <c r="J59" s="17"/>
      <c r="K59" s="4" t="s">
        <v>39</v>
      </c>
      <c r="L59" s="8" t="s">
        <f>=SUBTOTAL(109,L2:L58)</f>
      </c>
      <c r="M59" s="8" t="s">
        <f>=SUBTOTAL(109,M2:M58)</f>
      </c>
      <c r="N59" s="8" t="s">
        <f>=MAX(0,M59*0.13)</f>
      </c>
    </row>
  </sheetData>
  <autoFilter ref="A1:O5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34" t="s">
        <v>0</v>
      </c>
      <c r="B1" s="34" t="s">
        <v>2</v>
      </c>
      <c r="C1" s="34" t="s">
        <v>200</v>
      </c>
      <c r="D1" s="34" t="s">
        <v>201</v>
      </c>
      <c r="E1" s="34" t="s">
        <v>180</v>
      </c>
      <c r="F1" s="34" t="s">
        <v>202</v>
      </c>
      <c r="G1" s="34" t="s">
        <v>177</v>
      </c>
      <c r="H1" s="34" t="s">
        <v>203</v>
      </c>
      <c r="I1" s="34" t="s">
        <v>204</v>
      </c>
      <c r="J1" s="34" t="s">
        <v>205</v>
      </c>
      <c r="K1" s="34" t="s">
        <v>206</v>
      </c>
    </row>
    <row collapsed="false" customFormat="false" customHeight="false" hidden="false" ht="12.1" outlineLevel="0" r="2">
      <c r="A2" s="16" t="s">
        <v>81</v>
      </c>
      <c r="B2" s="16" t="s">
        <v>207</v>
      </c>
      <c r="C2" s="36" t="n">
        <v>46077</v>
      </c>
      <c r="D2" s="37" t="n">
        <v>46251</v>
      </c>
      <c r="E2" s="17" t="n">
        <v>112.149</v>
      </c>
      <c r="F2" s="17" t="n">
        <v>68.1666</v>
      </c>
      <c r="G2" s="17" t="n">
        <v>10</v>
      </c>
      <c r="H2" s="6" t="s">
        <f>=(F2-E2)*G2</f>
      </c>
      <c r="I2" s="9" t="s">
        <f>=(F2-E2)/E2</f>
      </c>
      <c r="J2" s="7" t="s">
        <f>=MAX(1,DATEDIF(C2,D2,"d")-1)</f>
      </c>
      <c r="K2" s="9" t="s">
        <f>=I2*365/J2</f>
      </c>
    </row>
    <row collapsed="false" customFormat="false" customHeight="false" hidden="false" ht="12.1" outlineLevel="0" r="3">
      <c r="A3" s="16" t="s">
        <v>81</v>
      </c>
      <c r="B3" s="16" t="s">
        <v>207</v>
      </c>
      <c r="C3" s="36" t="n">
        <v>46077</v>
      </c>
      <c r="D3" s="37" t="n">
        <v>46251</v>
      </c>
      <c r="E3" s="17" t="n">
        <v>110.1035</v>
      </c>
      <c r="F3" s="17" t="n">
        <v>68.1666</v>
      </c>
      <c r="G3" s="17" t="n">
        <v>20</v>
      </c>
      <c r="H3" s="6" t="s">
        <f>=(F3-E3)*G3</f>
      </c>
      <c r="I3" s="9" t="s">
        <f>=(F3-E3)/E3</f>
      </c>
      <c r="J3" s="7" t="s">
        <f>=MAX(1,DATEDIF(C3,D3,"d")-1)</f>
      </c>
      <c r="K3" s="9" t="s">
        <f>=I3*365/J3</f>
      </c>
    </row>
    <row collapsed="false" customFormat="false" customHeight="false" hidden="false" ht="12.1" outlineLevel="0" r="4">
      <c r="A4" s="16" t="s">
        <v>81</v>
      </c>
      <c r="B4" s="16" t="s">
        <v>207</v>
      </c>
      <c r="C4" s="36" t="n">
        <v>46104</v>
      </c>
      <c r="D4" s="37" t="n">
        <v>46251</v>
      </c>
      <c r="E4" s="17" t="n">
        <v>101.663</v>
      </c>
      <c r="F4" s="17" t="n">
        <v>68.1666</v>
      </c>
      <c r="G4" s="17" t="n">
        <v>10</v>
      </c>
      <c r="H4" s="6" t="s">
        <f>=(F4-E4)*G4</f>
      </c>
      <c r="I4" s="9" t="s">
        <f>=(F4-E4)/E4</f>
      </c>
      <c r="J4" s="7" t="s">
        <f>=MAX(1,DATEDIF(C4,D4,"d")-1)</f>
      </c>
      <c r="K4" s="9" t="s">
        <f>=I4*365/J4</f>
      </c>
    </row>
    <row collapsed="false" customFormat="false" customHeight="false" hidden="false" ht="12.1" outlineLevel="0" r="5">
      <c r="A5" s="16" t="s">
        <v>81</v>
      </c>
      <c r="B5" s="16" t="s">
        <v>207</v>
      </c>
      <c r="C5" s="36" t="n">
        <v>46125</v>
      </c>
      <c r="D5" s="37" t="n">
        <v>46251</v>
      </c>
      <c r="E5" s="17" t="n">
        <v>95.467</v>
      </c>
      <c r="F5" s="17" t="n">
        <v>68.1666</v>
      </c>
      <c r="G5" s="17" t="n">
        <v>10</v>
      </c>
      <c r="H5" s="6" t="s">
        <f>=(F5-E5)*G5</f>
      </c>
      <c r="I5" s="9" t="s">
        <f>=(F5-E5)/E5</f>
      </c>
      <c r="J5" s="7" t="s">
        <f>=MAX(1,DATEDIF(C5,D5,"d")-1)</f>
      </c>
      <c r="K5" s="9" t="s">
        <f>=I5*365/J5</f>
      </c>
    </row>
    <row collapsed="false" customFormat="false" customHeight="false" hidden="false" ht="12.1" outlineLevel="0" r="6">
      <c r="A6" s="16" t="s">
        <v>81</v>
      </c>
      <c r="B6" s="16" t="s">
        <v>207</v>
      </c>
      <c r="C6" s="36" t="n">
        <v>46168</v>
      </c>
      <c r="D6" s="37" t="n">
        <v>46251</v>
      </c>
      <c r="E6" s="17" t="n">
        <v>81.02</v>
      </c>
      <c r="F6" s="17" t="n">
        <v>68.1666</v>
      </c>
      <c r="G6" s="17" t="n">
        <v>10</v>
      </c>
      <c r="H6" s="6" t="s">
        <f>=(F6-E6)*G6</f>
      </c>
      <c r="I6" s="9" t="s">
        <f>=(F6-E6)/E6</f>
      </c>
      <c r="J6" s="7" t="s">
        <f>=MAX(1,DATEDIF(C6,D6,"d")-1)</f>
      </c>
      <c r="K6" s="9" t="s">
        <f>=I6*365/J6</f>
      </c>
    </row>
    <row collapsed="false" customFormat="false" customHeight="false" hidden="false" ht="12.1" outlineLevel="0" r="7">
      <c r="A7" s="16" t="s">
        <v>81</v>
      </c>
      <c r="B7" s="16" t="s">
        <v>207</v>
      </c>
      <c r="C7" s="36" t="n">
        <v>46174</v>
      </c>
      <c r="D7" s="37" t="n">
        <v>46251</v>
      </c>
      <c r="E7" s="17" t="n">
        <v>79.699</v>
      </c>
      <c r="F7" s="17" t="n">
        <v>68.1666</v>
      </c>
      <c r="G7" s="17" t="n">
        <v>60</v>
      </c>
      <c r="H7" s="6" t="s">
        <f>=(F7-E7)*G7</f>
      </c>
      <c r="I7" s="9" t="s">
        <f>=(F7-E7)/E7</f>
      </c>
      <c r="J7" s="7" t="s">
        <f>=MAX(1,DATEDIF(C7,D7,"d")-1)</f>
      </c>
      <c r="K7" s="9" t="s">
        <f>=I7*365/J7</f>
      </c>
    </row>
    <row collapsed="false" customFormat="false" customHeight="false" hidden="false" ht="12.1" outlineLevel="0" r="8">
      <c r="A8" s="16" t="s">
        <v>82</v>
      </c>
      <c r="B8" s="16" t="s">
        <v>188</v>
      </c>
      <c r="C8" s="36" t="n">
        <v>46077</v>
      </c>
      <c r="D8" s="37" t="n">
        <v>46080</v>
      </c>
      <c r="E8" s="17" t="n">
        <v>3.3265</v>
      </c>
      <c r="F8" s="17" t="n">
        <v>3.2552</v>
      </c>
      <c r="G8" s="17" t="n">
        <v>100</v>
      </c>
      <c r="H8" s="6" t="s">
        <f>=(F8-E8)*G8</f>
      </c>
      <c r="I8" s="9" t="s">
        <f>=(F8-E8)/E8</f>
      </c>
      <c r="J8" s="7" t="s">
        <f>=MAX(1,DATEDIF(C8,D8,"d")-1)</f>
      </c>
      <c r="K8" s="9" t="s">
        <f>=I8*365/J8</f>
      </c>
    </row>
    <row collapsed="false" customFormat="false" customHeight="false" hidden="false" ht="12.1" outlineLevel="0" r="9">
      <c r="A9" s="16" t="s">
        <v>82</v>
      </c>
      <c r="B9" s="16" t="s">
        <v>188</v>
      </c>
      <c r="C9" s="36" t="n">
        <v>46077</v>
      </c>
      <c r="D9" s="37" t="n">
        <v>46080</v>
      </c>
      <c r="E9" s="17" t="n">
        <v>3.329</v>
      </c>
      <c r="F9" s="17" t="n">
        <v>3.2552</v>
      </c>
      <c r="G9" s="17" t="n">
        <v>4900</v>
      </c>
      <c r="H9" s="6" t="s">
        <f>=(F9-E9)*G9</f>
      </c>
      <c r="I9" s="9" t="s">
        <f>=(F9-E9)/E9</f>
      </c>
      <c r="J9" s="7" t="s">
        <f>=MAX(1,DATEDIF(C9,D9,"d")-1)</f>
      </c>
      <c r="K9" s="9" t="s">
        <f>=I9*365/J9</f>
      </c>
    </row>
    <row collapsed="false" customFormat="false" customHeight="false" hidden="false" ht="12.1" outlineLevel="0" r="10">
      <c r="A10" s="16" t="s">
        <v>82</v>
      </c>
      <c r="B10" s="16" t="s">
        <v>188</v>
      </c>
      <c r="C10" s="36" t="n">
        <v>46077</v>
      </c>
      <c r="D10" s="37" t="n">
        <v>46251</v>
      </c>
      <c r="E10" s="17" t="n">
        <v>3.329</v>
      </c>
      <c r="F10" s="17" t="n">
        <v>2.3259</v>
      </c>
      <c r="G10" s="17" t="n">
        <v>100</v>
      </c>
      <c r="H10" s="6" t="s">
        <f>=(F10-E10)*G10</f>
      </c>
      <c r="I10" s="9" t="s">
        <f>=(F10-E10)/E10</f>
      </c>
      <c r="J10" s="7" t="s">
        <f>=MAX(1,DATEDIF(C10,D10,"d")-1)</f>
      </c>
      <c r="K10" s="9" t="s">
        <f>=I10*365/J10</f>
      </c>
    </row>
    <row collapsed="false" customFormat="false" customHeight="false" hidden="false" ht="12.1" outlineLevel="0" r="11">
      <c r="A11" s="16" t="s">
        <v>82</v>
      </c>
      <c r="B11" s="16" t="s">
        <v>188</v>
      </c>
      <c r="C11" s="36" t="n">
        <v>46080</v>
      </c>
      <c r="D11" s="37" t="n">
        <v>46251</v>
      </c>
      <c r="E11" s="17" t="n">
        <v>3.2753</v>
      </c>
      <c r="F11" s="17" t="n">
        <v>2.3259</v>
      </c>
      <c r="G11" s="17" t="n">
        <v>300</v>
      </c>
      <c r="H11" s="6" t="s">
        <f>=(F11-E11)*G11</f>
      </c>
      <c r="I11" s="9" t="s">
        <f>=(F11-E11)/E11</f>
      </c>
      <c r="J11" s="7" t="s">
        <f>=MAX(1,DATEDIF(C11,D11,"d")-1)</f>
      </c>
      <c r="K11" s="9" t="s">
        <f>=I11*365/J11</f>
      </c>
    </row>
    <row collapsed="false" customFormat="false" customHeight="false" hidden="false" ht="12.1" outlineLevel="0" r="12">
      <c r="A12" s="16" t="s">
        <v>82</v>
      </c>
      <c r="B12" s="16" t="s">
        <v>188</v>
      </c>
      <c r="C12" s="36" t="n">
        <v>46080</v>
      </c>
      <c r="D12" s="37" t="n">
        <v>46251</v>
      </c>
      <c r="E12" s="17" t="n">
        <v>3.2753</v>
      </c>
      <c r="F12" s="17" t="n">
        <v>2.3259</v>
      </c>
      <c r="G12" s="17" t="n">
        <v>800</v>
      </c>
      <c r="H12" s="6" t="s">
        <f>=(F12-E12)*G12</f>
      </c>
      <c r="I12" s="9" t="s">
        <f>=(F12-E12)/E12</f>
      </c>
      <c r="J12" s="7" t="s">
        <f>=MAX(1,DATEDIF(C12,D12,"d")-1)</f>
      </c>
      <c r="K12" s="9" t="s">
        <f>=I12*365/J12</f>
      </c>
    </row>
    <row collapsed="false" customFormat="false" customHeight="false" hidden="false" ht="12.1" outlineLevel="0" r="13">
      <c r="A13" s="16" t="s">
        <v>82</v>
      </c>
      <c r="B13" s="16" t="s">
        <v>188</v>
      </c>
      <c r="C13" s="36" t="n">
        <v>46118</v>
      </c>
      <c r="D13" s="37" t="n">
        <v>46251</v>
      </c>
      <c r="E13" s="17" t="n">
        <v>3.1796</v>
      </c>
      <c r="F13" s="17" t="n">
        <v>2.3259</v>
      </c>
      <c r="G13" s="17" t="n">
        <v>500</v>
      </c>
      <c r="H13" s="6" t="s">
        <f>=(F13-E13)*G13</f>
      </c>
      <c r="I13" s="9" t="s">
        <f>=(F13-E13)/E13</f>
      </c>
      <c r="J13" s="7" t="s">
        <f>=MAX(1,DATEDIF(C13,D13,"d")-1)</f>
      </c>
      <c r="K13" s="9" t="s">
        <f>=I13*365/J13</f>
      </c>
    </row>
    <row collapsed="false" customFormat="false" customHeight="false" hidden="false" ht="12.1" outlineLevel="0" r="14">
      <c r="A14" s="16" t="s">
        <v>82</v>
      </c>
      <c r="B14" s="16" t="s">
        <v>188</v>
      </c>
      <c r="C14" s="36" t="n">
        <v>46118</v>
      </c>
      <c r="D14" s="37" t="n">
        <v>46251</v>
      </c>
      <c r="E14" s="17" t="n">
        <v>3.1796</v>
      </c>
      <c r="F14" s="17" t="n">
        <v>2.3259</v>
      </c>
      <c r="G14" s="17" t="n">
        <v>100</v>
      </c>
      <c r="H14" s="6" t="s">
        <f>=(F14-E14)*G14</f>
      </c>
      <c r="I14" s="9" t="s">
        <f>=(F14-E14)/E14</f>
      </c>
      <c r="J14" s="7" t="s">
        <f>=MAX(1,DATEDIF(C14,D14,"d")-1)</f>
      </c>
      <c r="K14" s="9" t="s">
        <f>=I14*365/J14</f>
      </c>
    </row>
    <row collapsed="false" customFormat="false" customHeight="false" hidden="false" ht="12.1" outlineLevel="0" r="15">
      <c r="A15" s="16" t="s">
        <v>82</v>
      </c>
      <c r="B15" s="16" t="s">
        <v>188</v>
      </c>
      <c r="C15" s="36" t="n">
        <v>46208</v>
      </c>
      <c r="D15" s="37" t="n">
        <v>46251</v>
      </c>
      <c r="E15" s="17" t="n">
        <v>2.4922</v>
      </c>
      <c r="F15" s="17" t="n">
        <v>2.3259</v>
      </c>
      <c r="G15" s="17" t="n">
        <v>400</v>
      </c>
      <c r="H15" s="6" t="s">
        <f>=(F15-E15)*G15</f>
      </c>
      <c r="I15" s="9" t="s">
        <f>=(F15-E15)/E15</f>
      </c>
      <c r="J15" s="7" t="s">
        <f>=MAX(1,DATEDIF(C15,D15,"d")-1)</f>
      </c>
      <c r="K15" s="9" t="s">
        <f>=I15*365/J15</f>
      </c>
    </row>
    <row collapsed="false" customFormat="false" customHeight="false" hidden="false" ht="12.1" outlineLevel="0" r="16">
      <c r="A16" s="16" t="s">
        <v>83</v>
      </c>
      <c r="B16" s="16" t="s">
        <v>189</v>
      </c>
      <c r="C16" s="36" t="n">
        <v>46078</v>
      </c>
      <c r="D16" s="37" t="n">
        <v>46251</v>
      </c>
      <c r="E16" s="17" t="n">
        <v>1423.61</v>
      </c>
      <c r="F16" s="17" t="n">
        <v>1005.905</v>
      </c>
      <c r="G16" s="17" t="n">
        <v>2</v>
      </c>
      <c r="H16" s="6" t="s">
        <f>=(F16-E16)*G16</f>
      </c>
      <c r="I16" s="9" t="s">
        <f>=(F16-E16)/E16</f>
      </c>
      <c r="J16" s="7" t="s">
        <f>=MAX(1,DATEDIF(C16,D16,"d")-1)</f>
      </c>
      <c r="K16" s="9" t="s">
        <f>=I16*365/J16</f>
      </c>
    </row>
    <row collapsed="false" customFormat="false" customHeight="false" hidden="false" ht="12.1" outlineLevel="0" r="17">
      <c r="A17" s="16" t="s">
        <v>83</v>
      </c>
      <c r="B17" s="16" t="s">
        <v>189</v>
      </c>
      <c r="C17" s="36" t="n">
        <v>46080</v>
      </c>
      <c r="D17" s="37" t="n">
        <v>46251</v>
      </c>
      <c r="E17" s="17" t="n">
        <v>1429.82</v>
      </c>
      <c r="F17" s="17" t="n">
        <v>1005.9067</v>
      </c>
      <c r="G17" s="17" t="n">
        <v>1</v>
      </c>
      <c r="H17" s="6" t="s">
        <f>=(F17-E17)*G17</f>
      </c>
      <c r="I17" s="9" t="s">
        <f>=(F17-E17)/E17</f>
      </c>
      <c r="J17" s="7" t="s">
        <f>=MAX(1,DATEDIF(C17,D17,"d")-1)</f>
      </c>
      <c r="K17" s="9" t="s">
        <f>=I17*365/J17</f>
      </c>
    </row>
    <row collapsed="false" customFormat="false" customHeight="false" hidden="false" ht="12.1" outlineLevel="0" r="18">
      <c r="A18" s="16" t="s">
        <v>83</v>
      </c>
      <c r="B18" s="16" t="s">
        <v>189</v>
      </c>
      <c r="C18" s="36" t="n">
        <v>46237</v>
      </c>
      <c r="D18" s="37" t="n">
        <v>46251</v>
      </c>
      <c r="E18" s="17" t="n">
        <v>1083.53</v>
      </c>
      <c r="F18" s="17" t="n">
        <v>1005.9067</v>
      </c>
      <c r="G18" s="17" t="n">
        <v>2</v>
      </c>
      <c r="H18" s="6" t="s">
        <f>=(F18-E18)*G18</f>
      </c>
      <c r="I18" s="9" t="s">
        <f>=(F18-E18)/E18</f>
      </c>
      <c r="J18" s="7" t="s">
        <f>=MAX(1,DATEDIF(C18,D18,"d")-1)</f>
      </c>
      <c r="K18" s="9" t="s">
        <f>=I18*365/J18</f>
      </c>
    </row>
    <row collapsed="false" customFormat="false" customHeight="false" hidden="false" ht="12.1" outlineLevel="0" r="19">
      <c r="A19" s="16" t="s">
        <v>84</v>
      </c>
      <c r="B19" s="16" t="s">
        <v>190</v>
      </c>
      <c r="C19" s="36" t="n">
        <v>46081</v>
      </c>
      <c r="D19" s="37" t="n">
        <v>46251</v>
      </c>
      <c r="E19" s="17" t="n">
        <v>87.1085</v>
      </c>
      <c r="F19" s="17" t="n">
        <v>53.5487</v>
      </c>
      <c r="G19" s="17" t="n">
        <v>47</v>
      </c>
      <c r="H19" s="6" t="s">
        <f>=(F19-E19)*G19</f>
      </c>
      <c r="I19" s="9" t="s">
        <f>=(F19-E19)/E19</f>
      </c>
      <c r="J19" s="7" t="s">
        <f>=MAX(1,DATEDIF(C19,D19,"d")-1)</f>
      </c>
      <c r="K19" s="9" t="s">
        <f>=I19*365/J19</f>
      </c>
    </row>
    <row collapsed="false" customFormat="false" customHeight="false" hidden="false" ht="12.1" outlineLevel="0" r="20">
      <c r="A20" s="16" t="s">
        <v>84</v>
      </c>
      <c r="B20" s="16" t="s">
        <v>190</v>
      </c>
      <c r="C20" s="36" t="n">
        <v>46097</v>
      </c>
      <c r="D20" s="37" t="n">
        <v>46251</v>
      </c>
      <c r="E20" s="17" t="n">
        <v>86.525</v>
      </c>
      <c r="F20" s="17" t="n">
        <v>53.5487</v>
      </c>
      <c r="G20" s="17" t="n">
        <v>2</v>
      </c>
      <c r="H20" s="6" t="s">
        <f>=(F20-E20)*G20</f>
      </c>
      <c r="I20" s="9" t="s">
        <f>=(F20-E20)/E20</f>
      </c>
      <c r="J20" s="7" t="s">
        <f>=MAX(1,DATEDIF(C20,D20,"d")-1)</f>
      </c>
      <c r="K20" s="9" t="s">
        <f>=I20*365/J20</f>
      </c>
    </row>
    <row collapsed="false" customFormat="false" customHeight="false" hidden="false" ht="12.1" outlineLevel="0" r="21">
      <c r="A21" s="16" t="s">
        <v>84</v>
      </c>
      <c r="B21" s="16" t="s">
        <v>190</v>
      </c>
      <c r="C21" s="36" t="n">
        <v>46111</v>
      </c>
      <c r="D21" s="37" t="n">
        <v>46251</v>
      </c>
      <c r="E21" s="17" t="n">
        <v>82.33</v>
      </c>
      <c r="F21" s="17" t="n">
        <v>53.5487</v>
      </c>
      <c r="G21" s="17" t="n">
        <v>1</v>
      </c>
      <c r="H21" s="6" t="s">
        <f>=(F21-E21)*G21</f>
      </c>
      <c r="I21" s="9" t="s">
        <f>=(F21-E21)/E21</f>
      </c>
      <c r="J21" s="7" t="s">
        <f>=MAX(1,DATEDIF(C21,D21,"d")-1)</f>
      </c>
      <c r="K21" s="9" t="s">
        <f>=I21*365/J21</f>
      </c>
    </row>
    <row collapsed="false" customFormat="false" customHeight="false" hidden="false" ht="12.1" outlineLevel="0" r="22">
      <c r="A22" s="16" t="s">
        <v>84</v>
      </c>
      <c r="B22" s="16" t="s">
        <v>190</v>
      </c>
      <c r="C22" s="36" t="n">
        <v>46245</v>
      </c>
      <c r="D22" s="37" t="n">
        <v>46251</v>
      </c>
      <c r="E22" s="17" t="n">
        <v>58.2985</v>
      </c>
      <c r="F22" s="17" t="n">
        <v>53.5487</v>
      </c>
      <c r="G22" s="17" t="n">
        <v>26</v>
      </c>
      <c r="H22" s="6" t="s">
        <f>=(F22-E22)*G22</f>
      </c>
      <c r="I22" s="9" t="s">
        <f>=(F22-E22)/E22</f>
      </c>
      <c r="J22" s="7" t="s">
        <f>=MAX(1,DATEDIF(C22,D22,"d")-1)</f>
      </c>
      <c r="K22" s="9" t="s">
        <f>=I22*365/J22</f>
      </c>
    </row>
    <row collapsed="false" customFormat="false" customHeight="false" hidden="false" ht="12.1" outlineLevel="0" r="23">
      <c r="A23" s="16" t="s">
        <v>85</v>
      </c>
      <c r="B23" s="16" t="s">
        <v>208</v>
      </c>
      <c r="C23" s="36" t="n">
        <v>46083</v>
      </c>
      <c r="D23" s="37" t="n">
        <v>46104</v>
      </c>
      <c r="E23" s="17" t="n">
        <v>46.7068</v>
      </c>
      <c r="F23" s="17" t="n">
        <v>46.832</v>
      </c>
      <c r="G23" s="17" t="n">
        <v>10</v>
      </c>
      <c r="H23" s="6" t="s">
        <f>=(F23-E23)*G23</f>
      </c>
      <c r="I23" s="9" t="s">
        <f>=(F23-E23)/E23</f>
      </c>
      <c r="J23" s="7" t="s">
        <f>=MAX(1,DATEDIF(C23,D23,"d")-1)</f>
      </c>
      <c r="K23" s="9" t="s">
        <f>=I23*365/J23</f>
      </c>
    </row>
    <row collapsed="false" customFormat="false" customHeight="false" hidden="false" ht="12.1" outlineLevel="0" r="24">
      <c r="A24" s="16" t="s">
        <v>85</v>
      </c>
      <c r="B24" s="16" t="s">
        <v>208</v>
      </c>
      <c r="C24" s="36" t="n">
        <v>46083</v>
      </c>
      <c r="D24" s="37" t="n">
        <v>46104</v>
      </c>
      <c r="E24" s="17" t="n">
        <v>46.7068</v>
      </c>
      <c r="F24" s="17" t="n">
        <v>46.8323</v>
      </c>
      <c r="G24" s="17" t="n">
        <v>30</v>
      </c>
      <c r="H24" s="6" t="s">
        <f>=(F24-E24)*G24</f>
      </c>
      <c r="I24" s="9" t="s">
        <f>=(F24-E24)/E24</f>
      </c>
      <c r="J24" s="7" t="s">
        <f>=MAX(1,DATEDIF(C24,D24,"d")-1)</f>
      </c>
      <c r="K24" s="9" t="s">
        <f>=I24*365/J24</f>
      </c>
    </row>
    <row collapsed="false" customFormat="false" customHeight="false" hidden="false" ht="12.1" outlineLevel="0" r="25">
      <c r="A25" s="16" t="s">
        <v>86</v>
      </c>
      <c r="B25" s="16" t="s">
        <v>209</v>
      </c>
      <c r="C25" s="36" t="n">
        <v>46090</v>
      </c>
      <c r="D25" s="37" t="n">
        <v>46128</v>
      </c>
      <c r="E25" s="17" t="n">
        <v>0.1388</v>
      </c>
      <c r="F25" s="17" t="n">
        <v>0.1422</v>
      </c>
      <c r="G25" s="17" t="n">
        <v>1000</v>
      </c>
      <c r="H25" s="6" t="s">
        <f>=(F25-E25)*G25</f>
      </c>
      <c r="I25" s="9" t="s">
        <f>=(F25-E25)/E25</f>
      </c>
      <c r="J25" s="7" t="s">
        <f>=MAX(1,DATEDIF(C25,D25,"d")-1)</f>
      </c>
      <c r="K25" s="9" t="s">
        <f>=I25*365/J25</f>
      </c>
    </row>
    <row collapsed="false" customFormat="false" customHeight="false" hidden="false" ht="12.1" outlineLevel="0" r="26">
      <c r="A26" s="16" t="s">
        <v>87</v>
      </c>
      <c r="B26" s="16" t="s">
        <v>210</v>
      </c>
      <c r="C26" s="36" t="n">
        <v>46099</v>
      </c>
      <c r="D26" s="37" t="n">
        <v>46251</v>
      </c>
      <c r="E26" s="17" t="n">
        <v>0.4562</v>
      </c>
      <c r="F26" s="17" t="n">
        <v>0.322</v>
      </c>
      <c r="G26" s="17" t="n">
        <v>1000</v>
      </c>
      <c r="H26" s="6" t="s">
        <f>=(F26-E26)*G26</f>
      </c>
      <c r="I26" s="9" t="s">
        <f>=(F26-E26)/E26</f>
      </c>
      <c r="J26" s="7" t="s">
        <f>=MAX(1,DATEDIF(C26,D26,"d")-1)</f>
      </c>
      <c r="K26" s="9" t="s">
        <f>=I26*365/J26</f>
      </c>
    </row>
    <row collapsed="false" customFormat="false" customHeight="false" hidden="false" ht="12.1" outlineLevel="0" r="27">
      <c r="A27" s="16" t="s">
        <v>87</v>
      </c>
      <c r="B27" s="16" t="s">
        <v>210</v>
      </c>
      <c r="C27" s="36" t="n">
        <v>46104</v>
      </c>
      <c r="D27" s="37" t="n">
        <v>46251</v>
      </c>
      <c r="E27" s="17" t="n">
        <v>0.4477</v>
      </c>
      <c r="F27" s="17" t="n">
        <v>0.322</v>
      </c>
      <c r="G27" s="17" t="n">
        <v>1000</v>
      </c>
      <c r="H27" s="6" t="s">
        <f>=(F27-E27)*G27</f>
      </c>
      <c r="I27" s="9" t="s">
        <f>=(F27-E27)/E27</f>
      </c>
      <c r="J27" s="7" t="s">
        <f>=MAX(1,DATEDIF(C27,D27,"d")-1)</f>
      </c>
      <c r="K27" s="9" t="s">
        <f>=I27*365/J27</f>
      </c>
    </row>
    <row collapsed="false" customFormat="false" customHeight="false" hidden="false" ht="12.1" outlineLevel="0" r="28">
      <c r="A28" s="16" t="s">
        <v>87</v>
      </c>
      <c r="B28" s="16" t="s">
        <v>210</v>
      </c>
      <c r="C28" s="36" t="n">
        <v>46174</v>
      </c>
      <c r="D28" s="37" t="n">
        <v>46251</v>
      </c>
      <c r="E28" s="17" t="n">
        <v>0.3954</v>
      </c>
      <c r="F28" s="17" t="n">
        <v>0.322</v>
      </c>
      <c r="G28" s="17" t="n">
        <v>1000</v>
      </c>
      <c r="H28" s="6" t="s">
        <f>=(F28-E28)*G28</f>
      </c>
      <c r="I28" s="9" t="s">
        <f>=(F28-E28)/E28</f>
      </c>
      <c r="J28" s="7" t="s">
        <f>=MAX(1,DATEDIF(C28,D28,"d")-1)</f>
      </c>
      <c r="K28" s="9" t="s">
        <f>=I28*365/J28</f>
      </c>
    </row>
    <row collapsed="false" customFormat="false" customHeight="false" hidden="false" ht="12.1" outlineLevel="0" r="29">
      <c r="A29" s="16" t="s">
        <v>87</v>
      </c>
      <c r="B29" s="16" t="s">
        <v>210</v>
      </c>
      <c r="C29" s="36" t="n">
        <v>46219</v>
      </c>
      <c r="D29" s="37" t="n">
        <v>46251</v>
      </c>
      <c r="E29" s="17" t="n">
        <v>0.2552</v>
      </c>
      <c r="F29" s="17" t="n">
        <v>0.322</v>
      </c>
      <c r="G29" s="17" t="n">
        <v>4000</v>
      </c>
      <c r="H29" s="6" t="s">
        <f>=(F29-E29)*G29</f>
      </c>
      <c r="I29" s="9" t="s">
        <f>=(F29-E29)/E29</f>
      </c>
      <c r="J29" s="7" t="s">
        <f>=MAX(1,DATEDIF(C29,D29,"d")-1)</f>
      </c>
      <c r="K29" s="9" t="s">
        <f>=I29*365/J29</f>
      </c>
    </row>
    <row collapsed="false" customFormat="false" customHeight="false" hidden="false" ht="12.1" outlineLevel="0" r="30">
      <c r="A30" s="16" t="s">
        <v>88</v>
      </c>
      <c r="B30" s="16" t="s">
        <v>211</v>
      </c>
      <c r="C30" s="36" t="n">
        <v>46099</v>
      </c>
      <c r="D30" s="37" t="n">
        <v>46251</v>
      </c>
      <c r="E30" s="17" t="n">
        <v>304.88</v>
      </c>
      <c r="F30" s="17" t="n">
        <v>134.5839</v>
      </c>
      <c r="G30" s="17" t="n">
        <v>1</v>
      </c>
      <c r="H30" s="6" t="s">
        <f>=(F30-E30)*G30</f>
      </c>
      <c r="I30" s="9" t="s">
        <f>=(F30-E30)/E30</f>
      </c>
      <c r="J30" s="7" t="s">
        <f>=MAX(1,DATEDIF(C30,D30,"d")-1)</f>
      </c>
      <c r="K30" s="9" t="s">
        <f>=I30*365/J30</f>
      </c>
    </row>
    <row collapsed="false" customFormat="false" customHeight="false" hidden="false" ht="12.1" outlineLevel="0" r="31">
      <c r="A31" s="16" t="s">
        <v>88</v>
      </c>
      <c r="B31" s="16" t="s">
        <v>211</v>
      </c>
      <c r="C31" s="36" t="n">
        <v>46104</v>
      </c>
      <c r="D31" s="37" t="n">
        <v>46251</v>
      </c>
      <c r="E31" s="17" t="n">
        <v>289.24</v>
      </c>
      <c r="F31" s="17" t="n">
        <v>134.5839</v>
      </c>
      <c r="G31" s="17" t="n">
        <v>1</v>
      </c>
      <c r="H31" s="6" t="s">
        <f>=(F31-E31)*G31</f>
      </c>
      <c r="I31" s="9" t="s">
        <f>=(F31-E31)/E31</f>
      </c>
      <c r="J31" s="7" t="s">
        <f>=MAX(1,DATEDIF(C31,D31,"d")-1)</f>
      </c>
      <c r="K31" s="9" t="s">
        <f>=I31*365/J31</f>
      </c>
    </row>
    <row collapsed="false" customFormat="false" customHeight="false" hidden="false" ht="12.1" outlineLevel="0" r="32">
      <c r="A32" s="16" t="s">
        <v>88</v>
      </c>
      <c r="B32" s="16" t="s">
        <v>211</v>
      </c>
      <c r="C32" s="36" t="n">
        <v>46129</v>
      </c>
      <c r="D32" s="37" t="n">
        <v>46251</v>
      </c>
      <c r="E32" s="17" t="n">
        <v>269.4333</v>
      </c>
      <c r="F32" s="17" t="n">
        <v>134.5839</v>
      </c>
      <c r="G32" s="17" t="n">
        <v>3</v>
      </c>
      <c r="H32" s="6" t="s">
        <f>=(F32-E32)*G32</f>
      </c>
      <c r="I32" s="9" t="s">
        <f>=(F32-E32)/E32</f>
      </c>
      <c r="J32" s="7" t="s">
        <f>=MAX(1,DATEDIF(C32,D32,"d")-1)</f>
      </c>
      <c r="K32" s="9" t="s">
        <f>=I32*365/J32</f>
      </c>
    </row>
    <row collapsed="false" customFormat="false" customHeight="false" hidden="false" ht="12.1" outlineLevel="0" r="33">
      <c r="A33" s="16" t="s">
        <v>88</v>
      </c>
      <c r="B33" s="16" t="s">
        <v>211</v>
      </c>
      <c r="C33" s="36" t="n">
        <v>46132</v>
      </c>
      <c r="D33" s="37" t="n">
        <v>46251</v>
      </c>
      <c r="E33" s="17" t="n">
        <v>268.5817</v>
      </c>
      <c r="F33" s="17" t="n">
        <v>134.5839</v>
      </c>
      <c r="G33" s="17" t="n">
        <v>6</v>
      </c>
      <c r="H33" s="6" t="s">
        <f>=(F33-E33)*G33</f>
      </c>
      <c r="I33" s="9" t="s">
        <f>=(F33-E33)/E33</f>
      </c>
      <c r="J33" s="7" t="s">
        <f>=MAX(1,DATEDIF(C33,D33,"d")-1)</f>
      </c>
      <c r="K33" s="9" t="s">
        <f>=I33*365/J33</f>
      </c>
    </row>
    <row collapsed="false" customFormat="false" customHeight="false" hidden="false" ht="12.1" outlineLevel="0" r="34">
      <c r="A34" s="16" t="s">
        <v>88</v>
      </c>
      <c r="B34" s="16" t="s">
        <v>211</v>
      </c>
      <c r="C34" s="36" t="n">
        <v>46174</v>
      </c>
      <c r="D34" s="37" t="n">
        <v>46251</v>
      </c>
      <c r="E34" s="17" t="n">
        <v>239.4175</v>
      </c>
      <c r="F34" s="17" t="n">
        <v>134.5839</v>
      </c>
      <c r="G34" s="17" t="n">
        <v>4</v>
      </c>
      <c r="H34" s="6" t="s">
        <f>=(F34-E34)*G34</f>
      </c>
      <c r="I34" s="9" t="s">
        <f>=(F34-E34)/E34</f>
      </c>
      <c r="J34" s="7" t="s">
        <f>=MAX(1,DATEDIF(C34,D34,"d")-1)</f>
      </c>
      <c r="K34" s="9" t="s">
        <f>=I34*365/J34</f>
      </c>
    </row>
    <row collapsed="false" customFormat="false" customHeight="false" hidden="false" ht="12.1" outlineLevel="0" r="35">
      <c r="A35" s="16" t="s">
        <v>88</v>
      </c>
      <c r="B35" s="16" t="s">
        <v>211</v>
      </c>
      <c r="C35" s="36" t="n">
        <v>46239</v>
      </c>
      <c r="D35" s="37" t="n">
        <v>46251</v>
      </c>
      <c r="E35" s="17" t="n">
        <v>156.28</v>
      </c>
      <c r="F35" s="17" t="n">
        <v>134.5839</v>
      </c>
      <c r="G35" s="17" t="n">
        <v>1</v>
      </c>
      <c r="H35" s="6" t="s">
        <f>=(F35-E35)*G35</f>
      </c>
      <c r="I35" s="9" t="s">
        <f>=(F35-E35)/E35</f>
      </c>
      <c r="J35" s="7" t="s">
        <f>=MAX(1,DATEDIF(C35,D35,"d")-1)</f>
      </c>
      <c r="K35" s="9" t="s">
        <f>=I35*365/J35</f>
      </c>
    </row>
    <row collapsed="false" customFormat="false" customHeight="false" hidden="false" ht="12.1" outlineLevel="0" r="36">
      <c r="A36" s="16" t="s">
        <v>88</v>
      </c>
      <c r="B36" s="16" t="s">
        <v>211</v>
      </c>
      <c r="C36" s="36" t="n">
        <v>46244</v>
      </c>
      <c r="D36" s="37" t="n">
        <v>46251</v>
      </c>
      <c r="E36" s="17" t="n">
        <v>155.0756</v>
      </c>
      <c r="F36" s="17" t="n">
        <v>134.5839</v>
      </c>
      <c r="G36" s="17" t="n">
        <v>9</v>
      </c>
      <c r="H36" s="6" t="s">
        <f>=(F36-E36)*G36</f>
      </c>
      <c r="I36" s="9" t="s">
        <f>=(F36-E36)/E36</f>
      </c>
      <c r="J36" s="7" t="s">
        <f>=MAX(1,DATEDIF(C36,D36,"d")-1)</f>
      </c>
      <c r="K36" s="9" t="s">
        <f>=I36*365/J36</f>
      </c>
    </row>
    <row collapsed="false" customFormat="false" customHeight="false" hidden="false" ht="12.1" outlineLevel="0" r="37">
      <c r="A37" s="16" t="s">
        <v>88</v>
      </c>
      <c r="B37" s="16" t="s">
        <v>211</v>
      </c>
      <c r="C37" s="36" t="n">
        <v>46244</v>
      </c>
      <c r="D37" s="37" t="n">
        <v>46251</v>
      </c>
      <c r="E37" s="17" t="n">
        <v>155.0764</v>
      </c>
      <c r="F37" s="17" t="n">
        <v>134.5839</v>
      </c>
      <c r="G37" s="17" t="n">
        <v>11</v>
      </c>
      <c r="H37" s="6" t="s">
        <f>=(F37-E37)*G37</f>
      </c>
      <c r="I37" s="9" t="s">
        <f>=(F37-E37)/E37</f>
      </c>
      <c r="J37" s="7" t="s">
        <f>=MAX(1,DATEDIF(C37,D37,"d")-1)</f>
      </c>
      <c r="K37" s="9" t="s">
        <f>=I37*365/J37</f>
      </c>
    </row>
    <row collapsed="false" customFormat="false" customHeight="false" hidden="false" ht="12.1" outlineLevel="0" r="38">
      <c r="A38" s="16" t="s">
        <v>89</v>
      </c>
      <c r="B38" s="16" t="s">
        <v>212</v>
      </c>
      <c r="C38" s="36" t="n">
        <v>46104</v>
      </c>
      <c r="D38" s="37" t="n">
        <v>46251</v>
      </c>
      <c r="E38" s="17" t="n">
        <v>413.09</v>
      </c>
      <c r="F38" s="17" t="n">
        <v>354.125</v>
      </c>
      <c r="G38" s="17" t="n">
        <v>1</v>
      </c>
      <c r="H38" s="6" t="s">
        <f>=(F38-E38)*G38</f>
      </c>
      <c r="I38" s="9" t="s">
        <f>=(F38-E38)/E38</f>
      </c>
      <c r="J38" s="7" t="s">
        <f>=MAX(1,DATEDIF(C38,D38,"d")-1)</f>
      </c>
      <c r="K38" s="9" t="s">
        <f>=I38*365/J38</f>
      </c>
    </row>
    <row collapsed="false" customFormat="false" customHeight="false" hidden="false" ht="12.1" outlineLevel="0" r="39">
      <c r="A39" s="16" t="s">
        <v>89</v>
      </c>
      <c r="B39" s="16" t="s">
        <v>212</v>
      </c>
      <c r="C39" s="36" t="n">
        <v>46104</v>
      </c>
      <c r="D39" s="37" t="n">
        <v>46251</v>
      </c>
      <c r="E39" s="17" t="n">
        <v>412.34</v>
      </c>
      <c r="F39" s="17" t="n">
        <v>354.125</v>
      </c>
      <c r="G39" s="17" t="n">
        <v>1</v>
      </c>
      <c r="H39" s="6" t="s">
        <f>=(F39-E39)*G39</f>
      </c>
      <c r="I39" s="9" t="s">
        <f>=(F39-E39)/E39</f>
      </c>
      <c r="J39" s="7" t="s">
        <f>=MAX(1,DATEDIF(C39,D39,"d")-1)</f>
      </c>
      <c r="K39" s="9" t="s">
        <f>=I39*365/J39</f>
      </c>
    </row>
    <row collapsed="false" customFormat="false" customHeight="false" hidden="false" ht="12.1" outlineLevel="0" r="40">
      <c r="A40" s="16" t="s">
        <v>90</v>
      </c>
      <c r="B40" s="16" t="s">
        <v>213</v>
      </c>
      <c r="C40" s="36" t="n">
        <v>46104</v>
      </c>
      <c r="D40" s="37" t="n">
        <v>46251</v>
      </c>
      <c r="E40" s="17" t="n">
        <v>90.497</v>
      </c>
      <c r="F40" s="17" t="n">
        <v>71.105</v>
      </c>
      <c r="G40" s="17" t="n">
        <v>10</v>
      </c>
      <c r="H40" s="6" t="s">
        <f>=(F40-E40)*G40</f>
      </c>
      <c r="I40" s="9" t="s">
        <f>=(F40-E40)/E40</f>
      </c>
      <c r="J40" s="7" t="s">
        <f>=MAX(1,DATEDIF(C40,D40,"d")-1)</f>
      </c>
      <c r="K40" s="9" t="s">
        <f>=I40*365/J40</f>
      </c>
    </row>
    <row collapsed="false" customFormat="false" customHeight="false" hidden="false" ht="12.1" outlineLevel="0" r="41">
      <c r="A41" s="16" t="s">
        <v>91</v>
      </c>
      <c r="B41" s="16" t="s">
        <v>214</v>
      </c>
      <c r="C41" s="36" t="n">
        <v>46111</v>
      </c>
      <c r="D41" s="37" t="n">
        <v>46112</v>
      </c>
      <c r="E41" s="17" t="n">
        <v>82.7908</v>
      </c>
      <c r="F41" s="17" t="n">
        <v>84.9816</v>
      </c>
      <c r="G41" s="17" t="n">
        <v>50</v>
      </c>
      <c r="H41" s="6" t="s">
        <f>=(F41-E41)*G41</f>
      </c>
      <c r="I41" s="9" t="s">
        <f>=(F41-E41)/E41</f>
      </c>
      <c r="J41" s="7" t="s">
        <f>=MAX(1,DATEDIF(C41,D41,"d")-1)</f>
      </c>
      <c r="K41" s="9" t="s">
        <f>=I41*365/J41</f>
      </c>
    </row>
    <row collapsed="false" customFormat="false" customHeight="false" hidden="false" ht="12.1" outlineLevel="0" r="42">
      <c r="A42" s="16" t="s">
        <v>92</v>
      </c>
      <c r="B42" s="16" t="s">
        <v>187</v>
      </c>
      <c r="C42" s="36" t="n">
        <v>46132</v>
      </c>
      <c r="D42" s="37" t="n">
        <v>46239</v>
      </c>
      <c r="E42" s="17" t="n">
        <v>981.28</v>
      </c>
      <c r="F42" s="17" t="n">
        <v>634.69</v>
      </c>
      <c r="G42" s="17" t="n">
        <v>1</v>
      </c>
      <c r="H42" s="6" t="s">
        <f>=(F42-E42)*G42</f>
      </c>
      <c r="I42" s="9" t="s">
        <f>=(F42-E42)/E42</f>
      </c>
      <c r="J42" s="7" t="s">
        <f>=MAX(1,DATEDIF(C42,D42,"d")-1)</f>
      </c>
      <c r="K42" s="9" t="s">
        <f>=I42*365/J42</f>
      </c>
    </row>
    <row collapsed="false" customFormat="false" customHeight="false" hidden="false" ht="12.1" outlineLevel="0" r="43">
      <c r="A43" s="16" t="s">
        <v>92</v>
      </c>
      <c r="B43" s="16" t="s">
        <v>187</v>
      </c>
      <c r="C43" s="36" t="n">
        <v>46225</v>
      </c>
      <c r="D43" s="37" t="n">
        <v>46239</v>
      </c>
      <c r="E43" s="17" t="n">
        <v>459.63</v>
      </c>
      <c r="F43" s="17" t="n">
        <v>634.69</v>
      </c>
      <c r="G43" s="17" t="n">
        <v>1</v>
      </c>
      <c r="H43" s="6" t="s">
        <f>=(F43-E43)*G43</f>
      </c>
      <c r="I43" s="9" t="s">
        <f>=(F43-E43)/E43</f>
      </c>
      <c r="J43" s="7" t="s">
        <f>=MAX(1,DATEDIF(C43,D43,"d")-1)</f>
      </c>
      <c r="K43" s="9" t="s">
        <f>=I43*365/J43</f>
      </c>
    </row>
    <row collapsed="false" customFormat="false" customHeight="false" hidden="false" ht="12.1" outlineLevel="0" r="44">
      <c r="A44" s="16" t="s">
        <v>92</v>
      </c>
      <c r="B44" s="16" t="s">
        <v>187</v>
      </c>
      <c r="C44" s="36" t="n">
        <v>46227</v>
      </c>
      <c r="D44" s="37" t="n">
        <v>46239</v>
      </c>
      <c r="E44" s="17" t="n">
        <v>437.015</v>
      </c>
      <c r="F44" s="17" t="n">
        <v>634.69</v>
      </c>
      <c r="G44" s="17" t="n">
        <v>2</v>
      </c>
      <c r="H44" s="6" t="s">
        <f>=(F44-E44)*G44</f>
      </c>
      <c r="I44" s="9" t="s">
        <f>=(F44-E44)/E44</f>
      </c>
      <c r="J44" s="7" t="s">
        <f>=MAX(1,DATEDIF(C44,D44,"d")-1)</f>
      </c>
      <c r="K44" s="9" t="s">
        <f>=I44*365/J44</f>
      </c>
    </row>
    <row collapsed="false" customFormat="false" customHeight="false" hidden="false" ht="12.1" outlineLevel="0" r="45">
      <c r="A45" s="16" t="s">
        <v>93</v>
      </c>
      <c r="B45" s="16" t="s">
        <v>215</v>
      </c>
      <c r="C45" s="36" t="n">
        <v>46152</v>
      </c>
      <c r="D45" s="37" t="n">
        <v>46251</v>
      </c>
      <c r="E45" s="17" t="n">
        <v>25.017</v>
      </c>
      <c r="F45" s="17" t="n">
        <v>19.5905</v>
      </c>
      <c r="G45" s="17" t="n">
        <v>10</v>
      </c>
      <c r="H45" s="6" t="s">
        <f>=(F45-E45)*G45</f>
      </c>
      <c r="I45" s="9" t="s">
        <f>=(F45-E45)/E45</f>
      </c>
      <c r="J45" s="7" t="s">
        <f>=MAX(1,DATEDIF(C45,D45,"d")-1)</f>
      </c>
      <c r="K45" s="9" t="s">
        <f>=I45*365/J45</f>
      </c>
    </row>
    <row collapsed="false" customFormat="false" customHeight="false" hidden="false" ht="12.1" outlineLevel="0" r="46">
      <c r="A46" s="16" t="s">
        <v>93</v>
      </c>
      <c r="B46" s="16" t="s">
        <v>215</v>
      </c>
      <c r="C46" s="36" t="n">
        <v>46174</v>
      </c>
      <c r="D46" s="37" t="n">
        <v>46251</v>
      </c>
      <c r="E46" s="17" t="n">
        <v>23.171</v>
      </c>
      <c r="F46" s="17" t="n">
        <v>19.5905</v>
      </c>
      <c r="G46" s="17" t="n">
        <v>10</v>
      </c>
      <c r="H46" s="6" t="s">
        <f>=(F46-E46)*G46</f>
      </c>
      <c r="I46" s="9" t="s">
        <f>=(F46-E46)/E46</f>
      </c>
      <c r="J46" s="7" t="s">
        <f>=MAX(1,DATEDIF(C46,D46,"d")-1)</f>
      </c>
      <c r="K46" s="9" t="s">
        <f>=I46*365/J46</f>
      </c>
    </row>
    <row collapsed="false" customFormat="false" customHeight="false" hidden="false" ht="12.1" outlineLevel="0" r="47">
      <c r="A47" s="16" t="s">
        <v>93</v>
      </c>
      <c r="B47" s="16" t="s">
        <v>215</v>
      </c>
      <c r="C47" s="36" t="n">
        <v>46174</v>
      </c>
      <c r="D47" s="37" t="n">
        <v>46251</v>
      </c>
      <c r="E47" s="17" t="n">
        <v>23.2315</v>
      </c>
      <c r="F47" s="17" t="n">
        <v>19.5903</v>
      </c>
      <c r="G47" s="17" t="n">
        <v>20</v>
      </c>
      <c r="H47" s="6" t="s">
        <f>=(F47-E47)*G47</f>
      </c>
      <c r="I47" s="9" t="s">
        <f>=(F47-E47)/E47</f>
      </c>
      <c r="J47" s="7" t="s">
        <f>=MAX(1,DATEDIF(C47,D47,"d")-1)</f>
      </c>
      <c r="K47" s="9" t="s">
        <f>=I47*365/J47</f>
      </c>
    </row>
    <row collapsed="false" customFormat="false" customHeight="false" hidden="false" ht="12.1" outlineLevel="0" r="48">
      <c r="A48" s="16" t="s">
        <v>93</v>
      </c>
      <c r="B48" s="16" t="s">
        <v>215</v>
      </c>
      <c r="C48" s="36" t="n">
        <v>46197</v>
      </c>
      <c r="D48" s="37" t="n">
        <v>46251</v>
      </c>
      <c r="E48" s="17" t="n">
        <v>18.729</v>
      </c>
      <c r="F48" s="17" t="n">
        <v>19.5903</v>
      </c>
      <c r="G48" s="17" t="n">
        <v>10</v>
      </c>
      <c r="H48" s="6" t="s">
        <f>=(F48-E48)*G48</f>
      </c>
      <c r="I48" s="9" t="s">
        <f>=(F48-E48)/E48</f>
      </c>
      <c r="J48" s="7" t="s">
        <f>=MAX(1,DATEDIF(C48,D48,"d")-1)</f>
      </c>
      <c r="K48" s="9" t="s">
        <f>=I48*365/J48</f>
      </c>
    </row>
    <row collapsed="false" customFormat="false" customHeight="false" hidden="false" ht="12.1" outlineLevel="0" r="49">
      <c r="A49" s="16" t="s">
        <v>94</v>
      </c>
      <c r="B49" s="16" t="s">
        <v>216</v>
      </c>
      <c r="C49" s="36" t="n">
        <v>46153</v>
      </c>
      <c r="D49" s="37" t="n">
        <v>46251</v>
      </c>
      <c r="E49" s="17" t="n">
        <v>119.569</v>
      </c>
      <c r="F49" s="17" t="n">
        <v>84.229</v>
      </c>
      <c r="G49" s="17" t="n">
        <v>10</v>
      </c>
      <c r="H49" s="6" t="s">
        <f>=(F49-E49)*G49</f>
      </c>
      <c r="I49" s="9" t="s">
        <f>=(F49-E49)/E49</f>
      </c>
      <c r="J49" s="7" t="s">
        <f>=MAX(1,DATEDIF(C49,D49,"d")-1)</f>
      </c>
      <c r="K49" s="9" t="s">
        <f>=I49*365/J49</f>
      </c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2026-09-09T08:06:21.00Z</dcterms:created>
  <dc:creator>izi-invest.ru</dc:creator>
  <cp:revision>0</cp:revision>
</cp:coreProperties>
</file>