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<sst xmlns="http://schemas.openxmlformats.org/spreadsheetml/2006/main" count="843" uniqueCount="190">
  <si>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</si>
  <si>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</si>
  <si>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</si>
  <si>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</si>
  <si>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</si>
  <si>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</si>
  <si>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</si>
  <si>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</si>
  <si>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</si>
  <si>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</si>
  <si>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</si>
  <si>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</si>
  <si>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</si>
  <si>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</si>
  <si>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</si>
  <si>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</si>
  <si>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RU000A10EMU3</t>
  </si>
  <si>
    <t>bond</t>
  </si>
  <si>
    <t>sГТЛК2P-12</t>
  </si>
  <si>
    <t>RUR</t>
  </si>
  <si>
    <t>2030-03-02</t>
  </si>
  <si>
    <t>AMD</t>
  </si>
  <si>
    <t>Сумма по облигациям: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</si>
  <si>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</si>
  <si>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</si>
  <si>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</si>
  <si>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</si>
  <si>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</si>
  <si>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</si>
  <si>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</si>
  <si>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</si>
  <si>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</si>
  <si>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</si>
  <si>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</si>
  <si>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</si>
  <si>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</si>
  <si>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</si>
  <si>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</si>
  <si>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</si>
  <si>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</si>
  <si>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</si>
  <si>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</si>
  <si>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</si>
  <si>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</si>
  <si>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</si>
  <si>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</si>
  <si>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</si>
  <si>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Перевод из АО Альфа-Банк</t>
  </si>
  <si>
    <t>Купон по RU000A10D616 - БалтЛизП20 2шт. по 15.41 RUR - налог 4 RUR (данные из БД)</t>
  </si>
  <si>
    <t>Перевод погашение купона 4B02-20-36442-R-001P (облигации ООО Балтийский лизинг) д.ф.27.03.26 (данные из сделок)</t>
  </si>
  <si>
    <t>Купон по RU000A10EMU3 - sГТЛК2P-12 41шт. по 13.36 RUR - налог 71 RUR (данные из БД)</t>
  </si>
  <si>
    <t>Перевод погашение купона 4B02-12-32432-H-002P (облигации АО ГТЛК) д.ф.21.04.26 (данные из сделок)</t>
  </si>
  <si>
    <t>Перевод погашение купона 4B02-20-36442-R-001P (облигации ООО Балтийский лизинг) д.ф.24.04.26 (данные из сделок)</t>
  </si>
  <si>
    <t>Купон по RU000A10ESM7 - МТС 2Р-18 3шт. по 11.42 RUR - налог 4 RUR (данные из БД)</t>
  </si>
  <si>
    <t>Перевод погашение купона 4B02-18-04715-A-002P (облигации ПАО МТС) д.ф.08.05.26 (данные из сделок)</t>
  </si>
  <si>
    <t>Купон по RU000A108C74 - РЕСОЛиБП25 2шт. по 12.74 RUR - налог 3 RUR (данные из БД)</t>
  </si>
  <si>
    <t>Перевод погашение купона 4B02-25-36419-R-001P (облигации ООО РЕСО-Лизинг) д.ф.15.05.26 (данные из сделок)</t>
  </si>
  <si>
    <t>Амортизация РусГид2Р03: 1 шт. по 1000 RUR.  (данные из БД)</t>
  </si>
  <si>
    <t>Купон по RU000A10A6C6 - РусГид2Р03 1шт. по 18.9 RUR - налог 2 RUR (данные из БД)</t>
  </si>
  <si>
    <t>Перевод погашение купона 4B02-12-32432-H-002P (облигации АО ГТЛК) д.ф.21.05.26 (данные из сделок)</t>
  </si>
  <si>
    <t>Перевод полное погашение номинала 4B02-03-55038-E-002P (облигации ПАО РусГидро) д.ф.21.05.26 (данные из сделок)</t>
  </si>
  <si>
    <t>Перевод погашение купона 4B02-03-55038-E-002P (облигации ПАО РусГидро) д.ф.21.05.26 (данные из сделок)</t>
  </si>
  <si>
    <t>Перевод погашение купона 4B02-20-36442-R-001P (облигации ООО Балтийский лизинг) д.ф.26.05.26 (данные из сделок)</t>
  </si>
  <si>
    <t>Перевод погашение купона 4B02-18-04715-A-002P (облигации ПАО МТС) д.ф.08.06.26 (данные из сделок)</t>
  </si>
  <si>
    <t>Перевод погашение купона 4B02-25-36419-R-001P (облигации ООО РЕСО-Лизинг) д.ф.11.06.26 (данные из сделок)</t>
  </si>
  <si>
    <t>Купон по RU000A10BW62 - МТС 2P-12 3шт. по 14.79 RUR - налог 6 RUR (данные из БД)</t>
  </si>
  <si>
    <t>Перевод погашение купона 4B02-12-32432-H-002P (облигации АО ГТЛК) д.ф.19.06.26 (данные из сделок)</t>
  </si>
  <si>
    <t>Перевод погашение купона 4B02-12-04715-A-002P (облигации ПАО МТС) д.ф.19.06.26 (данные из сделок)</t>
  </si>
  <si>
    <t>Перевод погашение купона 4B02-20-36442-R-001P (облигации ООО Балтийский лизинг) д.ф.25.06.26 (данные из сделок)</t>
  </si>
  <si>
    <t>Перевод погашение купона 4B02-18-04715-A-002P (облигации ПАО МТС) д.ф.08.07.26 (данные из сделок)</t>
  </si>
  <si>
    <t>Перевод погашение купона 4B02-25-36419-R-001P (облигации ООО РЕСО-Лизинг) д.ф.14.07.26 (данные из сделок)</t>
  </si>
  <si>
    <t>Перевод погашение купона 4B02-12-32432-H-002P (облигации АО ГТЛК) д.ф.20.07.26 (данные из сделок)</t>
  </si>
  <si>
    <t>Купон по RU000A10FJ16 - ВИС Ф БП13 5шт. по 13.56 RUR - налог 9 RUR (данные из БД)</t>
  </si>
  <si>
    <t>Перевод погашение купона 4B02-13-00554-R-001P (облигации ООО ВИС ФИНАНС) д.ф.24.07.26 (данные из сделок)</t>
  </si>
  <si>
    <t>Перевод погашение купона 4B02-20-36442-R-001P (облигации ООО Балтийский лизинг) д.ф.24.07.26 (данные из сделок)</t>
  </si>
  <si>
    <t>Перевод погашение купона 4B02-18-04715-A-002P (облигации ПАО МТС) д.ф.07.08.26 (данные из сделок)</t>
  </si>
  <si>
    <t>Перевод погашение купона 4B02-25-36419-R-001P (облигации ООО РЕСО-Лизинг) д.ф.13.08.26 (данные из сделок)</t>
  </si>
  <si>
    <t>Купон по RU000A10EMU3 - sГТЛК2P-12 42шт. по 13.36 RUR - налог 73 RUR (данные из БД)</t>
  </si>
  <si>
    <t>Перевод погашение купона 4B02-12-32432-H-002P (облигации АО ГТЛК) д.ф.19.08.26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</si>
  <si>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</si>
  <si>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</si>
  <si>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</si>
  <si>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</si>
  <si>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</si>
  <si>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</si>
  <si>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</si>
  <si>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Стоимость сейчас</t>
  </si>
  <si>
    <t>Полный доход</t>
  </si>
  <si>
    <t>RU000A10D616</t>
  </si>
  <si>
    <t>RU000A10ESM7</t>
  </si>
  <si>
    <t>RU000A10A6C6</t>
  </si>
  <si>
    <t>RU000A108C74</t>
  </si>
  <si>
    <t>RU000A10BW62</t>
  </si>
  <si>
    <t>RU000A10FJ16</t>
  </si>
  <si>
    <t>RU000A10DQ68</t>
  </si>
  <si>
    <t>sell</t>
  </si>
  <si>
    <t>RU000A10EMU3
sГТЛК2P-12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</si>
  <si>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</si>
  <si>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</si>
  <si>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</si>
  <si>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</si>
  <si>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</si>
  <si>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</si>
  <si>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</si>
  <si>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yield</t>
  </si>
  <si>
    <t>Перевод Выплата по поручению клиента в рамках Альфа-Трейдинг Поощрение 1 в соответствии с Правилами проведения акции.</t>
  </si>
  <si>
    <t>dohod</t>
  </si>
  <si>
    <t>input</t>
  </si>
  <si>
    <t>Балтийский лизинг ООО БО-П20</t>
  </si>
  <si>
    <t>ГТЛК БО 002P-12</t>
  </si>
  <si>
    <t>Перевод погашение купона 4B02-20-36442-R-001P (облигации ООО Балтийский лизинг) д.ф.27.03.26</t>
  </si>
  <si>
    <t>Перевод Выплата по поручению клиента в рамках 10000 рублей за 10 месяцев инвестиций в соответствии с Правилами проведения акции.</t>
  </si>
  <si>
    <t>Мобильные Телесистемы 002Р-18</t>
  </si>
  <si>
    <t>commission</t>
  </si>
  <si>
    <t>Комиссия  Банка по исполнению расчетов на ФР (МБ и СПБ) за 14.04.2026 (ставка по тарифу 0,02%).</t>
  </si>
  <si>
    <t>Комиссия  Банка по исполнению расчетов на ФР (МБ и СПБ) за 21.04.2026 (ставка по тарифу 0,02%).</t>
  </si>
  <si>
    <t>Перевод погашение купона 4B02-12-32432-H-002P (облигации АО ГТЛК) д.ф.21.04.26</t>
  </si>
  <si>
    <t>Перевод погашение купона 4B02-20-36442-R-001P (облигации ООО Балтийский лизинг) д.ф.24.04.26</t>
  </si>
  <si>
    <t>РусГидро БО-002Р-03</t>
  </si>
  <si>
    <t>Комиссия  Банка по исполнению расчетов на ФР (МБ и СПБ) за 30.04.2026 (ставка по тарифу 0,02%).</t>
  </si>
  <si>
    <t>Перевод погашение купона 4B02-18-04715-A-002P (облигации ПАО МТС) д.ф.08.05.26</t>
  </si>
  <si>
    <t>РЕСО-Лизинг ООО БО-П-25</t>
  </si>
  <si>
    <t>Комиссия  Банка по исполнению расчетов на ФР (МБ и СПБ) за 15.05.2026 (ставка по тарифу 0,02%).</t>
  </si>
  <si>
    <t>repo</t>
  </si>
  <si>
    <t>Убыток от сделок РЕПО 0 RUR</t>
  </si>
  <si>
    <t>Перевод погашение купона 4B02-25-36419-R-001P (облигации ООО РЕСО-Лизинг) д.ф.15.05.26</t>
  </si>
  <si>
    <t>Перевод погашение купона 4B02-12-32432-H-002P (облигации АО ГТЛК) д.ф.21.05.26</t>
  </si>
  <si>
    <t>amort</t>
  </si>
  <si>
    <t>Перевод полное погашение номинала 4B02-03-55038-E-002P (облигации ПАО РусГидро) д.ф.21.05.26</t>
  </si>
  <si>
    <t>Перевод погашение купона 4B02-03-55038-E-002P (облигации ПАО РусГидро) д.ф.21.05.26</t>
  </si>
  <si>
    <t>Мобильные ТелеСистемы 002P-12</t>
  </si>
  <si>
    <t>Перевод погашение купона 4B02-20-36442-R-001P (облигации ООО Балтийский лизинг) д.ф.26.05.26</t>
  </si>
  <si>
    <t>Комиссия  Банка по исполнению расчетов на ФР (МБ и СПБ) за 27.05.2026 (ставка по тарифу 0,02%).</t>
  </si>
  <si>
    <t>Перевод погашение купона 4B02-18-04715-A-002P (облигации ПАО МТС) д.ф.08.06.26</t>
  </si>
  <si>
    <t>Перевод погашение купона 4B02-25-36419-R-001P (облигации ООО РЕСО-Лизинг) д.ф.11.06.26</t>
  </si>
  <si>
    <t>Комиссия  Банка по исполнению расчетов на ФР (МБ и СПБ) за 16.06.2026 (ставка по тарифу 0,02%).</t>
  </si>
  <si>
    <t>Перевод погашение купона 4B02-12-32432-H-002P (облигации АО ГТЛК) д.ф.19.06.26</t>
  </si>
  <si>
    <t>Перевод погашение купона 4B02-12-04715-A-002P (облигации ПАО МТС) д.ф.19.06.26</t>
  </si>
  <si>
    <t>Комиссия  Банка по исполнению расчетов на ФР (МБ и СПБ) за 23.06.2026 (ставка по тарифу 0,02%).</t>
  </si>
  <si>
    <t>ВИС ФИНАНС БО-П13</t>
  </si>
  <si>
    <t>Перевод погашение купона 4B02-20-36442-R-001P (облигации ООО Балтийский лизинг) д.ф.25.06.26</t>
  </si>
  <si>
    <t>Комиссия  Банка по исполнению расчетов на ФР (МБ и СПБ) за 08.07.2026 (ставка по тарифу 0,02%).</t>
  </si>
  <si>
    <t>Перевод погашение купона 4B02-18-04715-A-002P (облигации ПАО МТС) д.ф.08.07.26</t>
  </si>
  <si>
    <t>Перевод погашение купона 4B02-25-36419-R-001P (облигации ООО РЕСО-Лизинг) д.ф.14.07.26</t>
  </si>
  <si>
    <t>Перевод погашение купона 4B02-12-32432-H-002P (облигации АО ГТЛК) д.ф.20.07.26</t>
  </si>
  <si>
    <t>Перевод погашение купона 4B02-13-00554-R-001P (облигации ООО ВИС ФИНАНС) д.ф.24.07.26</t>
  </si>
  <si>
    <t>Комиссия  Банка по исполнению расчетов на ФР (МБ и СПБ) за 27.07.2026 (ставка по тарифу 0,02%).</t>
  </si>
  <si>
    <t>Перевод погашение купона 4B02-20-36442-R-001P (облигации ООО Балтийский лизинг) д.ф.24.07.26</t>
  </si>
  <si>
    <t>Перевод погашение купона 4B02-18-04715-A-002P (облигации ПАО МТС) д.ф.07.08.26</t>
  </si>
  <si>
    <t>Перевод погашение купона 4B02-25-36419-R-001P (облигации ООО РЕСО-Лизинг) д.ф.13.08.26</t>
  </si>
  <si>
    <t>Перевод Выплата по поручению клиента в рамках Акция в подарок в соответствии с Правилами проведения акции.</t>
  </si>
  <si>
    <t>Комиссия  Банка по исполнению расчетов на ФР (МБ и СПБ) за 19.08.2026 (ставка по тарифу 0,02%).</t>
  </si>
  <si>
    <t>Перевод погашение купона 4B02-12-32432-H-002P (облигации АО ГТЛК) д.ф.19.08.26</t>
  </si>
  <si>
    <t>Комиссия  Банка по исполнению расчетов на ФР (МБ и СПБ) за 20.08.2026 (ставка по тарифу 0,02%).</t>
  </si>
  <si>
    <t>Комиссия  Банка по исполнению расчетов на ФР (МБ и СПБ) за 21.08.2026 (ставка по тарифу 0,02%).</t>
  </si>
  <si>
    <t>СелоЗеленое 001Р-02</t>
  </si>
  <si>
    <t>Комиссия  Банка по исполнению расчетов на ФР (МБ и СПБ) за 26.08.2026 (ставка по тарифу 0,02%).</t>
  </si>
  <si>
    <t>Комиссия  Банка по исполнению расчетов на ФР (МБ и СПБ) за 28.08.2026 (ставка по тарифу 0,02%).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</si>
  <si>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</si>
  <si>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</si>
  <si>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</si>
  <si>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</si>
  <si>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</si>
  <si>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</si>
  <si>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</si>
  <si>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Альфа Корп обл А+</t>
  </si>
  <si>
    <t>БалтЛизП20</t>
  </si>
  <si>
    <t>МТС 2Р-18</t>
  </si>
  <si>
    <t>РЕСОЛиБП25</t>
  </si>
  <si>
    <t>РусГид2Р03</t>
  </si>
  <si>
    <t>МТС 2P-12</t>
  </si>
  <si>
    <t>ВИС Ф БП13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</si>
  <si>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</si>
  <si>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</si>
  <si>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</si>
  <si>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</si>
  <si>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</si>
  <si>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</si>
  <si>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</si>
  <si>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</si>
  <si>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</si>
  <si>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</si>
  <si>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</si>
  <si>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</si>
  <si>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</si>
  <si>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</si>
  <si>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</si>
  <si>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</si>
  <si>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</si>
  <si>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СелоЗ1Р-2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</si>
</sst>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55</v>
      </c>
      <c r="F2" s="6" t="n">
        <v>98.59</v>
      </c>
      <c r="G2" s="17" t="n">
        <v>1000</v>
      </c>
      <c r="H2" s="6" t="n">
        <v>9.35</v>
      </c>
      <c r="I2" s="16" t="s">
        <v>20</v>
      </c>
      <c r="J2" s="6" t="s">
        <f>=E2*((F2/100*G2)*Портфель!$Q$13 + H2*Портфель!$Q$13) </f>
      </c>
      <c r="K2" s="9" t="n">
        <v>0.0472</v>
      </c>
      <c r="L2" s="6" t="n">
        <v>998.1</v>
      </c>
      <c r="M2" s="17" t="n">
        <v>98.27</v>
      </c>
      <c r="N2" s="16"/>
      <c r="O2" s="16" t="s">
        <v>21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22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23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24</v>
      </c>
      <c r="D4" s="16" t="s">
        <v>19</v>
      </c>
      <c r="E4" s="7" t="n">
        <v>963.59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25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26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27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28</v>
      </c>
      <c r="I6" s="4"/>
      <c r="J6" s="5" t="s">
        <f>=J3+J5</f>
      </c>
      <c r="K6" s="17"/>
      <c r="L6" s="6"/>
      <c r="M6" s="17"/>
      <c r="N6" s="16"/>
      <c r="O6" s="16" t="s">
        <v>29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30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31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32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33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35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36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37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38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39</v>
      </c>
      <c r="P17" s="17" t="n">
        <v>86.473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40</v>
      </c>
      <c r="B1" s="18" t="s">
        <v>9</v>
      </c>
      <c r="C1" s="18" t="s">
        <v>41</v>
      </c>
      <c r="D1" s="18" t="s">
        <v>42</v>
      </c>
      <c r="E1" s="18" t="s">
        <v>43</v>
      </c>
      <c r="F1" s="18" t="s">
        <v>44</v>
      </c>
      <c r="G1" s="18" t="s">
        <v>45</v>
      </c>
      <c r="H1" s="18" t="s">
        <v>46</v>
      </c>
    </row>
    <row collapsed="false" customFormat="false" customHeight="false" hidden="false" ht="12.1" outlineLevel="0" r="2">
      <c r="A2" s="13" t="n">
        <v>46099.525081019</v>
      </c>
      <c r="B2" s="6" t="n">
        <v>42000</v>
      </c>
      <c r="C2" s="16" t="s">
        <v>47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46104.421284722</v>
      </c>
      <c r="B3" s="6" t="n">
        <v>2000</v>
      </c>
      <c r="C3" s="16" t="s">
        <v>47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46109</v>
      </c>
      <c r="B4" s="6" t="n">
        <v>-26.82</v>
      </c>
      <c r="C4" s="16" t="s">
        <v>48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46111.636122685</v>
      </c>
      <c r="B5" s="6" t="n">
        <v>30.82</v>
      </c>
      <c r="C5" s="16" t="s">
        <v>49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46132.509907407</v>
      </c>
      <c r="B6" s="6" t="n">
        <v>1000</v>
      </c>
      <c r="C6" s="16" t="s">
        <v>47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46134</v>
      </c>
      <c r="B7" s="6" t="n">
        <v>-476.76</v>
      </c>
      <c r="C7" s="16" t="s">
        <v>50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46134.673935185</v>
      </c>
      <c r="B8" s="6" t="n">
        <v>547.76</v>
      </c>
      <c r="C8" s="16" t="s">
        <v>51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46139</v>
      </c>
      <c r="B9" s="6" t="n">
        <v>-26.82</v>
      </c>
      <c r="C9" s="16" t="s">
        <v>48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46139.649907407</v>
      </c>
      <c r="B10" s="6" t="n">
        <v>30.82</v>
      </c>
      <c r="C10" s="16" t="s">
        <v>52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46141.468622685</v>
      </c>
      <c r="B11" s="6" t="n">
        <v>400</v>
      </c>
      <c r="C11" s="16" t="s">
        <v>47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46152</v>
      </c>
      <c r="B12" s="6" t="n">
        <v>-30.26</v>
      </c>
      <c r="C12" s="16" t="s">
        <v>53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46155.653217593</v>
      </c>
      <c r="B13" s="6" t="n">
        <v>34.26</v>
      </c>
      <c r="C13" s="16" t="s">
        <v>54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46158</v>
      </c>
      <c r="B14" s="6" t="n">
        <v>-22.48</v>
      </c>
      <c r="C14" s="16" t="s">
        <v>55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46160</v>
      </c>
      <c r="B15" s="6" t="n">
        <v>575</v>
      </c>
      <c r="C15" s="16" t="s">
        <v>47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46160.646284722</v>
      </c>
      <c r="B16" s="6" t="n">
        <v>25.48</v>
      </c>
      <c r="C16" s="16" t="s">
        <v>56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46163</v>
      </c>
      <c r="B17" s="6" t="n">
        <v>-1000</v>
      </c>
      <c r="C17" s="16" t="s">
        <v>57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46164</v>
      </c>
      <c r="B18" s="6" t="n">
        <v>-476.76</v>
      </c>
      <c r="C18" s="16" t="s">
        <v>50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46164</v>
      </c>
      <c r="B19" s="6" t="n">
        <v>-16.9</v>
      </c>
      <c r="C19" s="16" t="s">
        <v>58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46164.601134259</v>
      </c>
      <c r="B20" s="6" t="n">
        <v>547.76</v>
      </c>
      <c r="C20" s="16" t="s">
        <v>59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46164.604537037</v>
      </c>
      <c r="B21" s="6" t="n">
        <v>1000</v>
      </c>
      <c r="C21" s="16" t="s">
        <v>60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46164.607858796</v>
      </c>
      <c r="B22" s="6" t="n">
        <v>18.9</v>
      </c>
      <c r="C22" s="16" t="s">
        <v>61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46168.915381944</v>
      </c>
      <c r="B23" s="6" t="n">
        <v>600</v>
      </c>
      <c r="C23" s="16" t="s">
        <v>47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46169</v>
      </c>
      <c r="B24" s="6" t="n">
        <v>-26.82</v>
      </c>
      <c r="C24" s="16" t="s">
        <v>48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46169.628842593</v>
      </c>
      <c r="B25" s="6" t="n">
        <v>30.82</v>
      </c>
      <c r="C25" s="16" t="s">
        <v>62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46182</v>
      </c>
      <c r="B26" s="6" t="n">
        <v>-30.26</v>
      </c>
      <c r="C26" s="16" t="s">
        <v>53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46183.656655093</v>
      </c>
      <c r="B27" s="6" t="n">
        <v>34.26</v>
      </c>
      <c r="C27" s="16" t="s">
        <v>63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46188</v>
      </c>
      <c r="B28" s="6" t="n">
        <v>-22.48</v>
      </c>
      <c r="C28" s="16" t="s">
        <v>55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46188.680833333</v>
      </c>
      <c r="B29" s="6" t="n">
        <v>25.48</v>
      </c>
      <c r="C29" s="16" t="s">
        <v>64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46194</v>
      </c>
      <c r="B30" s="6" t="n">
        <v>-476.76</v>
      </c>
      <c r="C30" s="16" t="s">
        <v>50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46195</v>
      </c>
      <c r="B31" s="6" t="n">
        <v>-38.37</v>
      </c>
      <c r="C31" s="16" t="s">
        <v>65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46195.622083333</v>
      </c>
      <c r="B32" s="6" t="n">
        <v>547.76</v>
      </c>
      <c r="C32" s="16" t="s">
        <v>66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46196.632430556</v>
      </c>
      <c r="B33" s="6" t="n">
        <v>44.37</v>
      </c>
      <c r="C33" s="16" t="s">
        <v>67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46199</v>
      </c>
      <c r="B34" s="6" t="n">
        <v>-26.82</v>
      </c>
      <c r="C34" s="16" t="s">
        <v>48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46199.67056713</v>
      </c>
      <c r="B35" s="6" t="n">
        <v>30.82</v>
      </c>
      <c r="C35" s="16" t="s">
        <v>68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46212</v>
      </c>
      <c r="B36" s="6" t="n">
        <v>-30.26</v>
      </c>
      <c r="C36" s="16" t="s">
        <v>53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46213.594224537</v>
      </c>
      <c r="B37" s="6" t="n">
        <v>34.26</v>
      </c>
      <c r="C37" s="16" t="s">
        <v>69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46218</v>
      </c>
      <c r="B38" s="6" t="n">
        <v>-22.48</v>
      </c>
      <c r="C38" s="16" t="s">
        <v>55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46218.614930556</v>
      </c>
      <c r="B39" s="6" t="n">
        <v>25.48</v>
      </c>
      <c r="C39" s="16" t="s">
        <v>70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46224</v>
      </c>
      <c r="B40" s="6" t="n">
        <v>-476.76</v>
      </c>
      <c r="C40" s="16" t="s">
        <v>50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46224.677488426</v>
      </c>
      <c r="B41" s="6" t="n">
        <v>547.76</v>
      </c>
      <c r="C41" s="16" t="s">
        <v>71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46229</v>
      </c>
      <c r="B42" s="6" t="n">
        <v>-26.82</v>
      </c>
      <c r="C42" s="16" t="s">
        <v>48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46229</v>
      </c>
      <c r="B43" s="6" t="n">
        <v>-58.8</v>
      </c>
      <c r="C43" s="16" t="s">
        <v>72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46230.673946759</v>
      </c>
      <c r="B44" s="6" t="n">
        <v>67.8</v>
      </c>
      <c r="C44" s="16" t="s">
        <v>73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46231.573275463</v>
      </c>
      <c r="B45" s="6" t="n">
        <v>30.82</v>
      </c>
      <c r="C45" s="16" t="s">
        <v>74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46242</v>
      </c>
      <c r="B46" s="6" t="n">
        <v>-30.26</v>
      </c>
      <c r="C46" s="16" t="s">
        <v>53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46245.573298611</v>
      </c>
      <c r="B47" s="6" t="n">
        <v>34.26</v>
      </c>
      <c r="C47" s="16" t="s">
        <v>75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46248</v>
      </c>
      <c r="B48" s="6" t="n">
        <v>-22.48</v>
      </c>
      <c r="C48" s="16" t="s">
        <v>55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46248.663599537</v>
      </c>
      <c r="B49" s="6" t="n">
        <v>25.48</v>
      </c>
      <c r="C49" s="16" t="s">
        <v>76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46254</v>
      </c>
      <c r="B50" s="6" t="n">
        <v>-488.12</v>
      </c>
      <c r="C50" s="16" t="s">
        <v>77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46254.600983796</v>
      </c>
      <c r="B51" s="6" t="n">
        <v>561.12</v>
      </c>
      <c r="C51" s="16" t="s">
        <v>78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46259.770104167</v>
      </c>
      <c r="B52" s="6" t="n">
        <v>7.61</v>
      </c>
      <c r="C52" s="16" t="s">
        <v>47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2" t="n">
        <v>46464</v>
      </c>
      <c r="B53" s="5" t="n">
        <v>-55702.34</v>
      </c>
      <c r="C53" s="14" t="s">
        <v>79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/>
      <c r="B54" s="9" t="s">
        <f>=XIRR(B2:B53,A2:A53)</f>
      </c>
      <c r="C54" s="16" t="s">
        <v>80</v>
      </c>
      <c r="D54" s="16"/>
      <c r="E54" s="16"/>
      <c r="F54" s="7"/>
      <c r="G54" s="2" t="s">
        <v>81</v>
      </c>
      <c r="H54" s="6" t="s">
        <f>=SUM(I2:H53)/365</f>
      </c>
    </row>
    <row collapsed="false" customFormat="false" customHeight="false" hidden="false" ht="12.1" outlineLevel="0" r="55">
      <c r="A55" s="13"/>
      <c r="B55" s="5" t="s">
        <f>=-SUM(B2:B53)</f>
      </c>
      <c r="C55" s="16" t="s">
        <v>82</v>
      </c>
      <c r="D55" s="16"/>
      <c r="E55" s="16"/>
      <c r="F55" s="7"/>
      <c r="G55" s="14" t="s">
        <v>83</v>
      </c>
      <c r="H55" s="9" t="s">
        <f>=B55/H54</f>
      </c>
    </row>
    <row collapsed="false" customFormat="false" customHeight="false" hidden="false" ht="12.1" outlineLevel="0" r="56">
      <c r="A56" s="19"/>
    </row>
    <row collapsed="false" customFormat="false" customHeight="false" hidden="false" ht="12.1" outlineLevel="0" r="57">
      <c r="A57" s="19"/>
    </row>
    <row collapsed="false" customFormat="false" customHeight="false" hidden="false" ht="12.1" outlineLevel="0" r="58">
      <c r="A58" s="15" t="s">
        <v>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46104</v>
      </c>
      <c r="B2" s="6" t="s">
        <f>=41000</f>
      </c>
      <c r="C2" s="0" t="s">
        <v>85</v>
      </c>
    </row>
    <row collapsed="false" customFormat="false" customHeight="false" hidden="false" ht="12.1" outlineLevel="0" r="3">
      <c r="A3" s="11" t="n">
        <v>46134</v>
      </c>
      <c r="B3" s="6" t="s">
        <f>=-476.76</f>
      </c>
      <c r="C3" s="0" t="s">
        <v>50</v>
      </c>
    </row>
    <row collapsed="false" customFormat="false" customHeight="false" hidden="false" ht="12.1" outlineLevel="0" r="4">
      <c r="A4" s="11" t="n">
        <v>46164</v>
      </c>
      <c r="B4" s="6" t="s">
        <f>=-476.76</f>
      </c>
      <c r="C4" s="0" t="s">
        <v>50</v>
      </c>
    </row>
    <row collapsed="false" customFormat="false" customHeight="false" hidden="false" ht="12.1" outlineLevel="0" r="5">
      <c r="A5" s="11" t="n">
        <v>46194</v>
      </c>
      <c r="B5" s="6" t="s">
        <f>=-476.76</f>
      </c>
      <c r="C5" s="0" t="s">
        <v>50</v>
      </c>
    </row>
    <row collapsed="false" customFormat="false" customHeight="false" hidden="false" ht="12.1" outlineLevel="0" r="6">
      <c r="A6" s="11" t="n">
        <v>46224</v>
      </c>
      <c r="B6" s="6" t="s">
        <f>=-476.76</f>
      </c>
      <c r="C6" s="0" t="s">
        <v>50</v>
      </c>
    </row>
    <row collapsed="false" customFormat="false" customHeight="false" hidden="false" ht="12.1" outlineLevel="0" r="7">
      <c r="A7" s="11" t="n">
        <v>46227</v>
      </c>
      <c r="B7" s="6" t="s">
        <f>=988.45</f>
      </c>
      <c r="C7" s="0" t="s">
        <v>85</v>
      </c>
    </row>
    <row collapsed="false" customFormat="false" customHeight="false" hidden="false" ht="12.1" outlineLevel="0" r="8">
      <c r="A8" s="11" t="n">
        <v>46253</v>
      </c>
      <c r="B8" s="6" t="s">
        <f>=11917.04</f>
      </c>
      <c r="C8" s="0" t="s">
        <v>85</v>
      </c>
    </row>
    <row collapsed="false" customFormat="false" customHeight="false" hidden="false" ht="12.1" outlineLevel="0" r="9">
      <c r="A9" s="11" t="n">
        <v>46254</v>
      </c>
      <c r="B9" s="6" t="s">
        <f>=-488.12</f>
      </c>
      <c r="C9" s="0" t="s">
        <v>77</v>
      </c>
    </row>
    <row collapsed="false" customFormat="false" customHeight="false" hidden="false" ht="12.1" outlineLevel="0" r="10">
      <c r="A10" s="11" t="n">
        <v>46254</v>
      </c>
      <c r="B10" s="6" t="s">
        <f>=989.93</f>
      </c>
      <c r="C10" s="0" t="s">
        <v>85</v>
      </c>
    </row>
    <row collapsed="false" customFormat="false" customHeight="false" hidden="false" ht="12.1" outlineLevel="0" r="11">
      <c r="A11" s="11" t="n">
        <v>46469</v>
      </c>
      <c r="B11" s="8" t="s">
        <f>=-Портфель!J2</f>
      </c>
      <c r="C11" s="0" t="s">
        <v>86</v>
      </c>
    </row>
    <row collapsed="false" customFormat="false" customHeight="false" hidden="false" ht="12.1" outlineLevel="0" r="12">
      <c r="A12" s="0"/>
      <c r="B12" s="10" t="s">
        <f>=XIRR(B2:B11,A2:A11)</f>
      </c>
      <c r="C12" s="0"/>
    </row>
    <row collapsed="false" customFormat="false" customHeight="false" hidden="false" ht="12.1" outlineLevel="0" r="13">
      <c r="A13" s="0"/>
      <c r="B13" s="8" t="s">
        <f>=-SUM(B2:B11)</f>
      </c>
      <c r="C13" s="0" t="s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88</v>
      </c>
      <c r="C1" s="0"/>
      <c r="D1" s="0"/>
      <c r="E1" s="4" t="s">
        <v>89</v>
      </c>
      <c r="F1" s="0"/>
      <c r="G1" s="0"/>
      <c r="H1" s="4" t="s">
        <v>90</v>
      </c>
      <c r="I1" s="0"/>
      <c r="J1" s="0"/>
      <c r="K1" s="4" t="s">
        <v>91</v>
      </c>
      <c r="L1" s="0"/>
      <c r="M1" s="0"/>
      <c r="N1" s="4" t="s">
        <v>92</v>
      </c>
      <c r="O1" s="0"/>
      <c r="P1" s="0"/>
      <c r="Q1" s="4" t="s">
        <v>93</v>
      </c>
      <c r="R1" s="0"/>
      <c r="S1" s="0"/>
      <c r="T1" s="4" t="s">
        <v>94</v>
      </c>
      <c r="U1" s="0"/>
    </row>
    <row collapsed="false" customFormat="false" customHeight="false" hidden="false" ht="12.1" outlineLevel="0" r="2">
      <c r="A2" s="11" t="n">
        <v>46104</v>
      </c>
      <c r="B2" s="6" t="n">
        <v>1015.16</v>
      </c>
      <c r="C2" s="0" t="s">
        <v>85</v>
      </c>
      <c r="D2" s="11" t="n">
        <v>46122</v>
      </c>
      <c r="E2" s="6" t="n">
        <v>1000</v>
      </c>
      <c r="F2" s="0" t="s">
        <v>85</v>
      </c>
      <c r="G2" s="11" t="n">
        <v>46141</v>
      </c>
      <c r="H2" s="6" t="n">
        <v>1008.63</v>
      </c>
      <c r="I2" s="0" t="s">
        <v>85</v>
      </c>
      <c r="J2" s="11" t="n">
        <v>46156</v>
      </c>
      <c r="K2" s="6" t="n">
        <v>1015.71</v>
      </c>
      <c r="L2" s="0" t="s">
        <v>85</v>
      </c>
      <c r="M2" s="11" t="n">
        <v>46168</v>
      </c>
      <c r="N2" s="6" t="n">
        <v>2009.92</v>
      </c>
      <c r="O2" s="0" t="s">
        <v>85</v>
      </c>
      <c r="P2" s="11" t="n">
        <v>46199</v>
      </c>
      <c r="Q2" s="6" t="n">
        <v>4000</v>
      </c>
      <c r="R2" s="0" t="s">
        <v>85</v>
      </c>
      <c r="S2" s="11" t="n">
        <v>46259</v>
      </c>
      <c r="T2" s="6" t="n">
        <v>1021.83</v>
      </c>
      <c r="U2" s="0" t="s">
        <v>85</v>
      </c>
    </row>
    <row collapsed="false" customFormat="false" customHeight="false" hidden="false" ht="12.1" outlineLevel="0" r="3">
      <c r="A3" s="11" t="n">
        <v>46104</v>
      </c>
      <c r="B3" s="6" t="n">
        <v>1015.16</v>
      </c>
      <c r="C3" s="0" t="s">
        <v>85</v>
      </c>
      <c r="D3" s="11" t="n">
        <v>46125</v>
      </c>
      <c r="E3" s="6" t="n">
        <v>996.51</v>
      </c>
      <c r="F3" s="0" t="s">
        <v>85</v>
      </c>
      <c r="G3" s="11" t="n">
        <v>46164</v>
      </c>
      <c r="H3" s="6" t="n">
        <v>-16.9</v>
      </c>
      <c r="I3" s="0" t="s">
        <v>58</v>
      </c>
      <c r="J3" s="11" t="n">
        <v>46156</v>
      </c>
      <c r="K3" s="6" t="n">
        <v>1015.71</v>
      </c>
      <c r="L3" s="0" t="s">
        <v>85</v>
      </c>
      <c r="M3" s="11" t="n">
        <v>46188</v>
      </c>
      <c r="N3" s="6" t="n">
        <v>1012.03</v>
      </c>
      <c r="O3" s="0" t="s">
        <v>85</v>
      </c>
      <c r="P3" s="11" t="n">
        <v>46210</v>
      </c>
      <c r="Q3" s="6" t="n">
        <v>989.9</v>
      </c>
      <c r="R3" s="0" t="s">
        <v>85</v>
      </c>
      <c r="S3" s="11" t="n">
        <v>46261</v>
      </c>
      <c r="T3" s="6" t="n">
        <v>-1022.39</v>
      </c>
      <c r="U3" s="0" t="s">
        <v>95</v>
      </c>
    </row>
    <row collapsed="false" customFormat="false" customHeight="false" hidden="false" ht="12.1" outlineLevel="0" r="4">
      <c r="A4" s="11" t="n">
        <v>46109</v>
      </c>
      <c r="B4" s="6" t="n">
        <v>-26.82</v>
      </c>
      <c r="C4" s="0" t="s">
        <v>48</v>
      </c>
      <c r="D4" s="11" t="n">
        <v>46132</v>
      </c>
      <c r="E4" s="6" t="n">
        <v>1002.98</v>
      </c>
      <c r="F4" s="0" t="s">
        <v>85</v>
      </c>
      <c r="G4" s="11" t="n">
        <v>46163</v>
      </c>
      <c r="H4" s="6" t="n">
        <v>-1000</v>
      </c>
      <c r="I4" s="0" t="s">
        <v>57</v>
      </c>
      <c r="J4" s="11" t="n">
        <v>46158</v>
      </c>
      <c r="K4" s="6" t="n">
        <v>-22.48</v>
      </c>
      <c r="L4" s="0" t="s">
        <v>55</v>
      </c>
      <c r="M4" s="11" t="n">
        <v>46195</v>
      </c>
      <c r="N4" s="6" t="n">
        <v>-38.37</v>
      </c>
      <c r="O4" s="0" t="s">
        <v>65</v>
      </c>
      <c r="P4" s="11" t="n">
        <v>46229</v>
      </c>
      <c r="Q4" s="6" t="n">
        <v>-58.8</v>
      </c>
      <c r="R4" s="0" t="s">
        <v>72</v>
      </c>
      <c r="S4" s="0"/>
      <c r="T4" s="10" t="s">
        <f>=XIRR(T2:T3,S2:S3)</f>
      </c>
      <c r="U4" s="0"/>
    </row>
    <row collapsed="false" customFormat="false" customHeight="false" hidden="false" ht="12.1" outlineLevel="0" r="5">
      <c r="A5" s="11" t="n">
        <v>46139</v>
      </c>
      <c r="B5" s="6" t="n">
        <v>-26.82</v>
      </c>
      <c r="C5" s="0" t="s">
        <v>48</v>
      </c>
      <c r="D5" s="11" t="n">
        <v>46152</v>
      </c>
      <c r="E5" s="6" t="n">
        <v>-30.26</v>
      </c>
      <c r="F5" s="0" t="s">
        <v>53</v>
      </c>
      <c r="G5" s="0"/>
      <c r="H5" s="10" t="s">
        <f>=XIRR(H2:H4,G2:G4)</f>
      </c>
      <c r="I5" s="0"/>
      <c r="J5" s="11" t="n">
        <v>46188</v>
      </c>
      <c r="K5" s="6" t="n">
        <v>-22.48</v>
      </c>
      <c r="L5" s="0" t="s">
        <v>55</v>
      </c>
      <c r="M5" s="11" t="n">
        <v>46195</v>
      </c>
      <c r="N5" s="6" t="n">
        <v>-2984.32</v>
      </c>
      <c r="O5" s="0" t="s">
        <v>95</v>
      </c>
      <c r="P5" s="11" t="n">
        <v>46253</v>
      </c>
      <c r="Q5" s="6" t="n">
        <v>-1010.11</v>
      </c>
      <c r="R5" s="0" t="s">
        <v>95</v>
      </c>
      <c r="S5" s="0"/>
      <c r="T5" s="8" t="s">
        <f>=-SUM(T2:T3)</f>
      </c>
      <c r="U5" s="0" t="s">
        <v>87</v>
      </c>
    </row>
    <row collapsed="false" customFormat="false" customHeight="false" hidden="false" ht="12.1" outlineLevel="0" r="6">
      <c r="A6" s="11" t="n">
        <v>46169</v>
      </c>
      <c r="B6" s="6" t="n">
        <v>-26.82</v>
      </c>
      <c r="C6" s="0" t="s">
        <v>48</v>
      </c>
      <c r="D6" s="11" t="n">
        <v>46182</v>
      </c>
      <c r="E6" s="6" t="n">
        <v>-30.26</v>
      </c>
      <c r="F6" s="0" t="s">
        <v>53</v>
      </c>
      <c r="G6" s="0"/>
      <c r="H6" s="8" t="s">
        <f>=-SUM(H2:H4)</f>
      </c>
      <c r="I6" s="0" t="s">
        <v>87</v>
      </c>
      <c r="J6" s="11" t="n">
        <v>46218</v>
      </c>
      <c r="K6" s="6" t="n">
        <v>-22.48</v>
      </c>
      <c r="L6" s="0" t="s">
        <v>55</v>
      </c>
      <c r="M6" s="0"/>
      <c r="N6" s="10" t="s">
        <f>=XIRR(N2:N5,M2:M5)</f>
      </c>
      <c r="O6" s="0"/>
      <c r="P6" s="11" t="n">
        <v>46253</v>
      </c>
      <c r="Q6" s="6" t="n">
        <v>-4040.44</v>
      </c>
      <c r="R6" s="0" t="s">
        <v>95</v>
      </c>
    </row>
    <row collapsed="false" customFormat="false" customHeight="false" hidden="false" ht="12.1" outlineLevel="0" r="7">
      <c r="A7" s="11" t="n">
        <v>46199</v>
      </c>
      <c r="B7" s="6" t="n">
        <v>-26.82</v>
      </c>
      <c r="C7" s="0" t="s">
        <v>48</v>
      </c>
      <c r="D7" s="11" t="n">
        <v>46212</v>
      </c>
      <c r="E7" s="6" t="n">
        <v>-30.26</v>
      </c>
      <c r="F7" s="0" t="s">
        <v>53</v>
      </c>
      <c r="G7" s="0"/>
      <c r="H7" s="0"/>
      <c r="I7" s="0"/>
      <c r="J7" s="11" t="n">
        <v>46248</v>
      </c>
      <c r="K7" s="6" t="n">
        <v>-22.48</v>
      </c>
      <c r="L7" s="0" t="s">
        <v>55</v>
      </c>
      <c r="M7" s="0"/>
      <c r="N7" s="8" t="s">
        <f>=-SUM(N2:N5)</f>
      </c>
      <c r="O7" s="0" t="s">
        <v>87</v>
      </c>
      <c r="P7" s="0"/>
      <c r="Q7" s="10" t="s">
        <f>=XIRR(Q2:Q6,P2:P6)</f>
      </c>
      <c r="R7" s="0"/>
    </row>
    <row collapsed="false" customFormat="false" customHeight="false" hidden="false" ht="12.1" outlineLevel="0" r="8">
      <c r="A8" s="11" t="n">
        <v>46229</v>
      </c>
      <c r="B8" s="6" t="n">
        <v>-26.82</v>
      </c>
      <c r="C8" s="0" t="s">
        <v>48</v>
      </c>
      <c r="D8" s="11" t="n">
        <v>46242</v>
      </c>
      <c r="E8" s="6" t="n">
        <v>-30.26</v>
      </c>
      <c r="F8" s="0" t="s">
        <v>53</v>
      </c>
      <c r="G8" s="0"/>
      <c r="H8" s="0"/>
      <c r="I8" s="0"/>
      <c r="J8" s="11" t="n">
        <v>46253</v>
      </c>
      <c r="K8" s="6" t="n">
        <v>-2003.92</v>
      </c>
      <c r="L8" s="0" t="s">
        <v>95</v>
      </c>
      <c r="M8" s="0"/>
      <c r="N8" s="0"/>
      <c r="O8" s="0"/>
      <c r="P8" s="0"/>
      <c r="Q8" s="8" t="s">
        <f>=-SUM(Q2:Q6)</f>
      </c>
      <c r="R8" s="0" t="s">
        <v>87</v>
      </c>
    </row>
    <row collapsed="false" customFormat="false" customHeight="false" hidden="false" ht="12.1" outlineLevel="0" r="9">
      <c r="A9" s="11" t="n">
        <v>46252</v>
      </c>
      <c r="B9" s="6" t="n">
        <v>-1788.8</v>
      </c>
      <c r="C9" s="0" t="s">
        <v>95</v>
      </c>
      <c r="D9" s="11" t="n">
        <v>46253</v>
      </c>
      <c r="E9" s="6" t="n">
        <v>-2993.05</v>
      </c>
      <c r="F9" s="0" t="s">
        <v>95</v>
      </c>
      <c r="G9" s="0"/>
      <c r="H9" s="0"/>
      <c r="I9" s="0"/>
      <c r="J9" s="0"/>
      <c r="K9" s="10" t="s">
        <f>=XIRR(K2:K8,J2:J8)</f>
      </c>
      <c r="L9" s="0"/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10" t="s">
        <f>=XIRR(E2:E9,D2:D9)</f>
      </c>
      <c r="F10" s="0"/>
      <c r="G10" s="0"/>
      <c r="H10" s="0"/>
      <c r="I10" s="0"/>
      <c r="J10" s="0"/>
      <c r="K10" s="8" t="s">
        <f>=-SUM(K2:K8)</f>
      </c>
      <c r="L10" s="0" t="s">
        <v>87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87</v>
      </c>
      <c r="D11" s="0"/>
      <c r="E11" s="8" t="s">
        <f>=-SUM(E2:E9)</f>
      </c>
      <c r="F11" s="0" t="s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96</v>
      </c>
      <c r="C1" s="0"/>
    </row>
    <row collapsed="false" customFormat="false" customHeight="false" hidden="false" ht="12.1" outlineLevel="0" r="2">
      <c r="A2" s="11" t="n">
        <v>46104</v>
      </c>
      <c r="B2" s="6" t="n">
        <v>41</v>
      </c>
      <c r="C2" s="6" t="n">
        <v>41000</v>
      </c>
    </row>
    <row collapsed="false" customFormat="false" customHeight="false" hidden="false" ht="12.1" outlineLevel="0" r="3">
      <c r="A3" s="11" t="n">
        <v>46134</v>
      </c>
      <c r="B3" s="6" t="n">
        <v>1</v>
      </c>
      <c r="C3" s="6" t="n">
        <v>988.45</v>
      </c>
    </row>
    <row collapsed="false" customFormat="false" customHeight="false" hidden="false" ht="12.1" outlineLevel="0" r="4">
      <c r="A4" s="11" t="n">
        <v>46164</v>
      </c>
      <c r="B4" s="6" t="n">
        <v>12</v>
      </c>
      <c r="C4" s="6" t="n">
        <v>11917.04</v>
      </c>
    </row>
    <row collapsed="false" customFormat="false" customHeight="false" hidden="false" ht="12.1" outlineLevel="0" r="5">
      <c r="A5" s="11" t="n">
        <v>46194</v>
      </c>
      <c r="B5" s="6" t="n">
        <v>1</v>
      </c>
      <c r="C5" s="6" t="n">
        <v>989.93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</row>
    <row collapsed="false" customFormat="false" customHeight="false" hidden="false" ht="12.1" outlineLevel="0" r="7">
      <c r="A7" s="0"/>
      <c r="B7" s="6" t="n">
        <v>98.59</v>
      </c>
      <c r="C7" s="0" t="s">
        <v>97</v>
      </c>
    </row>
    <row collapsed="false" customFormat="false" customHeight="false" hidden="false" ht="12.1" outlineLevel="0" r="8">
      <c r="A8" s="0"/>
      <c r="B8" s="6" t="n">
        <v>55</v>
      </c>
      <c r="C8" s="0" t="s">
        <v>98</v>
      </c>
    </row>
    <row collapsed="false" customFormat="false" customHeight="false" hidden="false" ht="12.1" outlineLevel="0" r="9">
      <c r="A9" s="0"/>
      <c r="B9" s="6" t="s">
        <f>=Портфель!G2*Портфель!$Q$13</f>
      </c>
      <c r="C9" s="0" t="s">
        <v>6</v>
      </c>
    </row>
    <row collapsed="false" customFormat="false" customHeight="false" hidden="false" ht="12.1" outlineLevel="0" r="10">
      <c r="A10" s="0"/>
      <c r="B10" s="6" t="s">
        <f>=Портфель!H2*Портфель!$Q$13</f>
      </c>
      <c r="C10" s="0" t="s">
        <v>7</v>
      </c>
    </row>
    <row collapsed="false" customFormat="false" customHeight="false" hidden="false" ht="12.1" outlineLevel="0" r="11">
      <c r="A11" s="0"/>
      <c r="B11" s="5" t="s">
        <f>=B8*(B9*B7/100-B6+B10)</f>
      </c>
      <c r="C11" s="0" t="s">
        <v>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40</v>
      </c>
      <c r="B1" s="18" t="s">
        <v>0</v>
      </c>
      <c r="C1" s="18" t="s">
        <v>2</v>
      </c>
      <c r="D1" s="18" t="s">
        <v>100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101</v>
      </c>
      <c r="L1" s="18" t="s">
        <v>102</v>
      </c>
      <c r="M1" s="18" t="s">
        <v>19</v>
      </c>
      <c r="N1" s="18" t="s">
        <v>103</v>
      </c>
    </row>
    <row collapsed="false" customFormat="false" customHeight="false" hidden="false" ht="12.1" outlineLevel="0" r="2">
      <c r="A2" s="21" t="n">
        <v>46098.658622685</v>
      </c>
      <c r="B2" s="22" t="s">
        <v>104</v>
      </c>
      <c r="C2" s="22" t="s">
        <v>105</v>
      </c>
      <c r="D2" s="22" t="s">
        <v>106</v>
      </c>
      <c r="E2" s="22" t="s">
        <v>106</v>
      </c>
      <c r="F2" s="22" t="s">
        <v>19</v>
      </c>
      <c r="G2" s="23" t="n">
        <v>1</v>
      </c>
      <c r="H2" s="24" t="n">
        <v>2.88</v>
      </c>
      <c r="I2" s="24" t="n">
        <v>2.88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46099.525081019</v>
      </c>
      <c r="B3" s="22" t="s">
        <v>107</v>
      </c>
      <c r="C3" s="22" t="s">
        <v>47</v>
      </c>
      <c r="D3" s="22" t="s">
        <v>107</v>
      </c>
      <c r="E3" s="22" t="s">
        <v>107</v>
      </c>
      <c r="F3" s="22" t="s">
        <v>19</v>
      </c>
      <c r="G3" s="23" t="n">
        <v>1</v>
      </c>
      <c r="H3" s="24" t="n">
        <v>42000</v>
      </c>
      <c r="I3" s="24" t="n">
        <v>42000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1" t="n">
        <v>46104.421284722</v>
      </c>
      <c r="B4" s="22" t="s">
        <v>107</v>
      </c>
      <c r="C4" s="22" t="s">
        <v>47</v>
      </c>
      <c r="D4" s="22" t="s">
        <v>107</v>
      </c>
      <c r="E4" s="22" t="s">
        <v>107</v>
      </c>
      <c r="F4" s="22" t="s">
        <v>19</v>
      </c>
      <c r="G4" s="23" t="n">
        <v>1</v>
      </c>
      <c r="H4" s="24" t="n">
        <v>2000</v>
      </c>
      <c r="I4" s="24" t="n">
        <v>2000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46104.431377315</v>
      </c>
      <c r="B5" s="16" t="s">
        <v>88</v>
      </c>
      <c r="C5" s="16" t="s">
        <v>108</v>
      </c>
      <c r="D5" s="16" t="s">
        <v>85</v>
      </c>
      <c r="E5" s="16" t="s">
        <v>17</v>
      </c>
      <c r="F5" s="16" t="s">
        <v>19</v>
      </c>
      <c r="G5" s="7" t="n">
        <v>1</v>
      </c>
      <c r="H5" s="6" t="n">
        <v>99.94</v>
      </c>
      <c r="I5" s="6" t="n">
        <v>-999.4</v>
      </c>
      <c r="J5" s="6" t="n">
        <v>-13.36</v>
      </c>
      <c r="K5" s="6" t="n">
        <v>-2.4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46104.434236111</v>
      </c>
      <c r="B6" s="16" t="s">
        <v>88</v>
      </c>
      <c r="C6" s="16" t="s">
        <v>108</v>
      </c>
      <c r="D6" s="16" t="s">
        <v>85</v>
      </c>
      <c r="E6" s="16" t="s">
        <v>17</v>
      </c>
      <c r="F6" s="16" t="s">
        <v>19</v>
      </c>
      <c r="G6" s="7" t="n">
        <v>1</v>
      </c>
      <c r="H6" s="6" t="n">
        <v>99.94</v>
      </c>
      <c r="I6" s="6" t="n">
        <v>-999.4</v>
      </c>
      <c r="J6" s="6" t="n">
        <v>-13.36</v>
      </c>
      <c r="K6" s="6" t="n">
        <v>-2.4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46104.57681713</v>
      </c>
      <c r="B7" s="16" t="s">
        <v>16</v>
      </c>
      <c r="C7" s="16" t="s">
        <v>109</v>
      </c>
      <c r="D7" s="16" t="s">
        <v>85</v>
      </c>
      <c r="E7" s="16" t="s">
        <v>17</v>
      </c>
      <c r="F7" s="16" t="s">
        <v>19</v>
      </c>
      <c r="G7" s="7" t="n">
        <v>41</v>
      </c>
      <c r="H7" s="6" t="n">
        <v>100</v>
      </c>
      <c r="I7" s="6" t="n">
        <v>-41000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46111.636122685</v>
      </c>
      <c r="B8" s="22" t="s">
        <v>106</v>
      </c>
      <c r="C8" s="22" t="s">
        <v>110</v>
      </c>
      <c r="D8" s="22" t="s">
        <v>106</v>
      </c>
      <c r="E8" s="22" t="s">
        <v>106</v>
      </c>
      <c r="F8" s="22" t="s">
        <v>19</v>
      </c>
      <c r="G8" s="23" t="n">
        <v>1</v>
      </c>
      <c r="H8" s="24" t="n">
        <v>30.82</v>
      </c>
      <c r="I8" s="24" t="n">
        <v>30.82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1" t="n">
        <v>46119.493344907</v>
      </c>
      <c r="B9" s="22" t="s">
        <v>104</v>
      </c>
      <c r="C9" s="22" t="s">
        <v>111</v>
      </c>
      <c r="D9" s="22" t="s">
        <v>106</v>
      </c>
      <c r="E9" s="22" t="s">
        <v>106</v>
      </c>
      <c r="F9" s="22" t="s">
        <v>19</v>
      </c>
      <c r="G9" s="23" t="n">
        <v>1</v>
      </c>
      <c r="H9" s="24" t="n">
        <v>1150</v>
      </c>
      <c r="I9" s="24" t="n">
        <v>1150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46122.585601852</v>
      </c>
      <c r="B10" s="16" t="s">
        <v>89</v>
      </c>
      <c r="C10" s="16" t="s">
        <v>112</v>
      </c>
      <c r="D10" s="16" t="s">
        <v>85</v>
      </c>
      <c r="E10" s="16" t="s">
        <v>17</v>
      </c>
      <c r="F10" s="16" t="s">
        <v>19</v>
      </c>
      <c r="G10" s="7" t="n">
        <v>1</v>
      </c>
      <c r="H10" s="6" t="n">
        <v>100</v>
      </c>
      <c r="I10" s="6" t="n">
        <v>-1000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46125.437233796</v>
      </c>
      <c r="B11" s="16" t="s">
        <v>89</v>
      </c>
      <c r="C11" s="16" t="s">
        <v>112</v>
      </c>
      <c r="D11" s="16" t="s">
        <v>85</v>
      </c>
      <c r="E11" s="16" t="s">
        <v>17</v>
      </c>
      <c r="F11" s="16" t="s">
        <v>19</v>
      </c>
      <c r="G11" s="7" t="n">
        <v>1</v>
      </c>
      <c r="H11" s="6" t="n">
        <v>99.45</v>
      </c>
      <c r="I11" s="6" t="n">
        <v>-994.5</v>
      </c>
      <c r="J11" s="6" t="n">
        <v>-1.52</v>
      </c>
      <c r="K11" s="6" t="n">
        <v>-0.49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5" t="n">
        <v>46126.819976852</v>
      </c>
      <c r="B12" s="26" t="s">
        <v>113</v>
      </c>
      <c r="C12" s="26" t="s">
        <v>114</v>
      </c>
      <c r="D12" s="26" t="s">
        <v>113</v>
      </c>
      <c r="E12" s="26" t="s">
        <v>113</v>
      </c>
      <c r="F12" s="26" t="s">
        <v>19</v>
      </c>
      <c r="G12" s="27" t="n">
        <v>1</v>
      </c>
      <c r="H12" s="28" t="n">
        <v>-0.2</v>
      </c>
      <c r="I12" s="28" t="n">
        <v>-0.2</v>
      </c>
      <c r="J12" s="28" t="n">
        <v>0</v>
      </c>
      <c r="K12" s="28" t="n">
        <v>-0</v>
      </c>
      <c r="L12" s="28" t="n">
        <v>-0</v>
      </c>
      <c r="M12" s="6" t="s">
        <f>=I12+J12+K12+L12</f>
      </c>
      <c r="N12" s="26"/>
    </row>
    <row collapsed="false" customFormat="false" customHeight="false" hidden="false" ht="12.1" outlineLevel="0" r="13">
      <c r="A13" s="21" t="n">
        <v>46132.509907407</v>
      </c>
      <c r="B13" s="22" t="s">
        <v>107</v>
      </c>
      <c r="C13" s="22" t="s">
        <v>47</v>
      </c>
      <c r="D13" s="22" t="s">
        <v>107</v>
      </c>
      <c r="E13" s="22" t="s">
        <v>107</v>
      </c>
      <c r="F13" s="22" t="s">
        <v>19</v>
      </c>
      <c r="G13" s="23" t="n">
        <v>1</v>
      </c>
      <c r="H13" s="24" t="n">
        <v>1000</v>
      </c>
      <c r="I13" s="24" t="n">
        <v>1000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46132.517847222</v>
      </c>
      <c r="B14" s="16" t="s">
        <v>89</v>
      </c>
      <c r="C14" s="16" t="s">
        <v>112</v>
      </c>
      <c r="D14" s="16" t="s">
        <v>85</v>
      </c>
      <c r="E14" s="16" t="s">
        <v>17</v>
      </c>
      <c r="F14" s="16" t="s">
        <v>19</v>
      </c>
      <c r="G14" s="7" t="n">
        <v>1</v>
      </c>
      <c r="H14" s="6" t="n">
        <v>99.83</v>
      </c>
      <c r="I14" s="6" t="n">
        <v>-998.3</v>
      </c>
      <c r="J14" s="6" t="n">
        <v>-4.19</v>
      </c>
      <c r="K14" s="6" t="n">
        <v>-0.49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5" t="n">
        <v>46133.815868056</v>
      </c>
      <c r="B15" s="26" t="s">
        <v>113</v>
      </c>
      <c r="C15" s="26" t="s">
        <v>115</v>
      </c>
      <c r="D15" s="26" t="s">
        <v>113</v>
      </c>
      <c r="E15" s="26" t="s">
        <v>113</v>
      </c>
      <c r="F15" s="26" t="s">
        <v>19</v>
      </c>
      <c r="G15" s="27" t="n">
        <v>1</v>
      </c>
      <c r="H15" s="28" t="n">
        <v>-0.2</v>
      </c>
      <c r="I15" s="28" t="n">
        <v>-0.2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6"/>
    </row>
    <row collapsed="false" customFormat="false" customHeight="false" hidden="false" ht="12.1" outlineLevel="0" r="16">
      <c r="A16" s="21" t="n">
        <v>46134.673935185</v>
      </c>
      <c r="B16" s="22" t="s">
        <v>106</v>
      </c>
      <c r="C16" s="22" t="s">
        <v>116</v>
      </c>
      <c r="D16" s="22" t="s">
        <v>106</v>
      </c>
      <c r="E16" s="22" t="s">
        <v>106</v>
      </c>
      <c r="F16" s="22" t="s">
        <v>19</v>
      </c>
      <c r="G16" s="23" t="n">
        <v>1</v>
      </c>
      <c r="H16" s="24" t="n">
        <v>547.76</v>
      </c>
      <c r="I16" s="24" t="n">
        <v>547.76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1" t="n">
        <v>46139.649907407</v>
      </c>
      <c r="B17" s="22" t="s">
        <v>106</v>
      </c>
      <c r="C17" s="22" t="s">
        <v>117</v>
      </c>
      <c r="D17" s="22" t="s">
        <v>106</v>
      </c>
      <c r="E17" s="22" t="s">
        <v>106</v>
      </c>
      <c r="F17" s="22" t="s">
        <v>19</v>
      </c>
      <c r="G17" s="23" t="n">
        <v>1</v>
      </c>
      <c r="H17" s="24" t="n">
        <v>30.82</v>
      </c>
      <c r="I17" s="24" t="n">
        <v>30.82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1" t="n">
        <v>46141.468622685</v>
      </c>
      <c r="B18" s="22" t="s">
        <v>107</v>
      </c>
      <c r="C18" s="22" t="s">
        <v>47</v>
      </c>
      <c r="D18" s="22" t="s">
        <v>107</v>
      </c>
      <c r="E18" s="22" t="s">
        <v>107</v>
      </c>
      <c r="F18" s="22" t="s">
        <v>19</v>
      </c>
      <c r="G18" s="23" t="n">
        <v>1</v>
      </c>
      <c r="H18" s="24" t="n">
        <v>400</v>
      </c>
      <c r="I18" s="24" t="n">
        <v>400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46141.473541667</v>
      </c>
      <c r="B19" s="16" t="s">
        <v>90</v>
      </c>
      <c r="C19" s="16" t="s">
        <v>118</v>
      </c>
      <c r="D19" s="16" t="s">
        <v>85</v>
      </c>
      <c r="E19" s="16" t="s">
        <v>17</v>
      </c>
      <c r="F19" s="16" t="s">
        <v>19</v>
      </c>
      <c r="G19" s="7" t="n">
        <v>1</v>
      </c>
      <c r="H19" s="6" t="n">
        <v>100.31</v>
      </c>
      <c r="I19" s="6" t="n">
        <v>-1003.1</v>
      </c>
      <c r="J19" s="6" t="n">
        <v>-5.04</v>
      </c>
      <c r="K19" s="6" t="n">
        <v>-0.49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5" t="n">
        <v>46142.823136574</v>
      </c>
      <c r="B20" s="26" t="s">
        <v>113</v>
      </c>
      <c r="C20" s="26" t="s">
        <v>119</v>
      </c>
      <c r="D20" s="26" t="s">
        <v>113</v>
      </c>
      <c r="E20" s="26" t="s">
        <v>113</v>
      </c>
      <c r="F20" s="26" t="s">
        <v>19</v>
      </c>
      <c r="G20" s="27" t="n">
        <v>1</v>
      </c>
      <c r="H20" s="28" t="n">
        <v>-0.2</v>
      </c>
      <c r="I20" s="28" t="n">
        <v>-0.2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1" t="n">
        <v>46149.628391204</v>
      </c>
      <c r="B21" s="22" t="s">
        <v>104</v>
      </c>
      <c r="C21" s="22" t="s">
        <v>111</v>
      </c>
      <c r="D21" s="22" t="s">
        <v>106</v>
      </c>
      <c r="E21" s="22" t="s">
        <v>106</v>
      </c>
      <c r="F21" s="22" t="s">
        <v>19</v>
      </c>
      <c r="G21" s="23" t="n">
        <v>1</v>
      </c>
      <c r="H21" s="24" t="n">
        <v>1300</v>
      </c>
      <c r="I21" s="24" t="n">
        <v>1300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1" t="n">
        <v>46155.653217593</v>
      </c>
      <c r="B22" s="22" t="s">
        <v>106</v>
      </c>
      <c r="C22" s="22" t="s">
        <v>120</v>
      </c>
      <c r="D22" s="22" t="s">
        <v>106</v>
      </c>
      <c r="E22" s="22" t="s">
        <v>106</v>
      </c>
      <c r="F22" s="22" t="s">
        <v>19</v>
      </c>
      <c r="G22" s="23" t="n">
        <v>1</v>
      </c>
      <c r="H22" s="24" t="n">
        <v>34.26</v>
      </c>
      <c r="I22" s="24" t="n">
        <v>34.26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0" t="n">
        <v>46156.920266204</v>
      </c>
      <c r="B23" s="16" t="s">
        <v>91</v>
      </c>
      <c r="C23" s="16" t="s">
        <v>121</v>
      </c>
      <c r="D23" s="16" t="s">
        <v>85</v>
      </c>
      <c r="E23" s="16" t="s">
        <v>17</v>
      </c>
      <c r="F23" s="16" t="s">
        <v>19</v>
      </c>
      <c r="G23" s="7" t="n">
        <v>1</v>
      </c>
      <c r="H23" s="6" t="n">
        <v>100.29</v>
      </c>
      <c r="I23" s="6" t="n">
        <v>-1002.9</v>
      </c>
      <c r="J23" s="6" t="n">
        <v>-12.32</v>
      </c>
      <c r="K23" s="6" t="n">
        <v>-0.49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46156.92037037</v>
      </c>
      <c r="B24" s="16" t="s">
        <v>91</v>
      </c>
      <c r="C24" s="16" t="s">
        <v>121</v>
      </c>
      <c r="D24" s="16" t="s">
        <v>85</v>
      </c>
      <c r="E24" s="16" t="s">
        <v>17</v>
      </c>
      <c r="F24" s="16" t="s">
        <v>19</v>
      </c>
      <c r="G24" s="7" t="n">
        <v>1</v>
      </c>
      <c r="H24" s="6" t="n">
        <v>100.29</v>
      </c>
      <c r="I24" s="6" t="n">
        <v>-1002.9</v>
      </c>
      <c r="J24" s="6" t="n">
        <v>-12.32</v>
      </c>
      <c r="K24" s="6" t="n">
        <v>-0.49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5" t="n">
        <v>46157.819131944</v>
      </c>
      <c r="B25" s="26" t="s">
        <v>113</v>
      </c>
      <c r="C25" s="26" t="s">
        <v>122</v>
      </c>
      <c r="D25" s="26" t="s">
        <v>113</v>
      </c>
      <c r="E25" s="26" t="s">
        <v>113</v>
      </c>
      <c r="F25" s="26" t="s">
        <v>19</v>
      </c>
      <c r="G25" s="27" t="n">
        <v>1</v>
      </c>
      <c r="H25" s="28" t="n">
        <v>-0.4</v>
      </c>
      <c r="I25" s="28" t="n">
        <v>-0.4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1" t="n">
        <v>46160.029305556</v>
      </c>
      <c r="B26" s="22" t="s">
        <v>123</v>
      </c>
      <c r="C26" s="22" t="s">
        <v>124</v>
      </c>
      <c r="D26" s="22" t="s">
        <v>106</v>
      </c>
      <c r="E26" s="22" t="s">
        <v>106</v>
      </c>
      <c r="F26" s="22" t="s">
        <v>19</v>
      </c>
      <c r="G26" s="23" t="n">
        <v>1</v>
      </c>
      <c r="H26" s="24" t="n">
        <v>1</v>
      </c>
      <c r="I26" s="24" t="n">
        <v>0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1" t="n">
        <v>46160.339861111</v>
      </c>
      <c r="B27" s="22" t="s">
        <v>107</v>
      </c>
      <c r="C27" s="22" t="s">
        <v>47</v>
      </c>
      <c r="D27" s="22" t="s">
        <v>107</v>
      </c>
      <c r="E27" s="22" t="s">
        <v>107</v>
      </c>
      <c r="F27" s="22" t="s">
        <v>19</v>
      </c>
      <c r="G27" s="23" t="n">
        <v>1</v>
      </c>
      <c r="H27" s="24" t="n">
        <v>575</v>
      </c>
      <c r="I27" s="24" t="n">
        <v>575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1" t="n">
        <v>46160.646284722</v>
      </c>
      <c r="B28" s="22" t="s">
        <v>106</v>
      </c>
      <c r="C28" s="22" t="s">
        <v>125</v>
      </c>
      <c r="D28" s="22" t="s">
        <v>106</v>
      </c>
      <c r="E28" s="22" t="s">
        <v>106</v>
      </c>
      <c r="F28" s="22" t="s">
        <v>19</v>
      </c>
      <c r="G28" s="23" t="n">
        <v>1</v>
      </c>
      <c r="H28" s="24" t="n">
        <v>25.48</v>
      </c>
      <c r="I28" s="24" t="n">
        <v>25.48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1" t="n">
        <v>46164.601134259</v>
      </c>
      <c r="B29" s="22" t="s">
        <v>106</v>
      </c>
      <c r="C29" s="22" t="s">
        <v>126</v>
      </c>
      <c r="D29" s="22" t="s">
        <v>106</v>
      </c>
      <c r="E29" s="22" t="s">
        <v>106</v>
      </c>
      <c r="F29" s="22" t="s">
        <v>19</v>
      </c>
      <c r="G29" s="23" t="n">
        <v>1</v>
      </c>
      <c r="H29" s="24" t="n">
        <v>547.76</v>
      </c>
      <c r="I29" s="24" t="n">
        <v>547.76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1" t="n">
        <v>46164.604537037</v>
      </c>
      <c r="B30" s="22" t="s">
        <v>127</v>
      </c>
      <c r="C30" s="22" t="s">
        <v>128</v>
      </c>
      <c r="D30" s="22" t="s">
        <v>127</v>
      </c>
      <c r="E30" s="22" t="s">
        <v>127</v>
      </c>
      <c r="F30" s="22" t="s">
        <v>19</v>
      </c>
      <c r="G30" s="23" t="n">
        <v>1</v>
      </c>
      <c r="H30" s="24" t="n">
        <v>1000</v>
      </c>
      <c r="I30" s="24" t="n">
        <v>1000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1" t="n">
        <v>46164.607858796</v>
      </c>
      <c r="B31" s="22" t="s">
        <v>106</v>
      </c>
      <c r="C31" s="22" t="s">
        <v>129</v>
      </c>
      <c r="D31" s="22" t="s">
        <v>106</v>
      </c>
      <c r="E31" s="22" t="s">
        <v>106</v>
      </c>
      <c r="F31" s="22" t="s">
        <v>19</v>
      </c>
      <c r="G31" s="23" t="n">
        <v>1</v>
      </c>
      <c r="H31" s="24" t="n">
        <v>18.9</v>
      </c>
      <c r="I31" s="24" t="n">
        <v>18.9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46168.915381944</v>
      </c>
      <c r="B32" s="22" t="s">
        <v>107</v>
      </c>
      <c r="C32" s="22" t="s">
        <v>47</v>
      </c>
      <c r="D32" s="22" t="s">
        <v>107</v>
      </c>
      <c r="E32" s="22" t="s">
        <v>107</v>
      </c>
      <c r="F32" s="22" t="s">
        <v>19</v>
      </c>
      <c r="G32" s="23" t="n">
        <v>1</v>
      </c>
      <c r="H32" s="24" t="n">
        <v>600</v>
      </c>
      <c r="I32" s="24" t="n">
        <v>600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0" t="n">
        <v>46168.921064815</v>
      </c>
      <c r="B33" s="16" t="s">
        <v>92</v>
      </c>
      <c r="C33" s="16" t="s">
        <v>130</v>
      </c>
      <c r="D33" s="16" t="s">
        <v>85</v>
      </c>
      <c r="E33" s="16" t="s">
        <v>17</v>
      </c>
      <c r="F33" s="16" t="s">
        <v>19</v>
      </c>
      <c r="G33" s="7" t="n">
        <v>2</v>
      </c>
      <c r="H33" s="6" t="n">
        <v>100.25</v>
      </c>
      <c r="I33" s="6" t="n">
        <v>-2005</v>
      </c>
      <c r="J33" s="6" t="n">
        <v>-3.94</v>
      </c>
      <c r="K33" s="6" t="n">
        <v>-0.98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46169.628842593</v>
      </c>
      <c r="B34" s="22" t="s">
        <v>106</v>
      </c>
      <c r="C34" s="22" t="s">
        <v>131</v>
      </c>
      <c r="D34" s="22" t="s">
        <v>106</v>
      </c>
      <c r="E34" s="22" t="s">
        <v>106</v>
      </c>
      <c r="F34" s="22" t="s">
        <v>19</v>
      </c>
      <c r="G34" s="23" t="n">
        <v>1</v>
      </c>
      <c r="H34" s="24" t="n">
        <v>30.82</v>
      </c>
      <c r="I34" s="24" t="n">
        <v>30.82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5" t="n">
        <v>46169.815763889</v>
      </c>
      <c r="B35" s="26" t="s">
        <v>113</v>
      </c>
      <c r="C35" s="26" t="s">
        <v>132</v>
      </c>
      <c r="D35" s="26" t="s">
        <v>113</v>
      </c>
      <c r="E35" s="26" t="s">
        <v>113</v>
      </c>
      <c r="F35" s="26" t="s">
        <v>19</v>
      </c>
      <c r="G35" s="27" t="n">
        <v>1</v>
      </c>
      <c r="H35" s="28" t="n">
        <v>-0.4</v>
      </c>
      <c r="I35" s="28" t="n">
        <v>-0.4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1" t="n">
        <v>46177.817638889</v>
      </c>
      <c r="B36" s="22" t="s">
        <v>104</v>
      </c>
      <c r="C36" s="22" t="s">
        <v>111</v>
      </c>
      <c r="D36" s="22" t="s">
        <v>106</v>
      </c>
      <c r="E36" s="22" t="s">
        <v>106</v>
      </c>
      <c r="F36" s="22" t="s">
        <v>19</v>
      </c>
      <c r="G36" s="23" t="n">
        <v>1</v>
      </c>
      <c r="H36" s="24" t="n">
        <v>1450</v>
      </c>
      <c r="I36" s="24" t="n">
        <v>1450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21" t="n">
        <v>46183.656655093</v>
      </c>
      <c r="B37" s="22" t="s">
        <v>106</v>
      </c>
      <c r="C37" s="22" t="s">
        <v>133</v>
      </c>
      <c r="D37" s="22" t="s">
        <v>106</v>
      </c>
      <c r="E37" s="22" t="s">
        <v>106</v>
      </c>
      <c r="F37" s="22" t="s">
        <v>19</v>
      </c>
      <c r="G37" s="23" t="n">
        <v>1</v>
      </c>
      <c r="H37" s="24" t="n">
        <v>34.26</v>
      </c>
      <c r="I37" s="24" t="n">
        <v>34.26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0" t="n">
        <v>46188.600775463</v>
      </c>
      <c r="B38" s="16" t="s">
        <v>92</v>
      </c>
      <c r="C38" s="16" t="s">
        <v>130</v>
      </c>
      <c r="D38" s="16" t="s">
        <v>85</v>
      </c>
      <c r="E38" s="16" t="s">
        <v>17</v>
      </c>
      <c r="F38" s="16" t="s">
        <v>19</v>
      </c>
      <c r="G38" s="7" t="n">
        <v>1</v>
      </c>
      <c r="H38" s="6" t="n">
        <v>99.97</v>
      </c>
      <c r="I38" s="6" t="n">
        <v>-999.7</v>
      </c>
      <c r="J38" s="6" t="n">
        <v>-11.84</v>
      </c>
      <c r="K38" s="6" t="n">
        <v>-0.49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1" t="n">
        <v>46188.680833333</v>
      </c>
      <c r="B39" s="22" t="s">
        <v>106</v>
      </c>
      <c r="C39" s="22" t="s">
        <v>134</v>
      </c>
      <c r="D39" s="22" t="s">
        <v>106</v>
      </c>
      <c r="E39" s="22" t="s">
        <v>106</v>
      </c>
      <c r="F39" s="22" t="s">
        <v>19</v>
      </c>
      <c r="G39" s="23" t="n">
        <v>1</v>
      </c>
      <c r="H39" s="24" t="n">
        <v>25.48</v>
      </c>
      <c r="I39" s="24" t="n">
        <v>25.48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5" t="n">
        <v>46189.817916667</v>
      </c>
      <c r="B40" s="26" t="s">
        <v>113</v>
      </c>
      <c r="C40" s="26" t="s">
        <v>135</v>
      </c>
      <c r="D40" s="26" t="s">
        <v>113</v>
      </c>
      <c r="E40" s="26" t="s">
        <v>113</v>
      </c>
      <c r="F40" s="26" t="s">
        <v>19</v>
      </c>
      <c r="G40" s="27" t="n">
        <v>1</v>
      </c>
      <c r="H40" s="28" t="n">
        <v>-0.2</v>
      </c>
      <c r="I40" s="28" t="n">
        <v>-0.2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1" t="n">
        <v>46195.622083333</v>
      </c>
      <c r="B41" s="22" t="s">
        <v>106</v>
      </c>
      <c r="C41" s="22" t="s">
        <v>136</v>
      </c>
      <c r="D41" s="22" t="s">
        <v>106</v>
      </c>
      <c r="E41" s="22" t="s">
        <v>106</v>
      </c>
      <c r="F41" s="22" t="s">
        <v>19</v>
      </c>
      <c r="G41" s="23" t="n">
        <v>1</v>
      </c>
      <c r="H41" s="24" t="n">
        <v>547.76</v>
      </c>
      <c r="I41" s="24" t="n">
        <v>547.76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9" t="n">
        <v>46195.631064815</v>
      </c>
      <c r="B42" s="30" t="s">
        <v>92</v>
      </c>
      <c r="C42" s="30" t="s">
        <v>130</v>
      </c>
      <c r="D42" s="30" t="s">
        <v>95</v>
      </c>
      <c r="E42" s="30" t="s">
        <v>17</v>
      </c>
      <c r="F42" s="30" t="s">
        <v>19</v>
      </c>
      <c r="G42" s="31" t="n">
        <v>-3</v>
      </c>
      <c r="H42" s="32" t="n">
        <v>99.49</v>
      </c>
      <c r="I42" s="32" t="n">
        <v>2984.7</v>
      </c>
      <c r="J42" s="32" t="n">
        <v>1.08</v>
      </c>
      <c r="K42" s="32" t="n">
        <v>-1.46</v>
      </c>
      <c r="L42" s="32" t="n">
        <v>-0</v>
      </c>
      <c r="M42" s="6" t="s">
        <f>=I42+J42+K42+L42</f>
      </c>
      <c r="N42" s="30"/>
    </row>
    <row collapsed="false" customFormat="false" customHeight="false" hidden="false" ht="12.1" outlineLevel="0" r="43">
      <c r="A43" s="21" t="n">
        <v>46196.632430556</v>
      </c>
      <c r="B43" s="22" t="s">
        <v>106</v>
      </c>
      <c r="C43" s="22" t="s">
        <v>137</v>
      </c>
      <c r="D43" s="22" t="s">
        <v>106</v>
      </c>
      <c r="E43" s="22" t="s">
        <v>106</v>
      </c>
      <c r="F43" s="22" t="s">
        <v>19</v>
      </c>
      <c r="G43" s="23" t="n">
        <v>1</v>
      </c>
      <c r="H43" s="24" t="n">
        <v>44.37</v>
      </c>
      <c r="I43" s="24" t="n">
        <v>44.37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5" t="n">
        <v>46196.817569444</v>
      </c>
      <c r="B44" s="26" t="s">
        <v>113</v>
      </c>
      <c r="C44" s="26" t="s">
        <v>138</v>
      </c>
      <c r="D44" s="26" t="s">
        <v>113</v>
      </c>
      <c r="E44" s="26" t="s">
        <v>113</v>
      </c>
      <c r="F44" s="26" t="s">
        <v>19</v>
      </c>
      <c r="G44" s="27" t="n">
        <v>1</v>
      </c>
      <c r="H44" s="28" t="n">
        <v>-0.6</v>
      </c>
      <c r="I44" s="28" t="n">
        <v>-0.6</v>
      </c>
      <c r="J44" s="28" t="n">
        <v>0</v>
      </c>
      <c r="K44" s="28" t="n">
        <v>-0</v>
      </c>
      <c r="L44" s="28" t="n">
        <v>-0</v>
      </c>
      <c r="M44" s="6" t="s">
        <f>=I44+J44+K44+L44</f>
      </c>
      <c r="N44" s="26"/>
    </row>
    <row collapsed="false" customFormat="false" customHeight="false" hidden="false" ht="12.1" outlineLevel="0" r="45">
      <c r="A45" s="20" t="n">
        <v>46199.573043981</v>
      </c>
      <c r="B45" s="16" t="s">
        <v>93</v>
      </c>
      <c r="C45" s="16" t="s">
        <v>139</v>
      </c>
      <c r="D45" s="16" t="s">
        <v>85</v>
      </c>
      <c r="E45" s="16" t="s">
        <v>17</v>
      </c>
      <c r="F45" s="16" t="s">
        <v>19</v>
      </c>
      <c r="G45" s="7" t="n">
        <v>4</v>
      </c>
      <c r="H45" s="6" t="n">
        <v>100</v>
      </c>
      <c r="I45" s="6" t="n">
        <v>-4000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1" t="n">
        <v>46199.67056713</v>
      </c>
      <c r="B46" s="22" t="s">
        <v>106</v>
      </c>
      <c r="C46" s="22" t="s">
        <v>140</v>
      </c>
      <c r="D46" s="22" t="s">
        <v>106</v>
      </c>
      <c r="E46" s="22" t="s">
        <v>106</v>
      </c>
      <c r="F46" s="22" t="s">
        <v>19</v>
      </c>
      <c r="G46" s="23" t="n">
        <v>1</v>
      </c>
      <c r="H46" s="24" t="n">
        <v>30.82</v>
      </c>
      <c r="I46" s="24" t="n">
        <v>30.82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1" t="n">
        <v>46210.74630787</v>
      </c>
      <c r="B47" s="22" t="s">
        <v>104</v>
      </c>
      <c r="C47" s="22" t="s">
        <v>111</v>
      </c>
      <c r="D47" s="22" t="s">
        <v>106</v>
      </c>
      <c r="E47" s="22" t="s">
        <v>106</v>
      </c>
      <c r="F47" s="22" t="s">
        <v>19</v>
      </c>
      <c r="G47" s="23" t="n">
        <v>1</v>
      </c>
      <c r="H47" s="24" t="n">
        <v>1600</v>
      </c>
      <c r="I47" s="24" t="n">
        <v>1600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0" t="n">
        <v>46210.865925926</v>
      </c>
      <c r="B48" s="16" t="s">
        <v>93</v>
      </c>
      <c r="C48" s="16" t="s">
        <v>139</v>
      </c>
      <c r="D48" s="16" t="s">
        <v>85</v>
      </c>
      <c r="E48" s="16" t="s">
        <v>17</v>
      </c>
      <c r="F48" s="16" t="s">
        <v>19</v>
      </c>
      <c r="G48" s="7" t="n">
        <v>1</v>
      </c>
      <c r="H48" s="6" t="n">
        <v>98.4</v>
      </c>
      <c r="I48" s="6" t="n">
        <v>-984</v>
      </c>
      <c r="J48" s="6" t="n">
        <v>-5.42</v>
      </c>
      <c r="K48" s="6" t="n">
        <v>-0.48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5" t="n">
        <v>46211.817326389</v>
      </c>
      <c r="B49" s="26" t="s">
        <v>113</v>
      </c>
      <c r="C49" s="26" t="s">
        <v>141</v>
      </c>
      <c r="D49" s="26" t="s">
        <v>113</v>
      </c>
      <c r="E49" s="26" t="s">
        <v>113</v>
      </c>
      <c r="F49" s="26" t="s">
        <v>19</v>
      </c>
      <c r="G49" s="27" t="n">
        <v>1</v>
      </c>
      <c r="H49" s="28" t="n">
        <v>-0.2</v>
      </c>
      <c r="I49" s="28" t="n">
        <v>-0.2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21" t="n">
        <v>46213.594224537</v>
      </c>
      <c r="B50" s="22" t="s">
        <v>106</v>
      </c>
      <c r="C50" s="22" t="s">
        <v>142</v>
      </c>
      <c r="D50" s="22" t="s">
        <v>106</v>
      </c>
      <c r="E50" s="22" t="s">
        <v>106</v>
      </c>
      <c r="F50" s="22" t="s">
        <v>19</v>
      </c>
      <c r="G50" s="23" t="n">
        <v>1</v>
      </c>
      <c r="H50" s="24" t="n">
        <v>34.26</v>
      </c>
      <c r="I50" s="24" t="n">
        <v>34.26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</row>
    <row collapsed="false" customFormat="false" customHeight="false" hidden="false" ht="12.1" outlineLevel="0" r="51">
      <c r="A51" s="21" t="n">
        <v>46218.614930556</v>
      </c>
      <c r="B51" s="22" t="s">
        <v>106</v>
      </c>
      <c r="C51" s="22" t="s">
        <v>143</v>
      </c>
      <c r="D51" s="22" t="s">
        <v>106</v>
      </c>
      <c r="E51" s="22" t="s">
        <v>106</v>
      </c>
      <c r="F51" s="22" t="s">
        <v>19</v>
      </c>
      <c r="G51" s="23" t="n">
        <v>1</v>
      </c>
      <c r="H51" s="24" t="n">
        <v>25.48</v>
      </c>
      <c r="I51" s="24" t="n">
        <v>25.48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1" t="n">
        <v>46224.677488426</v>
      </c>
      <c r="B52" s="22" t="s">
        <v>106</v>
      </c>
      <c r="C52" s="22" t="s">
        <v>144</v>
      </c>
      <c r="D52" s="22" t="s">
        <v>106</v>
      </c>
      <c r="E52" s="22" t="s">
        <v>106</v>
      </c>
      <c r="F52" s="22" t="s">
        <v>19</v>
      </c>
      <c r="G52" s="23" t="n">
        <v>1</v>
      </c>
      <c r="H52" s="24" t="n">
        <v>547.76</v>
      </c>
      <c r="I52" s="24" t="n">
        <v>547.76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0" t="n">
        <v>46227.786712963</v>
      </c>
      <c r="B53" s="16" t="s">
        <v>16</v>
      </c>
      <c r="C53" s="16" t="s">
        <v>109</v>
      </c>
      <c r="D53" s="16" t="s">
        <v>85</v>
      </c>
      <c r="E53" s="16" t="s">
        <v>17</v>
      </c>
      <c r="F53" s="16" t="s">
        <v>19</v>
      </c>
      <c r="G53" s="7" t="n">
        <v>1</v>
      </c>
      <c r="H53" s="6" t="n">
        <v>98.53</v>
      </c>
      <c r="I53" s="6" t="n">
        <v>-985.3</v>
      </c>
      <c r="J53" s="6" t="n">
        <v>-2.67</v>
      </c>
      <c r="K53" s="6" t="n">
        <v>-0.48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1" t="n">
        <v>46230.673946759</v>
      </c>
      <c r="B54" s="22" t="s">
        <v>106</v>
      </c>
      <c r="C54" s="22" t="s">
        <v>145</v>
      </c>
      <c r="D54" s="22" t="s">
        <v>106</v>
      </c>
      <c r="E54" s="22" t="s">
        <v>106</v>
      </c>
      <c r="F54" s="22" t="s">
        <v>19</v>
      </c>
      <c r="G54" s="23" t="n">
        <v>1</v>
      </c>
      <c r="H54" s="24" t="n">
        <v>67.8</v>
      </c>
      <c r="I54" s="24" t="n">
        <v>67.8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5" t="n">
        <v>46230.81869213</v>
      </c>
      <c r="B55" s="26" t="s">
        <v>113</v>
      </c>
      <c r="C55" s="26" t="s">
        <v>146</v>
      </c>
      <c r="D55" s="26" t="s">
        <v>113</v>
      </c>
      <c r="E55" s="26" t="s">
        <v>113</v>
      </c>
      <c r="F55" s="26" t="s">
        <v>19</v>
      </c>
      <c r="G55" s="27" t="n">
        <v>1</v>
      </c>
      <c r="H55" s="28" t="n">
        <v>-0.2</v>
      </c>
      <c r="I55" s="28" t="n">
        <v>-0.2</v>
      </c>
      <c r="J55" s="28" t="n">
        <v>0</v>
      </c>
      <c r="K55" s="28" t="n">
        <v>-0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1" t="n">
        <v>46231.573275463</v>
      </c>
      <c r="B56" s="22" t="s">
        <v>106</v>
      </c>
      <c r="C56" s="22" t="s">
        <v>147</v>
      </c>
      <c r="D56" s="22" t="s">
        <v>106</v>
      </c>
      <c r="E56" s="22" t="s">
        <v>106</v>
      </c>
      <c r="F56" s="22" t="s">
        <v>19</v>
      </c>
      <c r="G56" s="23" t="n">
        <v>1</v>
      </c>
      <c r="H56" s="24" t="n">
        <v>30.82</v>
      </c>
      <c r="I56" s="24" t="n">
        <v>30.82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1" t="n">
        <v>46245.573298611</v>
      </c>
      <c r="B57" s="22" t="s">
        <v>106</v>
      </c>
      <c r="C57" s="22" t="s">
        <v>148</v>
      </c>
      <c r="D57" s="22" t="s">
        <v>106</v>
      </c>
      <c r="E57" s="22" t="s">
        <v>106</v>
      </c>
      <c r="F57" s="22" t="s">
        <v>19</v>
      </c>
      <c r="G57" s="23" t="n">
        <v>1</v>
      </c>
      <c r="H57" s="24" t="n">
        <v>34.26</v>
      </c>
      <c r="I57" s="24" t="n">
        <v>34.26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1" t="n">
        <v>46248.663599537</v>
      </c>
      <c r="B58" s="22" t="s">
        <v>106</v>
      </c>
      <c r="C58" s="22" t="s">
        <v>149</v>
      </c>
      <c r="D58" s="22" t="s">
        <v>106</v>
      </c>
      <c r="E58" s="22" t="s">
        <v>106</v>
      </c>
      <c r="F58" s="22" t="s">
        <v>19</v>
      </c>
      <c r="G58" s="23" t="n">
        <v>1</v>
      </c>
      <c r="H58" s="24" t="n">
        <v>25.48</v>
      </c>
      <c r="I58" s="24" t="n">
        <v>25.48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1" t="n">
        <v>46251.395162037</v>
      </c>
      <c r="B59" s="22" t="s">
        <v>104</v>
      </c>
      <c r="C59" s="22" t="s">
        <v>150</v>
      </c>
      <c r="D59" s="22" t="s">
        <v>106</v>
      </c>
      <c r="E59" s="22" t="s">
        <v>106</v>
      </c>
      <c r="F59" s="22" t="s">
        <v>19</v>
      </c>
      <c r="G59" s="23" t="n">
        <v>1</v>
      </c>
      <c r="H59" s="24" t="n">
        <v>23.47</v>
      </c>
      <c r="I59" s="24" t="n">
        <v>23.47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9" t="n">
        <v>46252.609837963</v>
      </c>
      <c r="B60" s="30" t="s">
        <v>88</v>
      </c>
      <c r="C60" s="30" t="s">
        <v>108</v>
      </c>
      <c r="D60" s="30" t="s">
        <v>95</v>
      </c>
      <c r="E60" s="30" t="s">
        <v>17</v>
      </c>
      <c r="F60" s="30" t="s">
        <v>19</v>
      </c>
      <c r="G60" s="31" t="n">
        <v>-2</v>
      </c>
      <c r="H60" s="32" t="n">
        <v>88.25</v>
      </c>
      <c r="I60" s="32" t="n">
        <v>1765</v>
      </c>
      <c r="J60" s="32" t="n">
        <v>24.66</v>
      </c>
      <c r="K60" s="32" t="n">
        <v>-0.86</v>
      </c>
      <c r="L60" s="32" t="n">
        <v>-0</v>
      </c>
      <c r="M60" s="6" t="s">
        <f>=I60+J60+K60+L60</f>
      </c>
      <c r="N60" s="30"/>
    </row>
    <row collapsed="false" customFormat="false" customHeight="false" hidden="false" ht="12.1" outlineLevel="0" r="61">
      <c r="A61" s="29" t="n">
        <v>46253.506539352</v>
      </c>
      <c r="B61" s="30" t="s">
        <v>93</v>
      </c>
      <c r="C61" s="30" t="s">
        <v>139</v>
      </c>
      <c r="D61" s="30" t="s">
        <v>95</v>
      </c>
      <c r="E61" s="30" t="s">
        <v>17</v>
      </c>
      <c r="F61" s="30" t="s">
        <v>19</v>
      </c>
      <c r="G61" s="31" t="n">
        <v>-1</v>
      </c>
      <c r="H61" s="32" t="n">
        <v>99.93</v>
      </c>
      <c r="I61" s="32" t="n">
        <v>999.3</v>
      </c>
      <c r="J61" s="32" t="n">
        <v>11.3</v>
      </c>
      <c r="K61" s="32" t="n">
        <v>-0.49</v>
      </c>
      <c r="L61" s="32" t="n">
        <v>-0</v>
      </c>
      <c r="M61" s="6" t="s">
        <f>=I61+J61+K61+L61</f>
      </c>
      <c r="N61" s="30"/>
    </row>
    <row collapsed="false" customFormat="false" customHeight="false" hidden="false" ht="12.1" outlineLevel="0" r="62">
      <c r="A62" s="29" t="n">
        <v>46253.533923611</v>
      </c>
      <c r="B62" s="30" t="s">
        <v>93</v>
      </c>
      <c r="C62" s="30" t="s">
        <v>139</v>
      </c>
      <c r="D62" s="30" t="s">
        <v>95</v>
      </c>
      <c r="E62" s="30" t="s">
        <v>17</v>
      </c>
      <c r="F62" s="30" t="s">
        <v>19</v>
      </c>
      <c r="G62" s="31" t="n">
        <v>-4</v>
      </c>
      <c r="H62" s="32" t="n">
        <v>99.93</v>
      </c>
      <c r="I62" s="32" t="n">
        <v>3997.2</v>
      </c>
      <c r="J62" s="32" t="n">
        <v>45.2</v>
      </c>
      <c r="K62" s="32" t="n">
        <v>-1.96</v>
      </c>
      <c r="L62" s="32" t="n">
        <v>-0</v>
      </c>
      <c r="M62" s="6" t="s">
        <f>=I62+J62+K62+L62</f>
      </c>
      <c r="N62" s="30"/>
    </row>
    <row collapsed="false" customFormat="false" customHeight="false" hidden="false" ht="12.1" outlineLevel="0" r="63">
      <c r="A63" s="25" t="n">
        <v>46253.816053241</v>
      </c>
      <c r="B63" s="26" t="s">
        <v>113</v>
      </c>
      <c r="C63" s="26" t="s">
        <v>151</v>
      </c>
      <c r="D63" s="26" t="s">
        <v>113</v>
      </c>
      <c r="E63" s="26" t="s">
        <v>113</v>
      </c>
      <c r="F63" s="26" t="s">
        <v>19</v>
      </c>
      <c r="G63" s="27" t="n">
        <v>1</v>
      </c>
      <c r="H63" s="28" t="n">
        <v>-0.35</v>
      </c>
      <c r="I63" s="28" t="n">
        <v>-0.35</v>
      </c>
      <c r="J63" s="28" t="n">
        <v>0</v>
      </c>
      <c r="K63" s="28" t="n">
        <v>-0</v>
      </c>
      <c r="L63" s="28" t="n">
        <v>-0</v>
      </c>
      <c r="M63" s="6" t="s">
        <f>=I63+J63+K63+L63</f>
      </c>
      <c r="N63" s="26"/>
    </row>
    <row collapsed="false" customFormat="false" customHeight="false" hidden="false" ht="12.1" outlineLevel="0" r="64">
      <c r="A64" s="29" t="n">
        <v>46253.833900463</v>
      </c>
      <c r="B64" s="30" t="s">
        <v>89</v>
      </c>
      <c r="C64" s="30" t="s">
        <v>112</v>
      </c>
      <c r="D64" s="30" t="s">
        <v>95</v>
      </c>
      <c r="E64" s="30" t="s">
        <v>17</v>
      </c>
      <c r="F64" s="30" t="s">
        <v>19</v>
      </c>
      <c r="G64" s="31" t="n">
        <v>-3</v>
      </c>
      <c r="H64" s="32" t="n">
        <v>99.36</v>
      </c>
      <c r="I64" s="32" t="n">
        <v>2980.8</v>
      </c>
      <c r="J64" s="32" t="n">
        <v>13.71</v>
      </c>
      <c r="K64" s="32" t="n">
        <v>-1.46</v>
      </c>
      <c r="L64" s="32" t="n">
        <v>-0</v>
      </c>
      <c r="M64" s="6" t="s">
        <f>=I64+J64+K64+L64</f>
      </c>
      <c r="N64" s="30"/>
    </row>
    <row collapsed="false" customFormat="false" customHeight="false" hidden="false" ht="12.1" outlineLevel="0" r="65">
      <c r="A65" s="29" t="n">
        <v>46253.834016204</v>
      </c>
      <c r="B65" s="30" t="s">
        <v>91</v>
      </c>
      <c r="C65" s="30" t="s">
        <v>121</v>
      </c>
      <c r="D65" s="30" t="s">
        <v>95</v>
      </c>
      <c r="E65" s="30" t="s">
        <v>17</v>
      </c>
      <c r="F65" s="30" t="s">
        <v>19</v>
      </c>
      <c r="G65" s="31" t="n">
        <v>-2</v>
      </c>
      <c r="H65" s="32" t="n">
        <v>99.99</v>
      </c>
      <c r="I65" s="32" t="n">
        <v>1999.8</v>
      </c>
      <c r="J65" s="32" t="n">
        <v>5.1</v>
      </c>
      <c r="K65" s="32" t="n">
        <v>-0.98</v>
      </c>
      <c r="L65" s="32" t="n">
        <v>-0</v>
      </c>
      <c r="M65" s="6" t="s">
        <f>=I65+J65+K65+L65</f>
      </c>
      <c r="N65" s="30"/>
    </row>
    <row collapsed="false" customFormat="false" customHeight="false" hidden="false" ht="12.1" outlineLevel="0" r="66">
      <c r="A66" s="20" t="n">
        <v>46253.854826389</v>
      </c>
      <c r="B66" s="16" t="s">
        <v>16</v>
      </c>
      <c r="C66" s="16" t="s">
        <v>109</v>
      </c>
      <c r="D66" s="16" t="s">
        <v>85</v>
      </c>
      <c r="E66" s="16" t="s">
        <v>17</v>
      </c>
      <c r="F66" s="16" t="s">
        <v>19</v>
      </c>
      <c r="G66" s="7" t="n">
        <v>12</v>
      </c>
      <c r="H66" s="6" t="n">
        <v>99.26</v>
      </c>
      <c r="I66" s="6" t="n">
        <v>-11911.2</v>
      </c>
      <c r="J66" s="6" t="n">
        <v>-0</v>
      </c>
      <c r="K66" s="6" t="n">
        <v>-5.84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1" t="n">
        <v>46254.600983796</v>
      </c>
      <c r="B67" s="22" t="s">
        <v>106</v>
      </c>
      <c r="C67" s="22" t="s">
        <v>152</v>
      </c>
      <c r="D67" s="22" t="s">
        <v>106</v>
      </c>
      <c r="E67" s="22" t="s">
        <v>106</v>
      </c>
      <c r="F67" s="22" t="s">
        <v>19</v>
      </c>
      <c r="G67" s="23" t="n">
        <v>1</v>
      </c>
      <c r="H67" s="24" t="n">
        <v>561.12</v>
      </c>
      <c r="I67" s="24" t="n">
        <v>561.12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</row>
    <row collapsed="false" customFormat="false" customHeight="false" hidden="false" ht="12.1" outlineLevel="0" r="68">
      <c r="A68" s="20" t="n">
        <v>46254.64162037</v>
      </c>
      <c r="B68" s="16" t="s">
        <v>16</v>
      </c>
      <c r="C68" s="16" t="s">
        <v>109</v>
      </c>
      <c r="D68" s="16" t="s">
        <v>85</v>
      </c>
      <c r="E68" s="16" t="s">
        <v>17</v>
      </c>
      <c r="F68" s="16" t="s">
        <v>19</v>
      </c>
      <c r="G68" s="7" t="n">
        <v>1</v>
      </c>
      <c r="H68" s="6" t="n">
        <v>98.9</v>
      </c>
      <c r="I68" s="6" t="n">
        <v>-989</v>
      </c>
      <c r="J68" s="6" t="n">
        <v>-0.45</v>
      </c>
      <c r="K68" s="6" t="n">
        <v>-0.48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5" t="n">
        <v>46254.81630787</v>
      </c>
      <c r="B69" s="26" t="s">
        <v>113</v>
      </c>
      <c r="C69" s="26" t="s">
        <v>153</v>
      </c>
      <c r="D69" s="26" t="s">
        <v>113</v>
      </c>
      <c r="E69" s="26" t="s">
        <v>113</v>
      </c>
      <c r="F69" s="26" t="s">
        <v>19</v>
      </c>
      <c r="G69" s="27" t="n">
        <v>1</v>
      </c>
      <c r="H69" s="28" t="n">
        <v>-4.38</v>
      </c>
      <c r="I69" s="28" t="n">
        <v>-4.38</v>
      </c>
      <c r="J69" s="28" t="n">
        <v>0</v>
      </c>
      <c r="K69" s="28" t="n">
        <v>-0</v>
      </c>
      <c r="L69" s="28" t="n">
        <v>-0</v>
      </c>
      <c r="M69" s="6" t="s">
        <f>=I69+J69+K69+L69</f>
      </c>
      <c r="N69" s="26"/>
    </row>
    <row collapsed="false" customFormat="false" customHeight="false" hidden="false" ht="12.1" outlineLevel="0" r="70">
      <c r="A70" s="25" t="n">
        <v>46255.816365741</v>
      </c>
      <c r="B70" s="26" t="s">
        <v>113</v>
      </c>
      <c r="C70" s="26" t="s">
        <v>154</v>
      </c>
      <c r="D70" s="26" t="s">
        <v>113</v>
      </c>
      <c r="E70" s="26" t="s">
        <v>113</v>
      </c>
      <c r="F70" s="26" t="s">
        <v>19</v>
      </c>
      <c r="G70" s="27" t="n">
        <v>1</v>
      </c>
      <c r="H70" s="28" t="n">
        <v>-0.2</v>
      </c>
      <c r="I70" s="28" t="n">
        <v>-0.2</v>
      </c>
      <c r="J70" s="28" t="n">
        <v>0</v>
      </c>
      <c r="K70" s="28" t="n">
        <v>-0</v>
      </c>
      <c r="L70" s="28" t="n">
        <v>-0</v>
      </c>
      <c r="M70" s="6" t="s">
        <f>=I70+J70+K70+L70</f>
      </c>
      <c r="N70" s="26"/>
    </row>
    <row collapsed="false" customFormat="false" customHeight="false" hidden="false" ht="12.1" outlineLevel="0" r="71">
      <c r="A71" s="21" t="n">
        <v>46259.769131944</v>
      </c>
      <c r="B71" s="22" t="s">
        <v>104</v>
      </c>
      <c r="C71" s="22" t="s">
        <v>150</v>
      </c>
      <c r="D71" s="22" t="s">
        <v>106</v>
      </c>
      <c r="E71" s="22" t="s">
        <v>106</v>
      </c>
      <c r="F71" s="22" t="s">
        <v>19</v>
      </c>
      <c r="G71" s="23" t="n">
        <v>1</v>
      </c>
      <c r="H71" s="24" t="n">
        <v>742.2</v>
      </c>
      <c r="I71" s="24" t="n">
        <v>742.2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1" t="n">
        <v>46259.770104167</v>
      </c>
      <c r="B72" s="22" t="s">
        <v>107</v>
      </c>
      <c r="C72" s="22" t="s">
        <v>47</v>
      </c>
      <c r="D72" s="22" t="s">
        <v>107</v>
      </c>
      <c r="E72" s="22" t="s">
        <v>107</v>
      </c>
      <c r="F72" s="22" t="s">
        <v>19</v>
      </c>
      <c r="G72" s="23" t="n">
        <v>1</v>
      </c>
      <c r="H72" s="24" t="n">
        <v>7.61</v>
      </c>
      <c r="I72" s="24" t="n">
        <v>7.61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</row>
    <row collapsed="false" customFormat="false" customHeight="false" hidden="false" ht="12.1" outlineLevel="0" r="73">
      <c r="A73" s="20" t="n">
        <v>46259.774803241</v>
      </c>
      <c r="B73" s="16" t="s">
        <v>94</v>
      </c>
      <c r="C73" s="16" t="s">
        <v>155</v>
      </c>
      <c r="D73" s="16" t="s">
        <v>85</v>
      </c>
      <c r="E73" s="16" t="s">
        <v>17</v>
      </c>
      <c r="F73" s="16" t="s">
        <v>19</v>
      </c>
      <c r="G73" s="7" t="n">
        <v>1</v>
      </c>
      <c r="H73" s="6" t="n">
        <v>101</v>
      </c>
      <c r="I73" s="6" t="n">
        <v>-1010</v>
      </c>
      <c r="J73" s="6" t="n">
        <v>-11.34</v>
      </c>
      <c r="K73" s="6" t="n">
        <v>-0.49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5" t="n">
        <v>46260.819594907</v>
      </c>
      <c r="B74" s="26" t="s">
        <v>113</v>
      </c>
      <c r="C74" s="26" t="s">
        <v>156</v>
      </c>
      <c r="D74" s="26" t="s">
        <v>113</v>
      </c>
      <c r="E74" s="26" t="s">
        <v>113</v>
      </c>
      <c r="F74" s="26" t="s">
        <v>19</v>
      </c>
      <c r="G74" s="27" t="n">
        <v>1</v>
      </c>
      <c r="H74" s="28" t="n">
        <v>-0.2</v>
      </c>
      <c r="I74" s="28" t="n">
        <v>-0.2</v>
      </c>
      <c r="J74" s="28" t="n">
        <v>0</v>
      </c>
      <c r="K74" s="28" t="n">
        <v>-0</v>
      </c>
      <c r="L74" s="28" t="n">
        <v>-0</v>
      </c>
      <c r="M74" s="6" t="s">
        <f>=I74+J74+K74+L74</f>
      </c>
      <c r="N74" s="26"/>
    </row>
    <row collapsed="false" customFormat="false" customHeight="false" hidden="false" ht="12.1" outlineLevel="0" r="75">
      <c r="A75" s="29" t="n">
        <v>46261.29162037</v>
      </c>
      <c r="B75" s="30" t="s">
        <v>94</v>
      </c>
      <c r="C75" s="30" t="s">
        <v>155</v>
      </c>
      <c r="D75" s="30" t="s">
        <v>95</v>
      </c>
      <c r="E75" s="30" t="s">
        <v>17</v>
      </c>
      <c r="F75" s="30" t="s">
        <v>19</v>
      </c>
      <c r="G75" s="31" t="n">
        <v>-1</v>
      </c>
      <c r="H75" s="32" t="n">
        <v>101.06</v>
      </c>
      <c r="I75" s="32" t="n">
        <v>1010.6</v>
      </c>
      <c r="J75" s="32" t="n">
        <v>12.29</v>
      </c>
      <c r="K75" s="32" t="n">
        <v>-0.5</v>
      </c>
      <c r="L75" s="32" t="n">
        <v>-0</v>
      </c>
      <c r="M75" s="6" t="s">
        <f>=I75+J75+K75+L75</f>
      </c>
      <c r="N75" s="30"/>
    </row>
    <row collapsed="false" customFormat="false" customHeight="false" hidden="false" ht="12.1" outlineLevel="0" r="76">
      <c r="A76" s="21" t="n">
        <v>46262.052847222</v>
      </c>
      <c r="B76" s="22" t="s">
        <v>123</v>
      </c>
      <c r="C76" s="22" t="s">
        <v>124</v>
      </c>
      <c r="D76" s="22" t="s">
        <v>106</v>
      </c>
      <c r="E76" s="22" t="s">
        <v>106</v>
      </c>
      <c r="F76" s="22" t="s">
        <v>19</v>
      </c>
      <c r="G76" s="23" t="n">
        <v>1</v>
      </c>
      <c r="H76" s="24" t="n">
        <v>1</v>
      </c>
      <c r="I76" s="24" t="n">
        <v>0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5" t="n">
        <v>46262.81630787</v>
      </c>
      <c r="B77" s="26" t="s">
        <v>113</v>
      </c>
      <c r="C77" s="26" t="s">
        <v>157</v>
      </c>
      <c r="D77" s="26" t="s">
        <v>113</v>
      </c>
      <c r="E77" s="26" t="s">
        <v>113</v>
      </c>
      <c r="F77" s="26" t="s">
        <v>19</v>
      </c>
      <c r="G77" s="27" t="n">
        <v>1</v>
      </c>
      <c r="H77" s="28" t="n">
        <v>-0.2</v>
      </c>
      <c r="I77" s="28" t="n">
        <v>-0.2</v>
      </c>
      <c r="J77" s="28" t="n">
        <v>0</v>
      </c>
      <c r="K77" s="28" t="n">
        <v>-0</v>
      </c>
      <c r="L77" s="28" t="n">
        <v>-0</v>
      </c>
      <c r="M77" s="6" t="s">
        <f>=I77+J77+K77+L77</f>
      </c>
      <c r="N77" s="26"/>
    </row>
    <row collapsed="false" customFormat="false" customHeight="false" hidden="false" ht="12.1" outlineLevel="0"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 t="s">
        <v>158</v>
      </c>
      <c r="M78" s="5" t="s">
        <f>=SUM(M2:M77)</f>
      </c>
      <c r="N78" s="4"/>
    </row>
  </sheetData>
  <autoFilter ref="A1:N7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40</v>
      </c>
      <c r="B1" s="34" t="s">
        <v>159</v>
      </c>
      <c r="C1" s="34" t="s">
        <v>0</v>
      </c>
      <c r="D1" s="34" t="s">
        <v>2</v>
      </c>
      <c r="E1" s="34" t="s">
        <v>6</v>
      </c>
      <c r="F1" s="34" t="s">
        <v>160</v>
      </c>
      <c r="G1" s="34" t="s">
        <v>161</v>
      </c>
      <c r="H1" s="34" t="s">
        <v>162</v>
      </c>
      <c r="I1" s="34" t="s">
        <v>163</v>
      </c>
      <c r="J1" s="34" t="s">
        <v>164</v>
      </c>
    </row>
    <row collapsed="false" customFormat="false" customHeight="false" hidden="false" ht="12.1" outlineLevel="0" r="2">
      <c r="A2" s="33" t="n">
        <v>46108</v>
      </c>
      <c r="B2" s="16" t="s">
        <v>165</v>
      </c>
      <c r="C2" s="16" t="s">
        <v>88</v>
      </c>
      <c r="D2" s="16" t="s">
        <v>166</v>
      </c>
      <c r="E2" s="6" t="n">
        <v>1000</v>
      </c>
      <c r="F2" s="7" t="n">
        <v>2</v>
      </c>
      <c r="G2" s="6" t="n">
        <v>15.41</v>
      </c>
      <c r="H2" s="6" t="n">
        <v>4</v>
      </c>
      <c r="I2" s="6" t="n">
        <v>30.82</v>
      </c>
      <c r="J2" s="6" t="n">
        <v>26.82</v>
      </c>
    </row>
    <row collapsed="false" customFormat="false" customHeight="false" hidden="false" ht="12.1" outlineLevel="0" r="3">
      <c r="A3" s="33" t="n">
        <v>46133</v>
      </c>
      <c r="B3" s="16" t="s">
        <v>165</v>
      </c>
      <c r="C3" s="16" t="s">
        <v>16</v>
      </c>
      <c r="D3" s="16" t="s">
        <v>18</v>
      </c>
      <c r="E3" s="6" t="n">
        <v>1000</v>
      </c>
      <c r="F3" s="7" t="n">
        <v>41</v>
      </c>
      <c r="G3" s="6" t="n">
        <v>13.36</v>
      </c>
      <c r="H3" s="6" t="n">
        <v>71</v>
      </c>
      <c r="I3" s="6" t="n">
        <v>547.76</v>
      </c>
      <c r="J3" s="6" t="n">
        <v>476.76</v>
      </c>
    </row>
    <row collapsed="false" customFormat="false" customHeight="false" hidden="false" ht="12.1" outlineLevel="0" r="4">
      <c r="A4" s="33" t="n">
        <v>46138</v>
      </c>
      <c r="B4" s="16" t="s">
        <v>165</v>
      </c>
      <c r="C4" s="16" t="s">
        <v>88</v>
      </c>
      <c r="D4" s="16" t="s">
        <v>166</v>
      </c>
      <c r="E4" s="6" t="n">
        <v>1000</v>
      </c>
      <c r="F4" s="7" t="n">
        <v>2</v>
      </c>
      <c r="G4" s="6" t="n">
        <v>15.41</v>
      </c>
      <c r="H4" s="6" t="n">
        <v>4</v>
      </c>
      <c r="I4" s="6" t="n">
        <v>30.82</v>
      </c>
      <c r="J4" s="6" t="n">
        <v>26.82</v>
      </c>
    </row>
    <row collapsed="false" customFormat="false" customHeight="false" hidden="false" ht="12.1" outlineLevel="0" r="5">
      <c r="A5" s="33" t="n">
        <v>46151</v>
      </c>
      <c r="B5" s="16" t="s">
        <v>165</v>
      </c>
      <c r="C5" s="16" t="s">
        <v>89</v>
      </c>
      <c r="D5" s="16" t="s">
        <v>167</v>
      </c>
      <c r="E5" s="6" t="n">
        <v>1000</v>
      </c>
      <c r="F5" s="7" t="n">
        <v>3</v>
      </c>
      <c r="G5" s="6" t="n">
        <v>11.42</v>
      </c>
      <c r="H5" s="6" t="n">
        <v>4</v>
      </c>
      <c r="I5" s="6" t="n">
        <v>34.26</v>
      </c>
      <c r="J5" s="6" t="n">
        <v>30.26</v>
      </c>
    </row>
    <row collapsed="false" customFormat="false" customHeight="false" hidden="false" ht="12.1" outlineLevel="0" r="6">
      <c r="A6" s="33" t="n">
        <v>46157</v>
      </c>
      <c r="B6" s="16" t="s">
        <v>165</v>
      </c>
      <c r="C6" s="16" t="s">
        <v>91</v>
      </c>
      <c r="D6" s="16" t="s">
        <v>168</v>
      </c>
      <c r="E6" s="6" t="n">
        <v>1000</v>
      </c>
      <c r="F6" s="7" t="n">
        <v>2</v>
      </c>
      <c r="G6" s="6" t="n">
        <v>12.74</v>
      </c>
      <c r="H6" s="6" t="n">
        <v>3</v>
      </c>
      <c r="I6" s="6" t="n">
        <v>25.48</v>
      </c>
      <c r="J6" s="6" t="n">
        <v>22.48</v>
      </c>
    </row>
    <row collapsed="false" customFormat="false" customHeight="false" hidden="false" ht="12.1" outlineLevel="0" r="7">
      <c r="A7" s="33" t="n">
        <v>46163</v>
      </c>
      <c r="B7" s="16" t="s">
        <v>165</v>
      </c>
      <c r="C7" s="16" t="s">
        <v>16</v>
      </c>
      <c r="D7" s="16" t="s">
        <v>18</v>
      </c>
      <c r="E7" s="6" t="n">
        <v>1000</v>
      </c>
      <c r="F7" s="7" t="n">
        <v>41</v>
      </c>
      <c r="G7" s="6" t="n">
        <v>13.36</v>
      </c>
      <c r="H7" s="6" t="n">
        <v>71</v>
      </c>
      <c r="I7" s="6" t="n">
        <v>547.76</v>
      </c>
      <c r="J7" s="6" t="n">
        <v>476.76</v>
      </c>
    </row>
    <row collapsed="false" customFormat="false" customHeight="false" hidden="false" ht="12.1" outlineLevel="0" r="8">
      <c r="A8" s="33" t="n">
        <v>46163</v>
      </c>
      <c r="B8" s="16" t="s">
        <v>165</v>
      </c>
      <c r="C8" s="16" t="s">
        <v>90</v>
      </c>
      <c r="D8" s="16" t="s">
        <v>169</v>
      </c>
      <c r="E8" s="6" t="n">
        <v>1000</v>
      </c>
      <c r="F8" s="7" t="n">
        <v>1</v>
      </c>
      <c r="G8" s="6" t="n">
        <v>18.9</v>
      </c>
      <c r="H8" s="6" t="n">
        <v>2</v>
      </c>
      <c r="I8" s="6" t="n">
        <v>18.9</v>
      </c>
      <c r="J8" s="6" t="n">
        <v>16.9</v>
      </c>
    </row>
    <row collapsed="false" customFormat="false" customHeight="false" hidden="false" ht="12.1" outlineLevel="0" r="9">
      <c r="A9" s="33" t="n">
        <v>46168</v>
      </c>
      <c r="B9" s="16" t="s">
        <v>165</v>
      </c>
      <c r="C9" s="16" t="s">
        <v>88</v>
      </c>
      <c r="D9" s="16" t="s">
        <v>166</v>
      </c>
      <c r="E9" s="6" t="n">
        <v>1000</v>
      </c>
      <c r="F9" s="7" t="n">
        <v>2</v>
      </c>
      <c r="G9" s="6" t="n">
        <v>15.41</v>
      </c>
      <c r="H9" s="6" t="n">
        <v>4</v>
      </c>
      <c r="I9" s="6" t="n">
        <v>30.82</v>
      </c>
      <c r="J9" s="6" t="n">
        <v>26.82</v>
      </c>
    </row>
    <row collapsed="false" customFormat="false" customHeight="false" hidden="false" ht="12.1" outlineLevel="0" r="10">
      <c r="A10" s="33" t="n">
        <v>46181</v>
      </c>
      <c r="B10" s="16" t="s">
        <v>165</v>
      </c>
      <c r="C10" s="16" t="s">
        <v>89</v>
      </c>
      <c r="D10" s="16" t="s">
        <v>167</v>
      </c>
      <c r="E10" s="6" t="n">
        <v>1000</v>
      </c>
      <c r="F10" s="7" t="n">
        <v>3</v>
      </c>
      <c r="G10" s="6" t="n">
        <v>11.42</v>
      </c>
      <c r="H10" s="6" t="n">
        <v>4</v>
      </c>
      <c r="I10" s="6" t="n">
        <v>34.26</v>
      </c>
      <c r="J10" s="6" t="n">
        <v>30.26</v>
      </c>
    </row>
    <row collapsed="false" customFormat="false" customHeight="false" hidden="false" ht="12.1" outlineLevel="0" r="11">
      <c r="A11" s="33" t="n">
        <v>46187</v>
      </c>
      <c r="B11" s="16" t="s">
        <v>165</v>
      </c>
      <c r="C11" s="16" t="s">
        <v>91</v>
      </c>
      <c r="D11" s="16" t="s">
        <v>168</v>
      </c>
      <c r="E11" s="6" t="n">
        <v>1000</v>
      </c>
      <c r="F11" s="7" t="n">
        <v>2</v>
      </c>
      <c r="G11" s="6" t="n">
        <v>12.74</v>
      </c>
      <c r="H11" s="6" t="n">
        <v>3</v>
      </c>
      <c r="I11" s="6" t="n">
        <v>25.48</v>
      </c>
      <c r="J11" s="6" t="n">
        <v>22.48</v>
      </c>
    </row>
    <row collapsed="false" customFormat="false" customHeight="false" hidden="false" ht="12.1" outlineLevel="0" r="12">
      <c r="A12" s="33" t="n">
        <v>46193</v>
      </c>
      <c r="B12" s="16" t="s">
        <v>165</v>
      </c>
      <c r="C12" s="16" t="s">
        <v>16</v>
      </c>
      <c r="D12" s="16" t="s">
        <v>18</v>
      </c>
      <c r="E12" s="6" t="n">
        <v>1000</v>
      </c>
      <c r="F12" s="7" t="n">
        <v>41</v>
      </c>
      <c r="G12" s="6" t="n">
        <v>13.36</v>
      </c>
      <c r="H12" s="6" t="n">
        <v>71</v>
      </c>
      <c r="I12" s="6" t="n">
        <v>547.76</v>
      </c>
      <c r="J12" s="6" t="n">
        <v>476.76</v>
      </c>
    </row>
    <row collapsed="false" customFormat="false" customHeight="false" hidden="false" ht="12.1" outlineLevel="0" r="13">
      <c r="A13" s="33" t="n">
        <v>46194</v>
      </c>
      <c r="B13" s="16" t="s">
        <v>165</v>
      </c>
      <c r="C13" s="16" t="s">
        <v>92</v>
      </c>
      <c r="D13" s="16" t="s">
        <v>170</v>
      </c>
      <c r="E13" s="6" t="n">
        <v>1000</v>
      </c>
      <c r="F13" s="7" t="n">
        <v>3</v>
      </c>
      <c r="G13" s="6" t="n">
        <v>14.79</v>
      </c>
      <c r="H13" s="6" t="n">
        <v>6</v>
      </c>
      <c r="I13" s="6" t="n">
        <v>44.37</v>
      </c>
      <c r="J13" s="6" t="n">
        <v>38.37</v>
      </c>
    </row>
    <row collapsed="false" customFormat="false" customHeight="false" hidden="false" ht="12.1" outlineLevel="0" r="14">
      <c r="A14" s="33" t="n">
        <v>46198</v>
      </c>
      <c r="B14" s="16" t="s">
        <v>165</v>
      </c>
      <c r="C14" s="16" t="s">
        <v>88</v>
      </c>
      <c r="D14" s="16" t="s">
        <v>166</v>
      </c>
      <c r="E14" s="6" t="n">
        <v>1000</v>
      </c>
      <c r="F14" s="7" t="n">
        <v>2</v>
      </c>
      <c r="G14" s="6" t="n">
        <v>15.41</v>
      </c>
      <c r="H14" s="6" t="n">
        <v>4</v>
      </c>
      <c r="I14" s="6" t="n">
        <v>30.82</v>
      </c>
      <c r="J14" s="6" t="n">
        <v>26.82</v>
      </c>
    </row>
    <row collapsed="false" customFormat="false" customHeight="false" hidden="false" ht="12.1" outlineLevel="0" r="15">
      <c r="A15" s="33" t="n">
        <v>46211</v>
      </c>
      <c r="B15" s="16" t="s">
        <v>165</v>
      </c>
      <c r="C15" s="16" t="s">
        <v>89</v>
      </c>
      <c r="D15" s="16" t="s">
        <v>167</v>
      </c>
      <c r="E15" s="6" t="n">
        <v>1000</v>
      </c>
      <c r="F15" s="7" t="n">
        <v>3</v>
      </c>
      <c r="G15" s="6" t="n">
        <v>11.42</v>
      </c>
      <c r="H15" s="6" t="n">
        <v>4</v>
      </c>
      <c r="I15" s="6" t="n">
        <v>34.26</v>
      </c>
      <c r="J15" s="6" t="n">
        <v>30.26</v>
      </c>
    </row>
    <row collapsed="false" customFormat="false" customHeight="false" hidden="false" ht="12.1" outlineLevel="0" r="16">
      <c r="A16" s="33" t="n">
        <v>46217</v>
      </c>
      <c r="B16" s="16" t="s">
        <v>165</v>
      </c>
      <c r="C16" s="16" t="s">
        <v>91</v>
      </c>
      <c r="D16" s="16" t="s">
        <v>168</v>
      </c>
      <c r="E16" s="6" t="n">
        <v>1000</v>
      </c>
      <c r="F16" s="7" t="n">
        <v>2</v>
      </c>
      <c r="G16" s="6" t="n">
        <v>12.74</v>
      </c>
      <c r="H16" s="6" t="n">
        <v>3</v>
      </c>
      <c r="I16" s="6" t="n">
        <v>25.48</v>
      </c>
      <c r="J16" s="6" t="n">
        <v>22.48</v>
      </c>
    </row>
    <row collapsed="false" customFormat="false" customHeight="false" hidden="false" ht="12.1" outlineLevel="0" r="17">
      <c r="A17" s="33" t="n">
        <v>46223</v>
      </c>
      <c r="B17" s="16" t="s">
        <v>165</v>
      </c>
      <c r="C17" s="16" t="s">
        <v>16</v>
      </c>
      <c r="D17" s="16" t="s">
        <v>18</v>
      </c>
      <c r="E17" s="6" t="n">
        <v>1000</v>
      </c>
      <c r="F17" s="7" t="n">
        <v>41</v>
      </c>
      <c r="G17" s="6" t="n">
        <v>13.36</v>
      </c>
      <c r="H17" s="6" t="n">
        <v>71</v>
      </c>
      <c r="I17" s="6" t="n">
        <v>547.76</v>
      </c>
      <c r="J17" s="6" t="n">
        <v>476.76</v>
      </c>
    </row>
    <row collapsed="false" customFormat="false" customHeight="false" hidden="false" ht="12.1" outlineLevel="0" r="18">
      <c r="A18" s="33" t="n">
        <v>46228</v>
      </c>
      <c r="B18" s="16" t="s">
        <v>165</v>
      </c>
      <c r="C18" s="16" t="s">
        <v>88</v>
      </c>
      <c r="D18" s="16" t="s">
        <v>166</v>
      </c>
      <c r="E18" s="6" t="n">
        <v>1000</v>
      </c>
      <c r="F18" s="7" t="n">
        <v>2</v>
      </c>
      <c r="G18" s="6" t="n">
        <v>15.41</v>
      </c>
      <c r="H18" s="6" t="n">
        <v>4</v>
      </c>
      <c r="I18" s="6" t="n">
        <v>30.82</v>
      </c>
      <c r="J18" s="6" t="n">
        <v>26.82</v>
      </c>
    </row>
    <row collapsed="false" customFormat="false" customHeight="false" hidden="false" ht="12.1" outlineLevel="0" r="19">
      <c r="A19" s="33" t="n">
        <v>46228</v>
      </c>
      <c r="B19" s="16" t="s">
        <v>165</v>
      </c>
      <c r="C19" s="16" t="s">
        <v>93</v>
      </c>
      <c r="D19" s="16" t="s">
        <v>171</v>
      </c>
      <c r="E19" s="6" t="n">
        <v>1000</v>
      </c>
      <c r="F19" s="7" t="n">
        <v>5</v>
      </c>
      <c r="G19" s="6" t="n">
        <v>13.56</v>
      </c>
      <c r="H19" s="6" t="n">
        <v>9</v>
      </c>
      <c r="I19" s="6" t="n">
        <v>67.8</v>
      </c>
      <c r="J19" s="6" t="n">
        <v>58.8</v>
      </c>
    </row>
    <row collapsed="false" customFormat="false" customHeight="false" hidden="false" ht="12.1" outlineLevel="0" r="20">
      <c r="A20" s="33" t="n">
        <v>46241</v>
      </c>
      <c r="B20" s="16" t="s">
        <v>165</v>
      </c>
      <c r="C20" s="16" t="s">
        <v>89</v>
      </c>
      <c r="D20" s="16" t="s">
        <v>167</v>
      </c>
      <c r="E20" s="6" t="n">
        <v>1000</v>
      </c>
      <c r="F20" s="7" t="n">
        <v>3</v>
      </c>
      <c r="G20" s="6" t="n">
        <v>11.42</v>
      </c>
      <c r="H20" s="6" t="n">
        <v>4</v>
      </c>
      <c r="I20" s="6" t="n">
        <v>34.26</v>
      </c>
      <c r="J20" s="6" t="n">
        <v>30.26</v>
      </c>
    </row>
    <row collapsed="false" customFormat="false" customHeight="false" hidden="false" ht="12.1" outlineLevel="0" r="21">
      <c r="A21" s="33" t="n">
        <v>46247</v>
      </c>
      <c r="B21" s="16" t="s">
        <v>165</v>
      </c>
      <c r="C21" s="16" t="s">
        <v>91</v>
      </c>
      <c r="D21" s="16" t="s">
        <v>168</v>
      </c>
      <c r="E21" s="6" t="n">
        <v>1000</v>
      </c>
      <c r="F21" s="7" t="n">
        <v>2</v>
      </c>
      <c r="G21" s="6" t="n">
        <v>12.74</v>
      </c>
      <c r="H21" s="6" t="n">
        <v>3</v>
      </c>
      <c r="I21" s="6" t="n">
        <v>25.48</v>
      </c>
      <c r="J21" s="6" t="n">
        <v>22.48</v>
      </c>
    </row>
    <row collapsed="false" customFormat="false" customHeight="false" hidden="false" ht="12.1" outlineLevel="0" r="22">
      <c r="A22" s="33" t="n">
        <v>46253</v>
      </c>
      <c r="B22" s="16" t="s">
        <v>165</v>
      </c>
      <c r="C22" s="16" t="s">
        <v>16</v>
      </c>
      <c r="D22" s="16" t="s">
        <v>18</v>
      </c>
      <c r="E22" s="6" t="n">
        <v>1000</v>
      </c>
      <c r="F22" s="7" t="n">
        <v>42</v>
      </c>
      <c r="G22" s="6" t="n">
        <v>13.36</v>
      </c>
      <c r="H22" s="6" t="n">
        <v>73</v>
      </c>
      <c r="I22" s="6" t="n">
        <v>561.12</v>
      </c>
      <c r="J22" s="6" t="n">
        <v>488.12</v>
      </c>
    </row>
    <row collapsed="false" customFormat="false" customHeight="false" hidden="false" ht="12.1" outlineLevel="0" r="23">
      <c r="A23" s="33"/>
      <c r="B23" s="16"/>
      <c r="C23" s="16"/>
      <c r="D23" s="16"/>
      <c r="E23" s="6"/>
      <c r="F23" s="7"/>
      <c r="G23" s="6"/>
      <c r="H23" s="6"/>
      <c r="I23" s="6"/>
      <c r="J23" s="6"/>
    </row>
    <row collapsed="false" customFormat="false" customHeight="false" hidden="false" ht="12.1" outlineLevel="0" r="24">
      <c r="A24" s="33" t="n">
        <v>46283</v>
      </c>
      <c r="B24" s="16" t="s">
        <v>165</v>
      </c>
      <c r="C24" s="16" t="s">
        <v>16</v>
      </c>
      <c r="D24" s="16" t="s">
        <v>18</v>
      </c>
      <c r="E24" s="6" t="n">
        <v>1000</v>
      </c>
      <c r="F24" s="7" t="n">
        <v>55</v>
      </c>
      <c r="G24" s="6" t="n">
        <v>13.36</v>
      </c>
      <c r="H24" s="6" t="n">
        <v>96</v>
      </c>
      <c r="I24" s="6" t="n">
        <v>734.8</v>
      </c>
      <c r="J24" s="6" t="n">
        <v>638.8</v>
      </c>
    </row>
    <row collapsed="false" customFormat="false" customHeight="false" hidden="false" ht="12.1" outlineLevel="0" r="25">
      <c r="A25" s="33" t="n">
        <v>46313</v>
      </c>
      <c r="B25" s="16" t="s">
        <v>165</v>
      </c>
      <c r="C25" s="16" t="s">
        <v>16</v>
      </c>
      <c r="D25" s="16" t="s">
        <v>18</v>
      </c>
      <c r="E25" s="6" t="n">
        <v>1000</v>
      </c>
      <c r="F25" s="7" t="n">
        <v>55</v>
      </c>
      <c r="G25" s="6" t="n">
        <v>13.36</v>
      </c>
      <c r="H25" s="6" t="n">
        <v>96</v>
      </c>
      <c r="I25" s="6" t="n">
        <v>734.8</v>
      </c>
      <c r="J25" s="6" t="n">
        <v>638.8</v>
      </c>
    </row>
    <row collapsed="false" customFormat="false" customHeight="false" hidden="false" ht="12.1" outlineLevel="0" r="26">
      <c r="A26" s="33" t="n">
        <v>46343</v>
      </c>
      <c r="B26" s="16" t="s">
        <v>165</v>
      </c>
      <c r="C26" s="16" t="s">
        <v>16</v>
      </c>
      <c r="D26" s="16" t="s">
        <v>18</v>
      </c>
      <c r="E26" s="6" t="n">
        <v>1000</v>
      </c>
      <c r="F26" s="7" t="n">
        <v>55</v>
      </c>
      <c r="G26" s="6" t="n">
        <v>13.36</v>
      </c>
      <c r="H26" s="6" t="n">
        <v>96</v>
      </c>
      <c r="I26" s="6" t="n">
        <v>734.8</v>
      </c>
      <c r="J26" s="6" t="n">
        <v>638.8</v>
      </c>
    </row>
    <row collapsed="false" customFormat="false" customHeight="false" hidden="false" ht="12.1" outlineLevel="0" r="27">
      <c r="A27" s="33" t="n">
        <v>46373</v>
      </c>
      <c r="B27" s="16" t="s">
        <v>165</v>
      </c>
      <c r="C27" s="16" t="s">
        <v>16</v>
      </c>
      <c r="D27" s="16" t="s">
        <v>18</v>
      </c>
      <c r="E27" s="6" t="n">
        <v>1000</v>
      </c>
      <c r="F27" s="7" t="n">
        <v>55</v>
      </c>
      <c r="G27" s="6" t="n">
        <v>13.36</v>
      </c>
      <c r="H27" s="6" t="n">
        <v>96</v>
      </c>
      <c r="I27" s="6" t="n">
        <v>734.8</v>
      </c>
      <c r="J27" s="6" t="n">
        <v>638.8</v>
      </c>
    </row>
    <row collapsed="false" customFormat="false" customHeight="false" hidden="false" ht="12.1" outlineLevel="0" r="28">
      <c r="A28" s="33" t="n">
        <v>46403</v>
      </c>
      <c r="B28" s="16" t="s">
        <v>165</v>
      </c>
      <c r="C28" s="16" t="s">
        <v>16</v>
      </c>
      <c r="D28" s="16" t="s">
        <v>18</v>
      </c>
      <c r="E28" s="6" t="n">
        <v>1000</v>
      </c>
      <c r="F28" s="7" t="n">
        <v>55</v>
      </c>
      <c r="G28" s="6" t="n">
        <v>13.36</v>
      </c>
      <c r="H28" s="6" t="n">
        <v>96</v>
      </c>
      <c r="I28" s="6" t="n">
        <v>734.8</v>
      </c>
      <c r="J28" s="6" t="n">
        <v>638.8</v>
      </c>
    </row>
    <row collapsed="false" customFormat="false" customHeight="false" hidden="false" ht="12.1" outlineLevel="0" r="29">
      <c r="A29" s="33" t="n">
        <v>46433</v>
      </c>
      <c r="B29" s="16" t="s">
        <v>165</v>
      </c>
      <c r="C29" s="16" t="s">
        <v>16</v>
      </c>
      <c r="D29" s="16" t="s">
        <v>18</v>
      </c>
      <c r="E29" s="6" t="n">
        <v>1000</v>
      </c>
      <c r="F29" s="7" t="n">
        <v>55</v>
      </c>
      <c r="G29" s="6" t="n">
        <v>13.36</v>
      </c>
      <c r="H29" s="6" t="n">
        <v>96</v>
      </c>
      <c r="I29" s="6" t="n">
        <v>734.8</v>
      </c>
      <c r="J29" s="6" t="n">
        <v>638.8</v>
      </c>
    </row>
    <row collapsed="false" customFormat="false" customHeight="false" hidden="false" ht="12.1" outlineLevel="0" r="30">
      <c r="A30" s="33" t="n">
        <v>46463</v>
      </c>
      <c r="B30" s="16" t="s">
        <v>165</v>
      </c>
      <c r="C30" s="16" t="s">
        <v>16</v>
      </c>
      <c r="D30" s="16" t="s">
        <v>18</v>
      </c>
      <c r="E30" s="6" t="n">
        <v>1000</v>
      </c>
      <c r="F30" s="7" t="n">
        <v>55</v>
      </c>
      <c r="G30" s="6" t="n">
        <v>13.36</v>
      </c>
      <c r="H30" s="6" t="n">
        <v>96</v>
      </c>
      <c r="I30" s="6" t="n">
        <v>734.8</v>
      </c>
      <c r="J30" s="6" t="n">
        <v>638.8</v>
      </c>
    </row>
    <row collapsed="false" customFormat="false" customHeight="false" hidden="false" ht="12.1" outlineLevel="0" r="31">
      <c r="A31" s="33" t="n">
        <v>46493</v>
      </c>
      <c r="B31" s="16" t="s">
        <v>165</v>
      </c>
      <c r="C31" s="16" t="s">
        <v>16</v>
      </c>
      <c r="D31" s="16" t="s">
        <v>18</v>
      </c>
      <c r="E31" s="6" t="n">
        <v>1000</v>
      </c>
      <c r="F31" s="7" t="n">
        <v>55</v>
      </c>
      <c r="G31" s="6" t="n">
        <v>13.36</v>
      </c>
      <c r="H31" s="6" t="n">
        <v>96</v>
      </c>
      <c r="I31" s="6" t="n">
        <v>734.8</v>
      </c>
      <c r="J31" s="6" t="n">
        <v>638.8</v>
      </c>
    </row>
    <row collapsed="false" customFormat="false" customHeight="false" hidden="false" ht="12.1" outlineLevel="0" r="32">
      <c r="A32" s="33" t="n">
        <v>46523</v>
      </c>
      <c r="B32" s="16" t="s">
        <v>165</v>
      </c>
      <c r="C32" s="16" t="s">
        <v>16</v>
      </c>
      <c r="D32" s="16" t="s">
        <v>18</v>
      </c>
      <c r="E32" s="6" t="n">
        <v>1000</v>
      </c>
      <c r="F32" s="7" t="n">
        <v>55</v>
      </c>
      <c r="G32" s="6" t="n">
        <v>13.36</v>
      </c>
      <c r="H32" s="6" t="n">
        <v>96</v>
      </c>
      <c r="I32" s="6" t="n">
        <v>734.8</v>
      </c>
      <c r="J32" s="6" t="n">
        <v>638.8</v>
      </c>
    </row>
    <row collapsed="false" customFormat="false" customHeight="false" hidden="false" ht="12.1" outlineLevel="0" r="33">
      <c r="A33" s="33" t="n">
        <v>46553</v>
      </c>
      <c r="B33" s="16" t="s">
        <v>165</v>
      </c>
      <c r="C33" s="16" t="s">
        <v>16</v>
      </c>
      <c r="D33" s="16" t="s">
        <v>18</v>
      </c>
      <c r="E33" s="6" t="n">
        <v>1000</v>
      </c>
      <c r="F33" s="7" t="n">
        <v>55</v>
      </c>
      <c r="G33" s="6" t="n">
        <v>13.36</v>
      </c>
      <c r="H33" s="6" t="n">
        <v>96</v>
      </c>
      <c r="I33" s="6" t="n">
        <v>734.8</v>
      </c>
      <c r="J33" s="6" t="n">
        <v>638.8</v>
      </c>
    </row>
    <row collapsed="false" customFormat="false" customHeight="false" hidden="false" ht="12.1" outlineLevel="0" r="34">
      <c r="A34" s="33" t="n">
        <v>46583</v>
      </c>
      <c r="B34" s="16" t="s">
        <v>165</v>
      </c>
      <c r="C34" s="16" t="s">
        <v>16</v>
      </c>
      <c r="D34" s="16" t="s">
        <v>18</v>
      </c>
      <c r="E34" s="6" t="n">
        <v>1000</v>
      </c>
      <c r="F34" s="7" t="n">
        <v>55</v>
      </c>
      <c r="G34" s="6" t="n">
        <v>13.36</v>
      </c>
      <c r="H34" s="6" t="n">
        <v>96</v>
      </c>
      <c r="I34" s="6" t="n">
        <v>734.8</v>
      </c>
      <c r="J34" s="6" t="n">
        <v>638.8</v>
      </c>
    </row>
    <row collapsed="false" customFormat="false" customHeight="false" hidden="false" ht="12.1" outlineLevel="0" r="35">
      <c r="A35" s="33" t="n">
        <v>46613</v>
      </c>
      <c r="B35" s="16" t="s">
        <v>165</v>
      </c>
      <c r="C35" s="16" t="s">
        <v>16</v>
      </c>
      <c r="D35" s="16" t="s">
        <v>18</v>
      </c>
      <c r="E35" s="6" t="n">
        <v>1000</v>
      </c>
      <c r="F35" s="7" t="n">
        <v>55</v>
      </c>
      <c r="G35" s="6" t="n">
        <v>13.36</v>
      </c>
      <c r="H35" s="6" t="n">
        <v>96</v>
      </c>
      <c r="I35" s="6" t="n">
        <v>734.8</v>
      </c>
      <c r="J35" s="6" t="n">
        <v>638.8</v>
      </c>
    </row>
    <row collapsed="false" customFormat="false" customHeight="false" hidden="false" ht="12.1" outlineLevel="0" r="36">
      <c r="A36" s="33" t="n">
        <v>46643</v>
      </c>
      <c r="B36" s="16" t="s">
        <v>165</v>
      </c>
      <c r="C36" s="16" t="s">
        <v>16</v>
      </c>
      <c r="D36" s="16" t="s">
        <v>18</v>
      </c>
      <c r="E36" s="6" t="n">
        <v>1000</v>
      </c>
      <c r="F36" s="7" t="n">
        <v>55</v>
      </c>
      <c r="G36" s="6" t="n">
        <v>13.36</v>
      </c>
      <c r="H36" s="6" t="n">
        <v>96</v>
      </c>
      <c r="I36" s="6" t="n">
        <v>734.8</v>
      </c>
      <c r="J36" s="6" t="n">
        <v>638.8</v>
      </c>
    </row>
    <row collapsed="false" customFormat="false" customHeight="false" hidden="false" ht="12.1" outlineLevel="0" r="37">
      <c r="A37" s="33" t="n">
        <v>46673</v>
      </c>
      <c r="B37" s="16" t="s">
        <v>165</v>
      </c>
      <c r="C37" s="16" t="s">
        <v>16</v>
      </c>
      <c r="D37" s="16" t="s">
        <v>18</v>
      </c>
      <c r="E37" s="6" t="n">
        <v>1000</v>
      </c>
      <c r="F37" s="7" t="n">
        <v>55</v>
      </c>
      <c r="G37" s="6" t="n">
        <v>13.36</v>
      </c>
      <c r="H37" s="6" t="n">
        <v>96</v>
      </c>
      <c r="I37" s="6" t="n">
        <v>734.8</v>
      </c>
      <c r="J37" s="6" t="n">
        <v>638.8</v>
      </c>
    </row>
    <row collapsed="false" customFormat="false" customHeight="false" hidden="false" ht="12.1" outlineLevel="0" r="38">
      <c r="A38" s="33" t="n">
        <v>46703</v>
      </c>
      <c r="B38" s="16" t="s">
        <v>165</v>
      </c>
      <c r="C38" s="16" t="s">
        <v>16</v>
      </c>
      <c r="D38" s="16" t="s">
        <v>18</v>
      </c>
      <c r="E38" s="6" t="n">
        <v>1000</v>
      </c>
      <c r="F38" s="7" t="n">
        <v>55</v>
      </c>
      <c r="G38" s="6" t="n">
        <v>13.36</v>
      </c>
      <c r="H38" s="6" t="n">
        <v>96</v>
      </c>
      <c r="I38" s="6" t="n">
        <v>734.8</v>
      </c>
      <c r="J38" s="6" t="n">
        <v>638.8</v>
      </c>
    </row>
    <row collapsed="false" customFormat="false" customHeight="false" hidden="false" ht="12.1" outlineLevel="0" r="39">
      <c r="A39" s="33" t="n">
        <v>46733</v>
      </c>
      <c r="B39" s="16" t="s">
        <v>165</v>
      </c>
      <c r="C39" s="16" t="s">
        <v>16</v>
      </c>
      <c r="D39" s="16" t="s">
        <v>18</v>
      </c>
      <c r="E39" s="6" t="n">
        <v>1000</v>
      </c>
      <c r="F39" s="7" t="n">
        <v>55</v>
      </c>
      <c r="G39" s="6" t="n">
        <v>13.36</v>
      </c>
      <c r="H39" s="6" t="n">
        <v>96</v>
      </c>
      <c r="I39" s="6" t="n">
        <v>734.8</v>
      </c>
      <c r="J39" s="6" t="n">
        <v>638.8</v>
      </c>
    </row>
    <row collapsed="false" customFormat="false" customHeight="false" hidden="false" ht="12.1" outlineLevel="0" r="40">
      <c r="A40" s="33" t="n">
        <v>46763</v>
      </c>
      <c r="B40" s="16" t="s">
        <v>165</v>
      </c>
      <c r="C40" s="16" t="s">
        <v>16</v>
      </c>
      <c r="D40" s="16" t="s">
        <v>18</v>
      </c>
      <c r="E40" s="6" t="n">
        <v>1000</v>
      </c>
      <c r="F40" s="7" t="n">
        <v>55</v>
      </c>
      <c r="G40" s="6" t="n">
        <v>13.36</v>
      </c>
      <c r="H40" s="6" t="n">
        <v>96</v>
      </c>
      <c r="I40" s="6" t="n">
        <v>734.8</v>
      </c>
      <c r="J40" s="6" t="n">
        <v>638.8</v>
      </c>
    </row>
    <row collapsed="false" customFormat="false" customHeight="false" hidden="false" ht="12.1" outlineLevel="0" r="41">
      <c r="A41" s="33" t="n">
        <v>46793</v>
      </c>
      <c r="B41" s="16" t="s">
        <v>165</v>
      </c>
      <c r="C41" s="16" t="s">
        <v>16</v>
      </c>
      <c r="D41" s="16" t="s">
        <v>18</v>
      </c>
      <c r="E41" s="6" t="n">
        <v>1000</v>
      </c>
      <c r="F41" s="7" t="n">
        <v>55</v>
      </c>
      <c r="G41" s="6" t="n">
        <v>13.36</v>
      </c>
      <c r="H41" s="6" t="n">
        <v>96</v>
      </c>
      <c r="I41" s="6" t="n">
        <v>734.8</v>
      </c>
      <c r="J41" s="6" t="n">
        <v>638.8</v>
      </c>
    </row>
    <row collapsed="false" customFormat="false" customHeight="false" hidden="false" ht="12.1" outlineLevel="0" r="42">
      <c r="A42" s="33" t="n">
        <v>46823</v>
      </c>
      <c r="B42" s="16" t="s">
        <v>165</v>
      </c>
      <c r="C42" s="16" t="s">
        <v>16</v>
      </c>
      <c r="D42" s="16" t="s">
        <v>18</v>
      </c>
      <c r="E42" s="6" t="n">
        <v>1000</v>
      </c>
      <c r="F42" s="7" t="n">
        <v>55</v>
      </c>
      <c r="G42" s="6" t="n">
        <v>13.36</v>
      </c>
      <c r="H42" s="6" t="n">
        <v>96</v>
      </c>
      <c r="I42" s="6" t="n">
        <v>734.8</v>
      </c>
      <c r="J42" s="6" t="n">
        <v>638.8</v>
      </c>
    </row>
    <row collapsed="false" customFormat="false" customHeight="false" hidden="false" ht="12.1" outlineLevel="0" r="43">
      <c r="A43" s="33" t="n">
        <v>46853</v>
      </c>
      <c r="B43" s="16" t="s">
        <v>165</v>
      </c>
      <c r="C43" s="16" t="s">
        <v>16</v>
      </c>
      <c r="D43" s="16" t="s">
        <v>18</v>
      </c>
      <c r="E43" s="6" t="n">
        <v>1000</v>
      </c>
      <c r="F43" s="7" t="n">
        <v>55</v>
      </c>
      <c r="G43" s="6" t="n">
        <v>13.36</v>
      </c>
      <c r="H43" s="6" t="n">
        <v>96</v>
      </c>
      <c r="I43" s="6" t="n">
        <v>734.8</v>
      </c>
      <c r="J43" s="6" t="n">
        <v>638.8</v>
      </c>
    </row>
    <row collapsed="false" customFormat="false" customHeight="false" hidden="false" ht="12.1" outlineLevel="0" r="44">
      <c r="A44" s="33" t="n">
        <v>46883</v>
      </c>
      <c r="B44" s="16" t="s">
        <v>165</v>
      </c>
      <c r="C44" s="16" t="s">
        <v>16</v>
      </c>
      <c r="D44" s="16" t="s">
        <v>18</v>
      </c>
      <c r="E44" s="6" t="n">
        <v>1000</v>
      </c>
      <c r="F44" s="7" t="n">
        <v>55</v>
      </c>
      <c r="G44" s="6" t="n">
        <v>13.36</v>
      </c>
      <c r="H44" s="6" t="n">
        <v>96</v>
      </c>
      <c r="I44" s="6" t="n">
        <v>734.8</v>
      </c>
      <c r="J44" s="6" t="n">
        <v>638.8</v>
      </c>
    </row>
    <row collapsed="false" customFormat="false" customHeight="false" hidden="false" ht="12.1" outlineLevel="0" r="45">
      <c r="A45" s="33" t="n">
        <v>46913</v>
      </c>
      <c r="B45" s="16" t="s">
        <v>165</v>
      </c>
      <c r="C45" s="16" t="s">
        <v>16</v>
      </c>
      <c r="D45" s="16" t="s">
        <v>18</v>
      </c>
      <c r="E45" s="6" t="n">
        <v>1000</v>
      </c>
      <c r="F45" s="7" t="n">
        <v>55</v>
      </c>
      <c r="G45" s="6" t="n">
        <v>13.36</v>
      </c>
      <c r="H45" s="6" t="n">
        <v>96</v>
      </c>
      <c r="I45" s="6" t="n">
        <v>734.8</v>
      </c>
      <c r="J45" s="6" t="n">
        <v>638.8</v>
      </c>
    </row>
    <row collapsed="false" customFormat="false" customHeight="false" hidden="false" ht="12.1" outlineLevel="0" r="46">
      <c r="A46" s="33" t="n">
        <v>46943</v>
      </c>
      <c r="B46" s="16" t="s">
        <v>165</v>
      </c>
      <c r="C46" s="16" t="s">
        <v>16</v>
      </c>
      <c r="D46" s="16" t="s">
        <v>18</v>
      </c>
      <c r="E46" s="6" t="n">
        <v>1000</v>
      </c>
      <c r="F46" s="7" t="n">
        <v>55</v>
      </c>
      <c r="G46" s="6" t="n">
        <v>11.69</v>
      </c>
      <c r="H46" s="6" t="n">
        <v>84</v>
      </c>
      <c r="I46" s="6" t="n">
        <v>642.95</v>
      </c>
      <c r="J46" s="6" t="n">
        <v>558.95</v>
      </c>
    </row>
    <row collapsed="false" customFormat="false" customHeight="false" hidden="false" ht="12.1" outlineLevel="0" r="47">
      <c r="A47" s="33" t="n">
        <v>46973</v>
      </c>
      <c r="B47" s="16" t="s">
        <v>165</v>
      </c>
      <c r="C47" s="16" t="s">
        <v>16</v>
      </c>
      <c r="D47" s="16" t="s">
        <v>18</v>
      </c>
      <c r="E47" s="6" t="n">
        <v>1000</v>
      </c>
      <c r="F47" s="7" t="n">
        <v>55</v>
      </c>
      <c r="G47" s="6" t="n">
        <v>11.69</v>
      </c>
      <c r="H47" s="6" t="n">
        <v>84</v>
      </c>
      <c r="I47" s="6" t="n">
        <v>642.95</v>
      </c>
      <c r="J47" s="6" t="n">
        <v>558.95</v>
      </c>
    </row>
    <row collapsed="false" customFormat="false" customHeight="false" hidden="false" ht="12.1" outlineLevel="0" r="48">
      <c r="A48" s="33" t="n">
        <v>47003</v>
      </c>
      <c r="B48" s="16" t="s">
        <v>165</v>
      </c>
      <c r="C48" s="16" t="s">
        <v>16</v>
      </c>
      <c r="D48" s="16" t="s">
        <v>18</v>
      </c>
      <c r="E48" s="6" t="n">
        <v>1000</v>
      </c>
      <c r="F48" s="7" t="n">
        <v>55</v>
      </c>
      <c r="G48" s="6" t="n">
        <v>11.69</v>
      </c>
      <c r="H48" s="6" t="n">
        <v>84</v>
      </c>
      <c r="I48" s="6" t="n">
        <v>642.95</v>
      </c>
      <c r="J48" s="6" t="n">
        <v>558.95</v>
      </c>
    </row>
    <row collapsed="false" customFormat="false" customHeight="false" hidden="false" ht="12.1" outlineLevel="0" r="49">
      <c r="A49" s="33" t="n">
        <v>47033</v>
      </c>
      <c r="B49" s="16" t="s">
        <v>165</v>
      </c>
      <c r="C49" s="16" t="s">
        <v>16</v>
      </c>
      <c r="D49" s="16" t="s">
        <v>18</v>
      </c>
      <c r="E49" s="6" t="n">
        <v>1000</v>
      </c>
      <c r="F49" s="7" t="n">
        <v>55</v>
      </c>
      <c r="G49" s="6" t="n">
        <v>10.02</v>
      </c>
      <c r="H49" s="6" t="n">
        <v>72</v>
      </c>
      <c r="I49" s="6" t="n">
        <v>551.1</v>
      </c>
      <c r="J49" s="6" t="n">
        <v>479.1</v>
      </c>
    </row>
    <row collapsed="false" customFormat="false" customHeight="false" hidden="false" ht="12.1" outlineLevel="0" r="50">
      <c r="A50" s="33" t="n">
        <v>47063</v>
      </c>
      <c r="B50" s="16" t="s">
        <v>165</v>
      </c>
      <c r="C50" s="16" t="s">
        <v>16</v>
      </c>
      <c r="D50" s="16" t="s">
        <v>18</v>
      </c>
      <c r="E50" s="6" t="n">
        <v>1000</v>
      </c>
      <c r="F50" s="7" t="n">
        <v>55</v>
      </c>
      <c r="G50" s="6" t="n">
        <v>10.02</v>
      </c>
      <c r="H50" s="6" t="n">
        <v>72</v>
      </c>
      <c r="I50" s="6" t="n">
        <v>551.1</v>
      </c>
      <c r="J50" s="6" t="n">
        <v>479.1</v>
      </c>
    </row>
    <row collapsed="false" customFormat="false" customHeight="false" hidden="false" ht="12.1" outlineLevel="0" r="51">
      <c r="A51" s="33" t="n">
        <v>47093</v>
      </c>
      <c r="B51" s="16" t="s">
        <v>165</v>
      </c>
      <c r="C51" s="16" t="s">
        <v>16</v>
      </c>
      <c r="D51" s="16" t="s">
        <v>18</v>
      </c>
      <c r="E51" s="6" t="n">
        <v>1000</v>
      </c>
      <c r="F51" s="7" t="n">
        <v>55</v>
      </c>
      <c r="G51" s="6" t="n">
        <v>10.02</v>
      </c>
      <c r="H51" s="6" t="n">
        <v>72</v>
      </c>
      <c r="I51" s="6" t="n">
        <v>551.1</v>
      </c>
      <c r="J51" s="6" t="n">
        <v>479.1</v>
      </c>
    </row>
    <row collapsed="false" customFormat="false" customHeight="false" hidden="false" ht="12.1" outlineLevel="0" r="52">
      <c r="A52" s="33" t="n">
        <v>47123</v>
      </c>
      <c r="B52" s="16" t="s">
        <v>165</v>
      </c>
      <c r="C52" s="16" t="s">
        <v>16</v>
      </c>
      <c r="D52" s="16" t="s">
        <v>18</v>
      </c>
      <c r="E52" s="6" t="n">
        <v>1000</v>
      </c>
      <c r="F52" s="7" t="n">
        <v>55</v>
      </c>
      <c r="G52" s="6" t="n">
        <v>8.35</v>
      </c>
      <c r="H52" s="6" t="n">
        <v>60</v>
      </c>
      <c r="I52" s="6" t="n">
        <v>459.25</v>
      </c>
      <c r="J52" s="6" t="n">
        <v>399.25</v>
      </c>
    </row>
    <row collapsed="false" customFormat="false" customHeight="false" hidden="false" ht="12.1" outlineLevel="0" r="53">
      <c r="A53" s="33" t="n">
        <v>47153</v>
      </c>
      <c r="B53" s="16" t="s">
        <v>165</v>
      </c>
      <c r="C53" s="16" t="s">
        <v>16</v>
      </c>
      <c r="D53" s="16" t="s">
        <v>18</v>
      </c>
      <c r="E53" s="6" t="n">
        <v>1000</v>
      </c>
      <c r="F53" s="7" t="n">
        <v>55</v>
      </c>
      <c r="G53" s="6" t="n">
        <v>8.35</v>
      </c>
      <c r="H53" s="6" t="n">
        <v>60</v>
      </c>
      <c r="I53" s="6" t="n">
        <v>459.25</v>
      </c>
      <c r="J53" s="6" t="n">
        <v>399.25</v>
      </c>
    </row>
    <row collapsed="false" customFormat="false" customHeight="false" hidden="false" ht="12.1" outlineLevel="0" r="54">
      <c r="A54" s="33" t="n">
        <v>47183</v>
      </c>
      <c r="B54" s="16" t="s">
        <v>165</v>
      </c>
      <c r="C54" s="16" t="s">
        <v>16</v>
      </c>
      <c r="D54" s="16" t="s">
        <v>18</v>
      </c>
      <c r="E54" s="6" t="n">
        <v>1000</v>
      </c>
      <c r="F54" s="7" t="n">
        <v>55</v>
      </c>
      <c r="G54" s="6" t="n">
        <v>8.35</v>
      </c>
      <c r="H54" s="6" t="n">
        <v>60</v>
      </c>
      <c r="I54" s="6" t="n">
        <v>459.25</v>
      </c>
      <c r="J54" s="6" t="n">
        <v>399.25</v>
      </c>
    </row>
    <row collapsed="false" customFormat="false" customHeight="false" hidden="false" ht="12.1" outlineLevel="0" r="55">
      <c r="A55" s="33" t="n">
        <v>47213</v>
      </c>
      <c r="B55" s="16" t="s">
        <v>165</v>
      </c>
      <c r="C55" s="16" t="s">
        <v>16</v>
      </c>
      <c r="D55" s="16" t="s">
        <v>18</v>
      </c>
      <c r="E55" s="6" t="n">
        <v>1000</v>
      </c>
      <c r="F55" s="7" t="n">
        <v>55</v>
      </c>
      <c r="G55" s="6" t="n">
        <v>6.68</v>
      </c>
      <c r="H55" s="6" t="n">
        <v>48</v>
      </c>
      <c r="I55" s="6" t="n">
        <v>367.4</v>
      </c>
      <c r="J55" s="6" t="n">
        <v>319.4</v>
      </c>
    </row>
    <row collapsed="false" customFormat="false" customHeight="false" hidden="false" ht="12.1" outlineLevel="0" r="56">
      <c r="A56" s="33" t="n">
        <v>47243</v>
      </c>
      <c r="B56" s="16" t="s">
        <v>165</v>
      </c>
      <c r="C56" s="16" t="s">
        <v>16</v>
      </c>
      <c r="D56" s="16" t="s">
        <v>18</v>
      </c>
      <c r="E56" s="6" t="n">
        <v>1000</v>
      </c>
      <c r="F56" s="7" t="n">
        <v>55</v>
      </c>
      <c r="G56" s="6" t="n">
        <v>6.68</v>
      </c>
      <c r="H56" s="6" t="n">
        <v>48</v>
      </c>
      <c r="I56" s="6" t="n">
        <v>367.4</v>
      </c>
      <c r="J56" s="6" t="n">
        <v>319.4</v>
      </c>
    </row>
    <row collapsed="false" customFormat="false" customHeight="false" hidden="false" ht="12.1" outlineLevel="0" r="57">
      <c r="A57" s="33" t="n">
        <v>47273</v>
      </c>
      <c r="B57" s="16" t="s">
        <v>165</v>
      </c>
      <c r="C57" s="16" t="s">
        <v>16</v>
      </c>
      <c r="D57" s="16" t="s">
        <v>18</v>
      </c>
      <c r="E57" s="6" t="n">
        <v>1000</v>
      </c>
      <c r="F57" s="7" t="n">
        <v>55</v>
      </c>
      <c r="G57" s="6" t="n">
        <v>6.68</v>
      </c>
      <c r="H57" s="6" t="n">
        <v>48</v>
      </c>
      <c r="I57" s="6" t="n">
        <v>367.4</v>
      </c>
      <c r="J57" s="6" t="n">
        <v>319.4</v>
      </c>
    </row>
    <row collapsed="false" customFormat="false" customHeight="false" hidden="false" ht="12.1" outlineLevel="0" r="58">
      <c r="A58" s="33" t="n">
        <v>47303</v>
      </c>
      <c r="B58" s="16" t="s">
        <v>165</v>
      </c>
      <c r="C58" s="16" t="s">
        <v>16</v>
      </c>
      <c r="D58" s="16" t="s">
        <v>18</v>
      </c>
      <c r="E58" s="6" t="n">
        <v>1000</v>
      </c>
      <c r="F58" s="7" t="n">
        <v>55</v>
      </c>
      <c r="G58" s="6" t="n">
        <v>5.01</v>
      </c>
      <c r="H58" s="6" t="n">
        <v>36</v>
      </c>
      <c r="I58" s="6" t="n">
        <v>275.55</v>
      </c>
      <c r="J58" s="6" t="n">
        <v>239.55</v>
      </c>
    </row>
    <row collapsed="false" customFormat="false" customHeight="false" hidden="false" ht="12.1" outlineLevel="0" r="59">
      <c r="A59" s="33" t="n">
        <v>47333</v>
      </c>
      <c r="B59" s="16" t="s">
        <v>165</v>
      </c>
      <c r="C59" s="16" t="s">
        <v>16</v>
      </c>
      <c r="D59" s="16" t="s">
        <v>18</v>
      </c>
      <c r="E59" s="6" t="n">
        <v>1000</v>
      </c>
      <c r="F59" s="7" t="n">
        <v>55</v>
      </c>
      <c r="G59" s="6" t="n">
        <v>5.01</v>
      </c>
      <c r="H59" s="6" t="n">
        <v>36</v>
      </c>
      <c r="I59" s="6" t="n">
        <v>275.55</v>
      </c>
      <c r="J59" s="6" t="n">
        <v>239.55</v>
      </c>
    </row>
    <row collapsed="false" customFormat="false" customHeight="false" hidden="false" ht="12.1" outlineLevel="0" r="60">
      <c r="A60" s="33" t="n">
        <v>47363</v>
      </c>
      <c r="B60" s="16" t="s">
        <v>165</v>
      </c>
      <c r="C60" s="16" t="s">
        <v>16</v>
      </c>
      <c r="D60" s="16" t="s">
        <v>18</v>
      </c>
      <c r="E60" s="6" t="n">
        <v>1000</v>
      </c>
      <c r="F60" s="7" t="n">
        <v>55</v>
      </c>
      <c r="G60" s="6" t="n">
        <v>5.01</v>
      </c>
      <c r="H60" s="6" t="n">
        <v>36</v>
      </c>
      <c r="I60" s="6" t="n">
        <v>275.55</v>
      </c>
      <c r="J60" s="6" t="n">
        <v>239.55</v>
      </c>
    </row>
    <row collapsed="false" customFormat="false" customHeight="false" hidden="false" ht="12.1" outlineLevel="0" r="61">
      <c r="A61" s="33" t="n">
        <v>47393</v>
      </c>
      <c r="B61" s="16" t="s">
        <v>165</v>
      </c>
      <c r="C61" s="16" t="s">
        <v>16</v>
      </c>
      <c r="D61" s="16" t="s">
        <v>18</v>
      </c>
      <c r="E61" s="6" t="n">
        <v>1000</v>
      </c>
      <c r="F61" s="7" t="n">
        <v>55</v>
      </c>
      <c r="G61" s="6" t="n">
        <v>3.34</v>
      </c>
      <c r="H61" s="6" t="n">
        <v>24</v>
      </c>
      <c r="I61" s="6" t="n">
        <v>183.7</v>
      </c>
      <c r="J61" s="6" t="n">
        <v>159.7</v>
      </c>
    </row>
    <row collapsed="false" customFormat="false" customHeight="false" hidden="false" ht="12.1" outlineLevel="0" r="62">
      <c r="A62" s="33" t="n">
        <v>47423</v>
      </c>
      <c r="B62" s="16" t="s">
        <v>165</v>
      </c>
      <c r="C62" s="16" t="s">
        <v>16</v>
      </c>
      <c r="D62" s="16" t="s">
        <v>18</v>
      </c>
      <c r="E62" s="6" t="n">
        <v>1000</v>
      </c>
      <c r="F62" s="7" t="n">
        <v>55</v>
      </c>
      <c r="G62" s="6" t="n">
        <v>3.34</v>
      </c>
      <c r="H62" s="6" t="n">
        <v>24</v>
      </c>
      <c r="I62" s="6" t="n">
        <v>183.7</v>
      </c>
      <c r="J62" s="6" t="n">
        <v>159.7</v>
      </c>
    </row>
    <row collapsed="false" customFormat="false" customHeight="false" hidden="false" ht="12.1" outlineLevel="0" r="63">
      <c r="A63" s="33" t="n">
        <v>47453</v>
      </c>
      <c r="B63" s="16" t="s">
        <v>165</v>
      </c>
      <c r="C63" s="16" t="s">
        <v>16</v>
      </c>
      <c r="D63" s="16" t="s">
        <v>18</v>
      </c>
      <c r="E63" s="6" t="n">
        <v>1000</v>
      </c>
      <c r="F63" s="7" t="n">
        <v>55</v>
      </c>
      <c r="G63" s="6" t="n">
        <v>3.34</v>
      </c>
      <c r="H63" s="6" t="n">
        <v>24</v>
      </c>
      <c r="I63" s="6" t="n">
        <v>183.7</v>
      </c>
      <c r="J63" s="6" t="n">
        <v>159.7</v>
      </c>
    </row>
    <row collapsed="false" customFormat="false" customHeight="false" hidden="false" ht="12.1" outlineLevel="0" r="64">
      <c r="A64" s="33" t="n">
        <v>47483</v>
      </c>
      <c r="B64" s="16" t="s">
        <v>165</v>
      </c>
      <c r="C64" s="16" t="s">
        <v>16</v>
      </c>
      <c r="D64" s="16" t="s">
        <v>18</v>
      </c>
      <c r="E64" s="6" t="n">
        <v>1000</v>
      </c>
      <c r="F64" s="7" t="n">
        <v>55</v>
      </c>
      <c r="G64" s="6" t="n">
        <v>1.67</v>
      </c>
      <c r="H64" s="6" t="n">
        <v>12</v>
      </c>
      <c r="I64" s="6" t="n">
        <v>91.85</v>
      </c>
      <c r="J64" s="6" t="n">
        <v>79.85</v>
      </c>
    </row>
    <row collapsed="false" customFormat="false" customHeight="false" hidden="false" ht="12.1" outlineLevel="0" r="65">
      <c r="A65" s="33" t="n">
        <v>47513</v>
      </c>
      <c r="B65" s="16" t="s">
        <v>165</v>
      </c>
      <c r="C65" s="16" t="s">
        <v>16</v>
      </c>
      <c r="D65" s="16" t="s">
        <v>18</v>
      </c>
      <c r="E65" s="6" t="n">
        <v>1000</v>
      </c>
      <c r="F65" s="7" t="n">
        <v>55</v>
      </c>
      <c r="G65" s="6" t="n">
        <v>1.67</v>
      </c>
      <c r="H65" s="6" t="n">
        <v>12</v>
      </c>
      <c r="I65" s="6" t="n">
        <v>91.85</v>
      </c>
      <c r="J65" s="6" t="n">
        <v>79.85</v>
      </c>
    </row>
    <row collapsed="false" customFormat="false" customHeight="false" hidden="false" ht="12.1" outlineLevel="0" r="66">
      <c r="A66" s="33" t="n">
        <v>47543</v>
      </c>
      <c r="B66" s="16" t="s">
        <v>165</v>
      </c>
      <c r="C66" s="16" t="s">
        <v>16</v>
      </c>
      <c r="D66" s="16" t="s">
        <v>18</v>
      </c>
      <c r="E66" s="6" t="n">
        <v>1000</v>
      </c>
      <c r="F66" s="7" t="n">
        <v>55</v>
      </c>
      <c r="G66" s="6" t="n">
        <v>1.67</v>
      </c>
      <c r="H66" s="6" t="n">
        <v>12</v>
      </c>
      <c r="I66" s="6" t="n">
        <v>91.85</v>
      </c>
      <c r="J66" s="6" t="n">
        <v>79.85</v>
      </c>
    </row>
  </sheetData>
  <autoFilter ref="A1:J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40</v>
      </c>
      <c r="B1" s="34" t="s">
        <v>159</v>
      </c>
      <c r="C1" s="34" t="s">
        <v>0</v>
      </c>
      <c r="D1" s="34" t="s">
        <v>2</v>
      </c>
      <c r="E1" s="34" t="s">
        <v>160</v>
      </c>
      <c r="F1" s="34" t="s">
        <v>172</v>
      </c>
      <c r="G1" s="34" t="s">
        <v>173</v>
      </c>
      <c r="H1" s="34" t="s">
        <v>44</v>
      </c>
      <c r="I1" s="34" t="s">
        <v>174</v>
      </c>
      <c r="J1" s="34" t="s">
        <v>175</v>
      </c>
      <c r="K1" s="34" t="s">
        <v>176</v>
      </c>
      <c r="L1" s="34" t="s">
        <v>177</v>
      </c>
      <c r="M1" s="34" t="s">
        <v>178</v>
      </c>
      <c r="N1" s="34" t="s">
        <v>179</v>
      </c>
      <c r="O1" s="34" t="s">
        <v>180</v>
      </c>
    </row>
    <row collapsed="false" customFormat="false" customHeight="false" hidden="false" ht="12.1" outlineLevel="0" r="2">
      <c r="A2" s="35" t="n">
        <v>46104</v>
      </c>
      <c r="B2" s="16" t="s">
        <v>165</v>
      </c>
      <c r="C2" s="16" t="s">
        <v>16</v>
      </c>
      <c r="D2" s="16" t="s">
        <v>18</v>
      </c>
      <c r="E2" s="17" t="n">
        <v>41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170</v>
      </c>
      <c r="J2" s="17" t="n">
        <v>1000</v>
      </c>
      <c r="K2" s="6" t="s">
        <f>=Портфель!F2*Портфель!G2/100*Портфель!$Q$13+Портфель!H2*Портфель!$Q$13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46227</v>
      </c>
      <c r="B3" s="16" t="s">
        <v>165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47</v>
      </c>
      <c r="J3" s="17" t="n">
        <v>988.45</v>
      </c>
      <c r="K3" s="6" t="s">
        <f>=Портфель!F2*Портфель!G2/100*Портфель!$Q$13+Портфель!H2*Портфель!$Q$13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46253</v>
      </c>
      <c r="B4" s="16" t="s">
        <v>165</v>
      </c>
      <c r="C4" s="16" t="s">
        <v>16</v>
      </c>
      <c r="D4" s="16" t="s">
        <v>18</v>
      </c>
      <c r="E4" s="17" t="n">
        <v>12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</v>
      </c>
      <c r="J4" s="17" t="n">
        <v>993.08666666667</v>
      </c>
      <c r="K4" s="6" t="s">
        <f>=Портфель!F2*Портфель!G2/100*Портфель!$Q$13+Портфель!H2*Портфель!$Q$13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46254</v>
      </c>
      <c r="B5" s="16" t="s">
        <v>165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</v>
      </c>
      <c r="J5" s="17" t="n">
        <v>989.93</v>
      </c>
      <c r="K5" s="6" t="s">
        <f>=Портфель!F2*Портфель!G2/100*Портфель!$Q$13+Портфель!H2*Портфель!$Q$13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/>
      <c r="B6" s="16"/>
      <c r="C6" s="16"/>
      <c r="D6" s="16"/>
      <c r="E6" s="17"/>
      <c r="F6" s="7"/>
      <c r="G6" s="17"/>
      <c r="H6" s="16"/>
      <c r="I6" s="7"/>
      <c r="J6" s="17"/>
      <c r="K6" s="4" t="s">
        <v>28</v>
      </c>
      <c r="L6" s="8" t="s">
        <f>=SUBTOTAL(109,L2:L5)</f>
      </c>
      <c r="M6" s="8" t="s">
        <f>=SUBTOTAL(109,M2:M5)</f>
      </c>
      <c r="N6" s="8" t="s">
        <f>=MAX(0,M6*0.13)</f>
      </c>
    </row>
  </sheetData>
  <autoFilter ref="A1:O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181</v>
      </c>
      <c r="D1" s="34" t="s">
        <v>182</v>
      </c>
      <c r="E1" s="34" t="s">
        <v>183</v>
      </c>
      <c r="F1" s="34" t="s">
        <v>184</v>
      </c>
      <c r="G1" s="34" t="s">
        <v>160</v>
      </c>
      <c r="H1" s="34" t="s">
        <v>185</v>
      </c>
      <c r="I1" s="34" t="s">
        <v>186</v>
      </c>
      <c r="J1" s="34" t="s">
        <v>187</v>
      </c>
      <c r="K1" s="34" t="s">
        <v>188</v>
      </c>
    </row>
    <row collapsed="false" customFormat="false" customHeight="false" hidden="false" ht="12.1" outlineLevel="0" r="2">
      <c r="A2" s="16" t="s">
        <v>88</v>
      </c>
      <c r="B2" s="16" t="s">
        <v>166</v>
      </c>
      <c r="C2" s="36" t="n">
        <v>46104</v>
      </c>
      <c r="D2" s="37" t="n">
        <v>46252</v>
      </c>
      <c r="E2" s="17" t="n">
        <v>1015.16</v>
      </c>
      <c r="F2" s="17" t="n">
        <v>894.4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88</v>
      </c>
      <c r="B3" s="16" t="s">
        <v>166</v>
      </c>
      <c r="C3" s="36" t="n">
        <v>46104</v>
      </c>
      <c r="D3" s="37" t="n">
        <v>46252</v>
      </c>
      <c r="E3" s="17" t="n">
        <v>1015.16</v>
      </c>
      <c r="F3" s="17" t="n">
        <v>894.4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89</v>
      </c>
      <c r="B4" s="16" t="s">
        <v>167</v>
      </c>
      <c r="C4" s="36" t="n">
        <v>46122</v>
      </c>
      <c r="D4" s="37" t="n">
        <v>46253</v>
      </c>
      <c r="E4" s="17" t="n">
        <v>1000</v>
      </c>
      <c r="F4" s="17" t="n">
        <v>997.6833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89</v>
      </c>
      <c r="B5" s="16" t="s">
        <v>167</v>
      </c>
      <c r="C5" s="36" t="n">
        <v>46125</v>
      </c>
      <c r="D5" s="37" t="n">
        <v>46253</v>
      </c>
      <c r="E5" s="17" t="n">
        <v>996.51</v>
      </c>
      <c r="F5" s="17" t="n">
        <v>997.6833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89</v>
      </c>
      <c r="B6" s="16" t="s">
        <v>167</v>
      </c>
      <c r="C6" s="36" t="n">
        <v>46132</v>
      </c>
      <c r="D6" s="37" t="n">
        <v>46253</v>
      </c>
      <c r="E6" s="17" t="n">
        <v>1002.98</v>
      </c>
      <c r="F6" s="17" t="n">
        <v>997.6833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90</v>
      </c>
      <c r="B7" s="16" t="s">
        <v>169</v>
      </c>
      <c r="C7" s="36" t="n">
        <v>46141</v>
      </c>
      <c r="D7" s="37" t="n">
        <v>46163</v>
      </c>
      <c r="E7" s="17" t="n">
        <v>1008.63</v>
      </c>
      <c r="F7" s="17" t="n">
        <v>1000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91</v>
      </c>
      <c r="B8" s="16" t="s">
        <v>168</v>
      </c>
      <c r="C8" s="36" t="n">
        <v>46156</v>
      </c>
      <c r="D8" s="37" t="n">
        <v>46253</v>
      </c>
      <c r="E8" s="17" t="n">
        <v>1015.71</v>
      </c>
      <c r="F8" s="17" t="n">
        <v>1001.96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91</v>
      </c>
      <c r="B9" s="16" t="s">
        <v>168</v>
      </c>
      <c r="C9" s="36" t="n">
        <v>46156</v>
      </c>
      <c r="D9" s="37" t="n">
        <v>46253</v>
      </c>
      <c r="E9" s="17" t="n">
        <v>1015.71</v>
      </c>
      <c r="F9" s="17" t="n">
        <v>1001.96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92</v>
      </c>
      <c r="B10" s="16" t="s">
        <v>170</v>
      </c>
      <c r="C10" s="36" t="n">
        <v>46168</v>
      </c>
      <c r="D10" s="37" t="n">
        <v>46195</v>
      </c>
      <c r="E10" s="17" t="n">
        <v>1004.96</v>
      </c>
      <c r="F10" s="17" t="n">
        <v>994.7733</v>
      </c>
      <c r="G10" s="17" t="n">
        <v>2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92</v>
      </c>
      <c r="B11" s="16" t="s">
        <v>170</v>
      </c>
      <c r="C11" s="36" t="n">
        <v>46188</v>
      </c>
      <c r="D11" s="37" t="n">
        <v>46195</v>
      </c>
      <c r="E11" s="17" t="n">
        <v>1012.03</v>
      </c>
      <c r="F11" s="17" t="n">
        <v>994.7733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93</v>
      </c>
      <c r="B12" s="16" t="s">
        <v>171</v>
      </c>
      <c r="C12" s="36" t="n">
        <v>46199</v>
      </c>
      <c r="D12" s="37" t="n">
        <v>46253</v>
      </c>
      <c r="E12" s="17" t="n">
        <v>1000</v>
      </c>
      <c r="F12" s="17" t="n">
        <v>1010.11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93</v>
      </c>
      <c r="B13" s="16" t="s">
        <v>171</v>
      </c>
      <c r="C13" s="36" t="n">
        <v>46199</v>
      </c>
      <c r="D13" s="37" t="n">
        <v>46253</v>
      </c>
      <c r="E13" s="17" t="n">
        <v>1000</v>
      </c>
      <c r="F13" s="17" t="n">
        <v>1010.11</v>
      </c>
      <c r="G13" s="17" t="n">
        <v>3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93</v>
      </c>
      <c r="B14" s="16" t="s">
        <v>171</v>
      </c>
      <c r="C14" s="36" t="n">
        <v>46210</v>
      </c>
      <c r="D14" s="37" t="n">
        <v>46253</v>
      </c>
      <c r="E14" s="17" t="n">
        <v>989.9</v>
      </c>
      <c r="F14" s="17" t="n">
        <v>1010.11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94</v>
      </c>
      <c r="B15" s="16" t="s">
        <v>189</v>
      </c>
      <c r="C15" s="36" t="n">
        <v>46259</v>
      </c>
      <c r="D15" s="37" t="n">
        <v>46261</v>
      </c>
      <c r="E15" s="17" t="n">
        <v>1021.83</v>
      </c>
      <c r="F15" s="17" t="n">
        <v>1022.39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2026-09-09T08:05:37.00Z</dcterms:created>
  <dc:creator>izi-invest.ru</dc:creator>
  <cp:revision>0</cp:revision>
</cp:coreProperties>
</file>