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<sst xmlns="http://schemas.openxmlformats.org/spreadsheetml/2006/main" count="26678" uniqueCount="1128">
  <si>
    <t>Тикер</t>
  </si>
  <si>
    <t>Тип</t>
  </si>
  <si>
    <t>Название</t>
  </si>
  <si>
    <t>Валюта</t>
  </si>
  <si>
    <t>В портфелях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</si>
  <si>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</si>
  <si>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</si>
  <si>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</si>
  <si>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</si>
  <si>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</si>
  <si>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</si>
  <si>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</si>
  <si>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</si>
  <si>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</si>
  <si>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</si>
  <si>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</si>
  <si>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</si>
  <si>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SBER</t>
  </si>
  <si>
    <t>share</t>
  </si>
  <si>
    <t>Сбербанк</t>
  </si>
  <si>
    <t>RUR</t>
  </si>
  <si>
    <t>Сбер инвестиции: 44 шт.</t>
  </si>
  <si>
    <t>AMD</t>
  </si>
  <si>
    <t>RAGR</t>
  </si>
  <si>
    <t>Русагро</t>
  </si>
  <si>
    <t>Альфа Акции: 122 шт.</t>
  </si>
  <si>
    <t>BYN</t>
  </si>
  <si>
    <t>T</t>
  </si>
  <si>
    <t>Т-Техно ао</t>
  </si>
  <si>
    <t>Т-инвестиции: 34 шт.</t>
  </si>
  <si>
    <t>CAD</t>
  </si>
  <si>
    <t>YDEX</t>
  </si>
  <si>
    <t>ЯНДЕКС</t>
  </si>
  <si>
    <t>Альфа Акции: 2 шт.</t>
  </si>
  <si>
    <t>CHF</t>
  </si>
  <si>
    <t>MOEX</t>
  </si>
  <si>
    <t>МосБиржа</t>
  </si>
  <si>
    <t>Альфа Акции: 20 шт.</t>
  </si>
  <si>
    <t>CNY</t>
  </si>
  <si>
    <t>BTBR</t>
  </si>
  <si>
    <t>iВ2В-РТС</t>
  </si>
  <si>
    <t>Альфа Акции: 15 шт.</t>
  </si>
  <si>
    <t>EUR</t>
  </si>
  <si>
    <t>X5</t>
  </si>
  <si>
    <t>КЦ ИКС 5</t>
  </si>
  <si>
    <t>Альфа Акции: 1 шт.</t>
  </si>
  <si>
    <t>GBP</t>
  </si>
  <si>
    <t>Сумма по акциям:</t>
  </si>
  <si>
    <t>GLD</t>
  </si>
  <si>
    <t>AKGD</t>
  </si>
  <si>
    <t>etf</t>
  </si>
  <si>
    <t>AKGD ETF</t>
  </si>
  <si>
    <t>Альфа Фондовый: 34 шт.</t>
  </si>
  <si>
    <t>HKD</t>
  </si>
  <si>
    <t>AKMB</t>
  </si>
  <si>
    <t>ETF AKMB</t>
  </si>
  <si>
    <t>Альфа Фондовый: 2404 шт.</t>
  </si>
  <si>
    <t>JPY</t>
  </si>
  <si>
    <t>AKME</t>
  </si>
  <si>
    <t>ETF AKME</t>
  </si>
  <si>
    <t>Альфа Фондовый: 22 шт.</t>
  </si>
  <si>
    <t>KZT</t>
  </si>
  <si>
    <t>AKMM</t>
  </si>
  <si>
    <t>AKMM ETF</t>
  </si>
  <si>
    <t>Альфа Фондовый: 17 шт.</t>
  </si>
  <si>
    <t>AKPP</t>
  </si>
  <si>
    <t>AKPP ETF</t>
  </si>
  <si>
    <t>Альфа Фондовый: 14 шт.</t>
  </si>
  <si>
    <t>SLV</t>
  </si>
  <si>
    <t>AKMP</t>
  </si>
  <si>
    <t>AKMP ETF</t>
  </si>
  <si>
    <t>Альфа инвесткопилка: 963 шт.
Альфа Фондовый: 4 шт.</t>
  </si>
  <si>
    <t>TRY</t>
  </si>
  <si>
    <t>LQDT</t>
  </si>
  <si>
    <t>LQDT ETF</t>
  </si>
  <si>
    <t>ВТБ ИИС: 289 шт.</t>
  </si>
  <si>
    <t>UAH</t>
  </si>
  <si>
    <t>AKFB</t>
  </si>
  <si>
    <t>AKFB ETF</t>
  </si>
  <si>
    <t>Альфа Фондовый: 1 шт.</t>
  </si>
  <si>
    <t>USD</t>
  </si>
  <si>
    <t>AKAI</t>
  </si>
  <si>
    <t>AKAI ETF</t>
  </si>
  <si>
    <t>TMOS</t>
  </si>
  <si>
    <t>TMOS ETF</t>
  </si>
  <si>
    <t>Т-инвестиции: 14 шт.</t>
  </si>
  <si>
    <t>AKGP</t>
  </si>
  <si>
    <t>AKGP ETF</t>
  </si>
  <si>
    <t>AKUP</t>
  </si>
  <si>
    <t>AKUP ETF</t>
  </si>
  <si>
    <t>Сумма по фондам:</t>
  </si>
  <si>
    <t>RU000A10EMU3</t>
  </si>
  <si>
    <t>bond</t>
  </si>
  <si>
    <t>sГТЛК2P-12</t>
  </si>
  <si>
    <t>Альфа Корп обл А+: 42 шт.</t>
  </si>
  <si>
    <t>2030-03-02</t>
  </si>
  <si>
    <t>SU26233RMFS5</t>
  </si>
  <si>
    <t>ОФЗ 26233</t>
  </si>
  <si>
    <t>ВТБ ИИС: 36 шт.
Альфа ОФЗ: 21 шт.</t>
  </si>
  <si>
    <t>2035-07-18</t>
  </si>
  <si>
    <t>SU26240RMFS0</t>
  </si>
  <si>
    <t>ОФЗ 26240</t>
  </si>
  <si>
    <t>ВТБ ИИС: 33 шт.
Альфа ОФЗ: 22 шт.</t>
  </si>
  <si>
    <t>2036-07-30</t>
  </si>
  <si>
    <t>SU26247RMFS5</t>
  </si>
  <si>
    <t>ОФЗ 26247</t>
  </si>
  <si>
    <t>ВТБ ИИС: 17 шт.
Альфа ОФЗ: 9 шт.</t>
  </si>
  <si>
    <t>2039-05-11</t>
  </si>
  <si>
    <t>SU26246RMFS7</t>
  </si>
  <si>
    <t>ОФЗ 26246</t>
  </si>
  <si>
    <t>ВТБ ИИС: 12 шт.
Альфа ОФЗ: 9 шт.</t>
  </si>
  <si>
    <t>2036-03-12</t>
  </si>
  <si>
    <t>SU26253RMFS3</t>
  </si>
  <si>
    <t>ОФЗ 26253</t>
  </si>
  <si>
    <t>ВТБ ИИС: 20 шт.</t>
  </si>
  <si>
    <t>2038-10-06</t>
  </si>
  <si>
    <t>SU26248RMFS3</t>
  </si>
  <si>
    <t>ОФЗ 26248</t>
  </si>
  <si>
    <t>ВТБ ИИС: 9 шт.
Альфа ОФЗ: 10 шт.</t>
  </si>
  <si>
    <t>2040-05-16</t>
  </si>
  <si>
    <t>SU26250RMFS9</t>
  </si>
  <si>
    <t>ОФЗ 26250</t>
  </si>
  <si>
    <t>ВТБ ИИС: 9 шт.
Альфа ОФЗ: 1 шт.</t>
  </si>
  <si>
    <t>2037-06-10</t>
  </si>
  <si>
    <t>SU26254RMFS1</t>
  </si>
  <si>
    <t>ОФЗ 26254</t>
  </si>
  <si>
    <t>Альфа ОФЗ: 9 шт.</t>
  </si>
  <si>
    <t>2040-10-03</t>
  </si>
  <si>
    <t>RU000A10FJ16</t>
  </si>
  <si>
    <t>ВИС Ф БП13</t>
  </si>
  <si>
    <t>Альфа Корп обл А+: 5 шт.</t>
  </si>
  <si>
    <t>2029-06-10</t>
  </si>
  <si>
    <t>RU000A10ESM7</t>
  </si>
  <si>
    <t>МТС 2Р-18</t>
  </si>
  <si>
    <t>Альфа Корп обл А+: 3 шт.</t>
  </si>
  <si>
    <t>2036-02-17</t>
  </si>
  <si>
    <t>RU000A108C74</t>
  </si>
  <si>
    <t>РЕСОЛиБП25</t>
  </si>
  <si>
    <t>Альфа Корп обл А+: 2 шт.</t>
  </si>
  <si>
    <t>2034-03-05</t>
  </si>
  <si>
    <t>RU000A10D616</t>
  </si>
  <si>
    <t>БалтЛизП20</t>
  </si>
  <si>
    <t>2028-11-12</t>
  </si>
  <si>
    <t>Сумма по облигациям:</t>
  </si>
  <si>
    <t>Рубль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</si>
  <si>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</si>
  <si>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</si>
  <si>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</si>
  <si>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</si>
  <si>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</si>
  <si>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</si>
  <si>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</si>
  <si>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</si>
  <si>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</si>
  <si>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</si>
  <si>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Купон по RU000A0JX0Z8 - ЯНАО-2016 1шт. по 1.17 RUR - налог 0 RUR (данные из БД)</t>
  </si>
  <si>
    <t>Куп. дох. по обл. Правительство ЯНАО RU35002YML0. Размер куп. на 1 обл. 1.17 руб.  НДС не обл. Налог не удерживается. (данные из сделок)</t>
  </si>
  <si>
    <t>Купон по RU000A0JX215 - ХМАО 10 2шт. по 2.28 RUR - налог 1 RUR (данные из БД)</t>
  </si>
  <si>
    <t>Куп. дох. по обл. Правительство ХМАО-Югры RU35001HMN0. Размер куп. на 1 обл. 2.28 руб.  НДС не обл. Налог не удерживается. (данные из сделок)</t>
  </si>
  <si>
    <t>Амортизация ЯНАО-2016: 1 шт. по 50 RUR.  (данные из БД)</t>
  </si>
  <si>
    <t>Купон по RU000A0JX0Z8 - ЯНАО-2016 1шт. по 1.26 RUR - налог 0 RUR (данные из БД)</t>
  </si>
  <si>
    <t>Куп. дох. по обл. Правительство ЯНАО RU35002YML0, U322953. Размер куп. на 1 обл. 1.26 руб.  НДС не обл. Налог не удерживается. (данные из сделок)</t>
  </si>
  <si>
    <t>Ден.ср-ва от погаш. номин.ст-ти обл. Правительство ЯНАО RU35002YML0, U322953.   НДС не обл. Налог не удерживается. (данные из сделок)</t>
  </si>
  <si>
    <t>Амортизация ХМАО 10: 2 шт. по 100 RUR.  (данные из БД)</t>
  </si>
  <si>
    <t>Ден.ср-ва от погаш. номин.ст-ти обл. Правительство ХМАО-Югры RU35001HMN0, U322953.   НДС не обл. Налог не удерживается. (данные из сделок)</t>
  </si>
  <si>
    <t>Купон по SU26227RMFS7 - ОФЗ 26227 19шт. по 36.9 RUR - налог 91 RUR (данные из БД)</t>
  </si>
  <si>
    <t>Куп. дох. по обл. Минфин России 26227RMFS, U322953. Размер куп. на 1 обл. 36.9 руб.  НДС не обл. Налог не удерживается. (данные из сделок)</t>
  </si>
  <si>
    <t>Купон по RU000A101QF7 - РитйлБФ1P1 3шт. по 17.67 RUR - налог 7 RUR (данные из БД)</t>
  </si>
  <si>
    <t>Дивиденд по CHMF - СевСт-ао 15шт. по 38.3 RUR - налог 75 RUR (данные из БД)</t>
  </si>
  <si>
    <t>Дивиденд по CHMF - СевСт-ао 15шт. по 191.51 RUR - налог 373 RUR (данные из БД)</t>
  </si>
  <si>
    <t>Дивиденд по SBERP - Сбербанк-п 100шт. по 33.3 RUR - налог 433 RUR (данные из БД)</t>
  </si>
  <si>
    <t>Дивиденд по MDMG - MDMG-ао 5шт. по 22 RUR - налог 14 RUR (данные из БД)</t>
  </si>
  <si>
    <t>Дивиденд по RTKMP - Ростел -ап 130шт. по 6.06 RUR - налог 102 RUR (данные из БД)</t>
  </si>
  <si>
    <t>Дивиденд по MDMG - MDMG-ао 83шт. по 20 RUR - налог 216 RUR (данные из БД)</t>
  </si>
  <si>
    <t>unknown</t>
  </si>
  <si>
    <t>Дивиденд по MDMG - MDMG-ао 83шт. по 22 RUR - налог 237 RUR (данные из БД)</t>
  </si>
  <si>
    <t>Выплата дохода по акциям МКПАО МД Медикал Груп ISIN RU000A108KL3, размер выплаты на 1 ц/б АКЦИЯ 22 RUB . (данные из сделок)</t>
  </si>
  <si>
    <t>Купон по RU000A10ATW2 - БалтЛизП15 2шт. по 19.48 RUR - налог 5 RUR (данные из БД)</t>
  </si>
  <si>
    <t> по RU000A10ATW2 - БалтЛизП15 (данные из сделок)</t>
  </si>
  <si>
    <t>Купон по SU26233RMFS5 - ОФЗ 26233 147шт. по 30.42 RUR - налог 581 RUR (данные из БД)</t>
  </si>
  <si>
    <t>Выплата купонного дохода по облигациям Минфин России ISIN RU000A101F94, размер выплаты на 1 ц/б 30.42 RUB . (данные из сделок)</t>
  </si>
  <si>
    <t>Дивиденд по TPAY - TPAY ETF 102шт. по 1.65 RUR - налог 22 RUR (данные из БД)</t>
  </si>
  <si>
    <t>Купон по RU000A10B9Q9 - ГЛОРАКС1Р4 1шт. по 20.96 RUR - налог 3 RUR (данные из БД)</t>
  </si>
  <si>
    <t> по RU000A10B9Q9 - ГЛОРАКС1Р4 (данные из сделок)</t>
  </si>
  <si>
    <t> по TPAY - TPAY ETF (данные из сделок)</t>
  </si>
  <si>
    <t>Купон по RU000A10B2J9 - О'КЕЙ Б1Р7 1шт. по 20.55 RUR - налог 3 RUR (данные из БД)</t>
  </si>
  <si>
    <t>Купон по RU000A10AV15 - ВИС Ф БП07 1шт. по 20.75 RUR - налог 3 RUR (данные из БД)</t>
  </si>
  <si>
    <t>Купон по RU000A104JQ3 - СамолетP11 1шт. по 129.64 RUR - налог 17 RUR (данные из БД)</t>
  </si>
  <si>
    <t> по RU000A10B2J9 - О&amp;#039;КЕЙ Б1Р7 (данные из сделок)</t>
  </si>
  <si>
    <t> по RU000A10AV15 - ВИС Ф БП07 (данные из сделок)</t>
  </si>
  <si>
    <t> по RU000A104JQ3 - СамолетP11 (данные из сделок)</t>
  </si>
  <si>
    <t>Купон по RU000A10C6U6 - МГКЛ-1P8 10шт. по 20.96 RUR - налог 27 RUR (данные из БД)</t>
  </si>
  <si>
    <t> по RU000A10C6U6 - МГКЛ-1P8 (данные из сделок)</t>
  </si>
  <si>
    <t>Дивиденд по FLOW - FLOW ETF 5шт. по 9.33 RUR - налог 6 RUR (данные из БД)</t>
  </si>
  <si>
    <t>Перевод из АО Альфа-Банк</t>
  </si>
  <si>
    <t>Выплата по Первая-ФондЕжемесДохБПИФ; ISIN RU000A10BXL5; Дата Фиксации 31/08/2025; Кол-во 5; Ставка Выплаты 10.7189273800; Курс к (данные из сделок)</t>
  </si>
  <si>
    <t>Перевод Возврат средств по дог. № 11140537 от 04.09.2025. Горин Евгений Николаевич. Без НДС</t>
  </si>
  <si>
    <t>Дивиденд по FLOW - FLOW ETF 5шт. по 10.72 RUR - налог 7 RUR (данные из БД)</t>
  </si>
  <si>
    <t>Выплата по Первая-ФондЕжемесДохБПИФ; ISIN RU000A10BXL5; Дата Фиксации 30/09/2025; Кол-во 5; Ставка Выплаты 13.1103034926; Курс к (данные из сделок)</t>
  </si>
  <si>
    <t>Дивиденд по FLOW - FLOW ETF 5шт. по 10.25 RUR - налог 7 RUR (данные из БД)</t>
  </si>
  <si>
    <t>Выплата по Первая-ФондЕжемесДохБПИФ; ISIN RU000A10BXL5; Дата Фиксации 31/10/2025; Кол-во 5; Ставка Выплаты 10.2450588679; Курс к (данные из сделок)</t>
  </si>
  <si>
    <t>Купон по RU000A10DB16 - ОилРес1P3 6шт. по 23.84 RUR - налог 19 RUR (данные из БД)</t>
  </si>
  <si>
    <t>Перевод погашение купона 4B02-03-00146-L-001P (облигации ООО Оил Ресурс) д.ф.27.11.25 (данные из сделок)</t>
  </si>
  <si>
    <t>Списание д/с</t>
  </si>
  <si>
    <t>Дивиденд по PLZL - Полюс 1шт. по 36 RUR - налог 5 RUR (данные из БД)</t>
  </si>
  <si>
    <t>Дивиденд по OZON - Озон 1шт. по 143.55 RUR - налог 19 RUR (данные из БД)</t>
  </si>
  <si>
    <t>Выплата дохода по акциям ПАО Полюс ISIN RU000A0JNAA8, размер выплаты на 1 ц/б АКЦИЯ 36 RUB . (данные из сделок)</t>
  </si>
  <si>
    <t>Выплата дохода по акциям МКПАО Озон ISIN RU000A10CW95, размер выплаты на 1 ц/б АКЦИЯ 143.55 RUB . (данные из сделок)</t>
  </si>
  <si>
    <t>Перечисление ДС для приобретения ценных бумаг. Основной рынок. Субпозиция №12UE0M (НДС не обл.) Канал - ВТБ МИ</t>
  </si>
  <si>
    <t>Купон по RU000A10CLX3 - УралСт1Р05 1шт. по 15.21 RUR - налог 2 RUR (данные из БД)</t>
  </si>
  <si>
    <t>Купон по RU000A10DB16 - ОилРес1P3 1шт. по 23.84 RUR - налог 3 RUR (данные из БД)</t>
  </si>
  <si>
    <t>Купон по RU000A10DB16 - ОилРес1P3 12шт. по 23.84 RUR - налог 37 RUR (данные из БД)</t>
  </si>
  <si>
    <t>Купон по RU000A10C8H9 - ОилРес1P2 1шт. по 23.01 RUR - налог 3 RUR (данные из БД)</t>
  </si>
  <si>
    <t>Перевод погашение купона 4B02-03-00146-L-001P (облигации ООО Оил Ресурс) д.ф.26.12.25 (данные из сделок)</t>
  </si>
  <si>
    <t> по RU000A10CLX3 - УралСт1Р05 (данные из сделок)</t>
  </si>
  <si>
    <t> по RU000A10DB16 - ОилРес1P3 (данные из сделок)</t>
  </si>
  <si>
    <t>Купон по RU000A10CZB9 - ЕвроТранс8 1шт. по 17.26 RUR - налог 2 RUR (данные из БД)</t>
  </si>
  <si>
    <t>Купон по RU000A10D1J9 - ЭЛРЕШ 1Р2 1шт. по 18.49 RUR - налог 2 RUR (данные из БД)</t>
  </si>
  <si>
    <t>Купон по RU000A10CB66 - Сегежа3P6R 1шт. по 19.32 RUR - налог 3 RUR (данные из БД)</t>
  </si>
  <si>
    <t>Дивиденд по X5 - КЦ ИКС 5 1шт. по 368 RUR - налог 48 RUR (данные из БД)</t>
  </si>
  <si>
    <t>Дивиденд по T - Т-Техно ао 1шт. по 36 RUR - налог 5 RUR (данные из БД)</t>
  </si>
  <si>
    <t>Дивиденд по TATNP - Татнфт 3ап 9шт. по 8.13 RUR - налог 10 RUR (данные из БД)</t>
  </si>
  <si>
    <t>Дивиденд по TATN - Татнфт 3ао 7шт. по 8.13 RUR - налог 7 RUR (данные из БД)</t>
  </si>
  <si>
    <t>Дивиденд по LKOH - ЛУКОЙЛ 3шт. по 397 RUR - налог 155 RUR (данные из БД)</t>
  </si>
  <si>
    <t>Купон по RU000A108B83 - ОйлРесур01 3шт. по 15.62 RUR - налог 6 RUR (данные из БД)</t>
  </si>
  <si>
    <t>Перевод погашение купона 4B02-02-00067-L-001P (облигации ООО ЭЛЕКТРОРЕШЕНИЯ) д.ф.30.12.25 (данные из сделок)</t>
  </si>
  <si>
    <t>Перевод погашение купона 4B02-08-80110-H-001P (облигации ПАО ЕвроТранс) д.ф.30.12.25 (данные из сделок)</t>
  </si>
  <si>
    <t>Перевод погашение купона 4B02-06-87154-H-003P (облигации ПАО Сегежа Групп) д.ф.30.12.25 (данные из сделок)</t>
  </si>
  <si>
    <t>Перевод погашение купона 4B02-01-00146-L (облигации ООО Оил Ресурс) д.ф.09.01.26 (данные из сделок)</t>
  </si>
  <si>
    <t>Купон по RU000A10DTF1 - Селигдар8Р 1шт. по 14.79 RUR - налог 2 RUR (данные из БД)</t>
  </si>
  <si>
    <t>Перевод погашение купона 4B02-08-32694-F-001P (облигации ПАО Селигдар) д.ф.14.01.26 (данные из сделок)</t>
  </si>
  <si>
    <t>Выплата дохода по акциям МКПАО Т-Технологии ISIN RU000A107UL4, размер выплаты на 1 ц/б АКЦИЯ 36 RUB . (данные из сделок)</t>
  </si>
  <si>
    <t>Купон по RU000A10DY50 - Сегежа3P8R 1шт. по 19.73 RUR - налог 3 RUR (данные из БД)</t>
  </si>
  <si>
    <t>Выплата дохода по акциям ПАО ЛУКОЙЛ ISIN RU0009024277, размер выплаты на 1 ц/б АКЦИЯ 397 RUB . (данные из сделок)</t>
  </si>
  <si>
    <t>Выплата дохода по акциям ПАО Корпоративный центр ИКС 5 ISIN RU000A108X38, размер выплаты на 1 ц/б АКЦИЯ 368 RUB . (данные из сделок)</t>
  </si>
  <si>
    <t>Амортизация ЕвроТранс2: 2 шт. по 1000 RUR.  (данные из БД)</t>
  </si>
  <si>
    <t>Перевод погашение купона 4B02-08-87154-H-003P (облигации ПАО Сегежа Групп) д.ф.21.01.26 (данные из сделок)</t>
  </si>
  <si>
    <t>Купон по RU000A105TS5 - ЕвроТранс2 2шт. по 11.01 RUR - налог 3 RUR (данные из БД)</t>
  </si>
  <si>
    <t>Амортизация АйДиКоле06: 5 шт. по 83 RUR.  (данные из БД)</t>
  </si>
  <si>
    <t>Купон по RU000A107C34 - АйДиКоле06 5шт. по 13.57 RUR - налог 9 RUR (данные из БД)</t>
  </si>
  <si>
    <t>Купон по RU000A10CLX3 - УралСт1Р05 3шт. по 15.21 RUR - налог 6 RUR (данные из БД)</t>
  </si>
  <si>
    <t>Выплата дохода по акциям ПАО Татнефть им. В.Д. Шашина ISIN RU0009033591, размер выплаты на 1 ц/б АКЦИЯ 8.13 RUB . (данные из сделок)</t>
  </si>
  <si>
    <t>Перевод Дивиденды за 9 месяцев 2025 г. по акциям ПАО Татнефть им. В.Д. Шашина (2-03-00161-A). (Удержан налог 10 руб.). Эмитентом (данные из сделок)</t>
  </si>
  <si>
    <t>Перевод погашение купона 4B02-04-00597-R (облигации ООО ПКО АйДи Коллект) д.ф.23.01.26 (данные из сделок)</t>
  </si>
  <si>
    <t>Перевод частичное погашение номинала 4B02-04-00597-R (облигации ООО ПКО АйДи Коллект) д.ф.23.01.26 (данные из сделок)</t>
  </si>
  <si>
    <t>Перевод погашение купона 4B02-05-55163-E-001P (облигации АО Уральская Сталь) д.ф.23.01.26 (данные из сделок)</t>
  </si>
  <si>
    <t>Перевод полное погашение номинала 4B02-02-80110-H-001P (облигации ПАО ЕвроТранс) д.ф.23.01.26 (данные из сделок)</t>
  </si>
  <si>
    <t>Перевод погашение купона 4B02-02-80110-H-001P (облигации ПАО ЕвроТранс) д.ф.23.01.26 (данные из сделок)</t>
  </si>
  <si>
    <t>Купон по SU26233RMFS5 - ОФЗ 26233 2шт. по 30.42 RUR - налог 8 RUR (данные из БД)</t>
  </si>
  <si>
    <t>Перевод погашение купона 26233RMFS (облигации Минфин России) д.ф.27.01.26 (данные из сделок)</t>
  </si>
  <si>
    <t>Дивиденд по TPAY - TPAY ETF 414шт. по 1.32 RUR - налог 71 RUR (данные из БД)</t>
  </si>
  <si>
    <t>Перевод погашение купона 4B02-02-00146-L-001P (облигации ООО Оил Ресурс) д.ф.27.01.26 (данные из сделок)</t>
  </si>
  <si>
    <t>Купон по RU000A109551 - БалтЛизП12 1шт. по 15.04 RUR - налог 2 RUR (данные из БД)</t>
  </si>
  <si>
    <t>Перевод погашение купона 4B02-12-36442-R-001P (облигации ООО Балтийский лизинг) д.ф.30.01.26 (данные из сделок)</t>
  </si>
  <si>
    <t>Перевод погашение купона 4B02-08-80110-H-001P (облигации ПАО ЕвроТранс) д.ф.30.01.26 (данные из сделок)</t>
  </si>
  <si>
    <t>Перевод погашение купона 4B02-02-00067-L-001P (облигации ООО ЭЛЕКТРОРЕШЕНИЯ) д.ф.03.02.26 (данные из сделок)</t>
  </si>
  <si>
    <t>Перевод погашение купона 4B02-06-87154-H-003P (облигации ПАО Сегежа Групп) д.ф.03.02.26 (данные из сделок)</t>
  </si>
  <si>
    <t>Купон по RU000A10CCG7 - iКарРус1P7 1шт. по 15 RUR - налог 2 RUR (данные из БД)</t>
  </si>
  <si>
    <t>Перевод погашение купона 4B02-07-16750-A-001P (облигации ПАО Каршеринг Руссия) д.ф.06.02.26 (данные из сделок)</t>
  </si>
  <si>
    <t>Купон по SU26240RMFS0 - ОФЗ 26240 1шт. по 34.9 RUR - налог 5 RUR (данные из БД)</t>
  </si>
  <si>
    <t>Перевод погашение купона 26240RMFS (облигации Минфин России) д.ф.10.02.26 (данные из сделок)</t>
  </si>
  <si>
    <t>Перевод погашение купона 4B02-01-00146-L (облигации ООО Оил Ресурс) д.ф.10.02.26 (данные из сделок)</t>
  </si>
  <si>
    <t>Перевод Возврат средств по дог. № 12225857 от 04.12.2025. Горин Евгений Николаевич. Без НДС</t>
  </si>
  <si>
    <t>Перевод погашение купона 4B02-08-32694-F-001P (облигации ПАО Селигдар) д.ф.13.02.26 (данные из сделок)</t>
  </si>
  <si>
    <t>Купон по RU000A107C34 - АйДиКоле06 5шт. по 12.34 RUR - налог 8 RUR (данные из БД)</t>
  </si>
  <si>
    <t>Перевод погашение купона 4B02-04-00597-R (облигации ООО ПКО АйДи Коллект) д.ф.20.02.26 (данные из сделок)</t>
  </si>
  <si>
    <t>Перевод частичное погашение номинала 4B02-04-00597-R (облигации ООО ПКО АйДи Коллект) д.ф.20.02.26 (данные из сделок)</t>
  </si>
  <si>
    <t>Перевод погашение купона 4B02-08-87154-H-003P (облигации ПАО Сегежа Групп) д.ф.20.02.26 (данные из сделок)</t>
  </si>
  <si>
    <t>Дивиденд по TPAY - TPAY ETF 414шт. по 1.09 RUR - налог 59 RUR (данные из БД)</t>
  </si>
  <si>
    <t>Купон по RU000A108B83 - ОйлРесур01 4шт. по 15.62 RUR - налог 8 RUR (данные из БД)</t>
  </si>
  <si>
    <t>Перевод погашение купона 4B02-01-00146-L (облигации ООО Оил Ресурс) д.ф.12.03.26 (данные из сделок)</t>
  </si>
  <si>
    <t>Купон по SU26246RMFS7 - ОФЗ 26246 9шт. по 59.84 RUR - налог 70 RUR (данные из БД)</t>
  </si>
  <si>
    <t>Перевод погашение купона 26246RMFS (облигации Минфин России) д.ф.24.03.26 (данные из сделок)</t>
  </si>
  <si>
    <t>Купон по RU000A10D616 - БалтЛизП20 2шт. по 15.41 RUR - налог 4 RUR (данные из БД)</t>
  </si>
  <si>
    <t>Перевод погашение купона 4B02-20-36442-R-001P (облигации ООО Балтийский лизинг) д.ф.27.03.26 (данные из сделок)</t>
  </si>
  <si>
    <t>Купон по RU000A10CZB9 - ЕвроТранс8 2шт. по 17.26 RUR - налог 4 RUR (данные из БД)</t>
  </si>
  <si>
    <t>Перевод погашение купона 4B02-08-80110-H-001P (облигации ПАО ЕвроТранс) д.ф.31.03.26 (данные из сделок)</t>
  </si>
  <si>
    <t>Дивиденд по NVTK - Новатэк ао 2шт. по 47.23 RUR - налог 12 RUR (данные из БД)</t>
  </si>
  <si>
    <t>Амортизация ЦР БО-03: 1 шт. по 50 RUR.  (данные из БД)</t>
  </si>
  <si>
    <t>Перевод погашение купона 4B02-01-00146-L (облигации ООО Оил Ресурс) д.ф.10.04.26 (данные из сделок)</t>
  </si>
  <si>
    <t>Купон по RU000A107P47 - ЦР БО-03 1шт. по 12.49 RUR - налог 2 RUR (данные из БД)</t>
  </si>
  <si>
    <t>Перевод погашение купона 4B02-03-00073-L (облигации ООО Центр-резерв) д.ф.14.04.26 (данные из сделок)</t>
  </si>
  <si>
    <t>Перевод частичное погашение номинала 4B02-03-00073-L (облигации ООО Центр-резерв) д.ф.14.04.26 (данные из сделок)</t>
  </si>
  <si>
    <t>Купон по SU26253RMFS3 - ОФЗ 26253 20шт. по 64.82 RUR - налог 169 RUR (данные из БД)</t>
  </si>
  <si>
    <t>Купон по SU26254RMFS1 - ОФЗ 26254 9шт. по 64.82 RUR - налог 76 RUR (данные из БД)</t>
  </si>
  <si>
    <t>Купон по RU000A10EMU3 - sГТЛК2P-12 41шт. по 13.36 RUR - налог 71 RUR (данные из БД)</t>
  </si>
  <si>
    <t>Выплата купонного дохода по облигациям Минфин России ISIN RU000A10D517, размер выплаты на 1 ц/б 64.82 RUB . (данные из сделок)</t>
  </si>
  <si>
    <t>Перевод погашение купона 26254RMFS (облигации Минфин России) д.ф.21.04.26 (данные из сделок)</t>
  </si>
  <si>
    <t>Перевод погашение купона 4B02-12-32432-H-002P (облигации АО ГТЛК) д.ф.21.04.26 (данные из сделок)</t>
  </si>
  <si>
    <t>Перевод погашение купона 4B02-20-36442-R-001P (облигации ООО Балтийский лизинг) д.ф.24.04.26 (данные из сделок)</t>
  </si>
  <si>
    <t>Выплата дохода по акциям ПАО НОВАТЭК ISIN RU000A0DKVS5, размер выплаты на 1 ц/б АКЦИЯ 47,23 RUB . (данные из сделок)</t>
  </si>
  <si>
    <t>Купон по RU000A10CZB9 - ЕвроТранс8 3шт. по 17.26 RUR - налог 7 RUR (данные из БД)</t>
  </si>
  <si>
    <t>Перевод погашение купона 4B02-08-80110-H-001P (облигации ПАО ЕвроТранс) д.ф.30.04.26 (данные из сделок)</t>
  </si>
  <si>
    <t>Купон по RU000A10ESM7 - МТС 2Р-18 3шт. по 11.42 RUR - налог 4 RUR (данные из БД)</t>
  </si>
  <si>
    <t>Купон по RU000A108B83 - ОйлРесур01 4шт. по 13.97 RUR - налог 7 RUR (данные из БД)</t>
  </si>
  <si>
    <t>Перевод погашение купона 4B02-18-04715-A-002P (облигации ПАО МТС) д.ф.08.05.26 (данные из сделок)</t>
  </si>
  <si>
    <t>Перевод погашение купона 4B02-01-00146-L (облигации ООО Оил Ресурс) д.ф.11.05.26 (данные из сделок)</t>
  </si>
  <si>
    <t>Купон по RU000A107P47 - ЦР БО-03 1шт. по 11.71 RUR - налог 2 RUR (данные из БД)</t>
  </si>
  <si>
    <t>Дивиденд по SFIN - ЭсЭфАй ао 1шт. по 172 RUR - налог 22 RUR (данные из БД)</t>
  </si>
  <si>
    <t>Перевод погашение купона 4B02-03-00073-L (облигации ООО Центр-резерв) д.ф.14.05.26 (данные из сделок)</t>
  </si>
  <si>
    <t>Купон по RU000A108C74 - РЕСОЛиБП25 2шт. по 12.74 RUR - налог 3 RUR (данные из БД)</t>
  </si>
  <si>
    <t>Перевод погашение купона 4B02-25-36419-R-001P (облигации ООО РЕСО-Лизинг) д.ф.15.05.26 (данные из сделок)</t>
  </si>
  <si>
    <t>Перевод Дивиденды за 2025 г. по акциям ПАО ЭсЭфАй (1-02-56453-P). (Удержан налог 22 руб.) (данные из сделок)</t>
  </si>
  <si>
    <t>Амортизация РусГид2Р03: 1 шт. по 1000 RUR.  (данные из БД)</t>
  </si>
  <si>
    <t>Купон по RU000A10A6C6 - РусГид2Р03 1шт. по 18.9 RUR - налог 2 RUR (данные из БД)</t>
  </si>
  <si>
    <t>Перевод погашение купона 4B02-12-32432-H-002P (облигации АО ГТЛК) д.ф.21.05.26 (данные из сделок)</t>
  </si>
  <si>
    <t>Перевод полное погашение номинала 4B02-03-55038-E-002P (облигации ПАО РусГидро) д.ф.21.05.26 (данные из сделок)</t>
  </si>
  <si>
    <t>Перевод погашение купона 4B02-03-55038-E-002P (облигации ПАО РусГидро) д.ф.21.05.26 (данные из сделок)</t>
  </si>
  <si>
    <t>Дивиденд по T - Т-Техно ао 7шт. по 4.5 RUR - налог 4 RUR (данные из БД)</t>
  </si>
  <si>
    <t>Купон по SU26247RMFS5 - ОФЗ 26247 17шт. по 61.08 RUR - налог 135 RUR (данные из БД)</t>
  </si>
  <si>
    <t>Купон по SU26247RMFS5 - ОФЗ 26247 9шт. по 61.08 RUR - налог 71 RUR (данные из БД)</t>
  </si>
  <si>
    <t>Выплата купонного дохода по облигациям Минфин России ISIN RU000A108EF8, размер выплаты на 1 ц/б 61,08 RUB . (данные из сделок)</t>
  </si>
  <si>
    <t>Перевод погашение купона 26247RMFS (облигации Минфин России) д.ф.26.05.26 (данные из сделок)</t>
  </si>
  <si>
    <t>Перевод погашение купона 4B02-20-36442-R-001P (облигации ООО Балтийский лизинг) д.ф.26.05.26 (данные из сделок)</t>
  </si>
  <si>
    <t> по T - Т-Техно ао (данные из сделок)</t>
  </si>
  <si>
    <t>Перевод с субсчета 11145819-000</t>
  </si>
  <si>
    <t>Перевод погашение купона 4B02-08-80110-H-001P (облигации ПАО ЕвроТранс) д.ф.29.05.26 (данные из сделок)</t>
  </si>
  <si>
    <t>Купон по SU26248RMFS3 - ОФЗ 26248 9шт. по 61.08 RUR - налог 71 RUR (данные из БД)</t>
  </si>
  <si>
    <t>Купон по SU26248RMFS3 - ОФЗ 26248 10шт. по 61.08 RUR - налог 79 RUR (данные из БД)</t>
  </si>
  <si>
    <t>Выплата купонного дохода по облигациям Минфин России ISIN RU000A108EH4, размер выплаты на 1 ц/б 61,08 RUB . (данные из сделок)</t>
  </si>
  <si>
    <t>Перевод погашение купона 26248RMFS (облигации Минфин России) д.ф.02.06.26 (данные из сделок)</t>
  </si>
  <si>
    <t>Дивиденд по IRAO - ИнтерРАОао 1800шт. по 0.32 RUR - налог 75 RUR (данные из БД)</t>
  </si>
  <si>
    <t>Перевод погашение купона 4B02-18-04715-A-002P (облигации ПАО МТС) д.ф.08.06.26 (данные из сделок)</t>
  </si>
  <si>
    <t>Перевод погашение купона 4B02-01-00146-L (облигации ООО Оил Ресурс) д.ф.10.06.26 (данные из сделок)</t>
  </si>
  <si>
    <t>Перевод погашение купона 4B02-25-36419-R-001P (облигации ООО РЕСО-Лизинг) д.ф.11.06.26 (данные из сделок)</t>
  </si>
  <si>
    <t>Перевод погашение купона 4B02-03-00073-L (облигации ООО Центр-резерв) д.ф.11.06.26 (данные из сделок)</t>
  </si>
  <si>
    <t>Купон по RU000A10BW62 - МТС 2P-12 3шт. по 14.79 RUR - налог 6 RUR (данные из БД)</t>
  </si>
  <si>
    <t>Перевод погашение купона 4B02-12-32432-H-002P (облигации АО ГТЛК) д.ф.19.06.26 (данные из сделок)</t>
  </si>
  <si>
    <t>Перевод погашение купона 4B02-12-04715-A-002P (облигации ПАО МТС) д.ф.19.06.26 (данные из сделок)</t>
  </si>
  <si>
    <t>Купон по SU26250RMFS9 - ОФЗ 26250 9шт. по 59.84 RUR - налог 70 RUR (данные из БД)</t>
  </si>
  <si>
    <t>Купон по SU26250RMFS9 - ОФЗ 26250 1шт. по 59.84 RUR - налог 8 RUR (данные из БД)</t>
  </si>
  <si>
    <t>Выплата купонного дохода по облигациям Минфин России ISIN RU000A10BVH7, размер выплаты на 1 ц/б 59,84 RUB . (данные из сделок)</t>
  </si>
  <si>
    <t>Перевод Дивиденды за 2025 г. по акциям ПАО Интер РАО (1-04-33498-E). (Удержан налог 75 руб.). Эмитентом уменьшена НОБ (данные из сделок)</t>
  </si>
  <si>
    <t>Перевод погашение купона 26250RMFS (облигации Минфин России) д.ф.23.06.26 (данные из сделок)</t>
  </si>
  <si>
    <t>Перевод Дивиденды за 1 кв 2026 г. по акциям ПАО ПРОМОМЕД (1-01-01622-G). (Удержан налог 2 руб.) (данные из сделок)</t>
  </si>
  <si>
    <t>Перевод погашение купона 4B02-20-36442-R-001P (облигации ООО Балтийский лизинг) д.ф.25.06.26 (данные из сделок)</t>
  </si>
  <si>
    <t>Дивиденд по TPAY - TPAY ETF 2шт. по 1.19 RUR - налог 0 RUR (данные из БД)</t>
  </si>
  <si>
    <t>Перевод погашение купона 4B02-08-80110-H-001P (облигации ПАО ЕвроТранс) д.ф.29.06.26 (данные из сделок)</t>
  </si>
  <si>
    <t>Перечисление ДС для приобретения ценных бумаг. Основной рынок. Субпозиция №12UE0M (НДС не обл.) Канал-ВТБ МИ. ID операции СБП </t>
  </si>
  <si>
    <t>Дивиденд по X5 - КЦ ИКС 5 1шт. по 245 RUR - налог 32 RUR (данные из БД)</t>
  </si>
  <si>
    <t>Дивиденд по MOEX - МосБиржа 20шт. по 19.57 RUR - налог 51 RUR (данные из БД)</t>
  </si>
  <si>
    <t>Перевод погашение купона 4B02-18-04715-A-002P (облигации ПАО МТС) д.ф.08.07.26 (данные из сделок)</t>
  </si>
  <si>
    <t>Перевод погашение купона 4B02-01-00146-L (облигации ООО Оил Ресурс) д.ф.10.07.26 (данные из сделок)</t>
  </si>
  <si>
    <t>Перевод погашение купона 4B02-03-00073-L (облигации ООО Центр-резерв) д.ф.13.07.26 (данные из сделок)</t>
  </si>
  <si>
    <t>Перевод частичное погашение номинала 4B02-03-00073-L (облигации ООО Центр-резерв) д.ф.13.07.26 (данные из сделок)</t>
  </si>
  <si>
    <t>Перевод Дивиденды за 1 кв 2026 г. по акциям ПАО В2В-РТС (1-01-00001-G). (Удержан налог 9 руб.) (данные из сделок)</t>
  </si>
  <si>
    <t>Перевод погашение купона 4B02-25-36419-R-001P (облигации ООО РЕСО-Лизинг) д.ф.14.07.26 (данные из сделок)</t>
  </si>
  <si>
    <t>Дивиденд по SBER - Сбербанк 35шт. по 37.64 RUR - налог 171 RUR (данные из БД)</t>
  </si>
  <si>
    <t>Дивиденд по VTBR - ВТБ ао 50шт. по 9.71 RUR - налог 63 RUR (данные из БД)</t>
  </si>
  <si>
    <t>Дивиденд по TRNFP - Транснф ап 3шт. по 204.17 RUR - налог 80 RUR (данные из БД)</t>
  </si>
  <si>
    <t>Перевод Дивиденды за 2025 г. по акциям ПАО Корпоративный центр ИКС 5 (1-01-16812-A). (Удержан налог 32 руб.) (данные из сделок)</t>
  </si>
  <si>
    <t>Перевод погашение купона 4B02-12-32432-H-002P (облигации АО ГТЛК) д.ф.20.07.26 (данные из сделок)</t>
  </si>
  <si>
    <t>Перевод Дивиденды за 2025 г. по акциям ПАО Московская Биржа (1-05-08443-H). (Удержан налог 51 руб.). Эмитентом уменьшена НОБ (данные из сделок)</t>
  </si>
  <si>
    <t>Купон по RU000A10FJ16 - ВИС Ф БП13 5шт. по 13.56 RUR - налог 9 RUR (данные из БД)</t>
  </si>
  <si>
    <t>Перевод погашение купона 4B02-13-00554-R-001P (облигации ООО ВИС ФИНАНС) д.ф.24.07.26 (данные из сделок)</t>
  </si>
  <si>
    <t>Перевод погашение купона 4B02-20-36442-R-001P (облигации ООО Балтийский лизинг) д.ф.24.07.26 (данные из сделок)</t>
  </si>
  <si>
    <t>Купон по SU26233RMFS5 - ОФЗ 26233 36шт. по 30.42 RUR - налог 142 RUR (данные из БД)</t>
  </si>
  <si>
    <t>Купон по SU26233RMFS5 - ОФЗ 26233 21шт. по 30.42 RUR - налог 83 RUR (данные из БД)</t>
  </si>
  <si>
    <t>Выплата купонного дохода по облигациям Минфин России ISIN RU000A101F94, размер выплаты на 1 ц/б 30,42 RUB . (данные из сделок)</t>
  </si>
  <si>
    <t>Перевод погашение купона 26233RMFS (облигации Минфин России) д.ф.28.07.26 (данные из сделок)</t>
  </si>
  <si>
    <t>Купон по RU000A10CZB9 - ЕвроТранс8 4шт. по 17.26 RUR - налог 9 RUR (данные из БД)</t>
  </si>
  <si>
    <t>Дивиденд по TPAY - TPAY ETF 2шт. по 1.2 RUR - налог 0 RUR (данные из БД)</t>
  </si>
  <si>
    <t>Выплата дивидендов Сбербанк России. Налог удержан. (данные из сделок)</t>
  </si>
  <si>
    <t>Перевод Дивиденды за 2025 г. по акциям ПАО Транснефть (2-01-00206-A). (Удержан налог 74 руб.). Эмитентом уменьшена НОБ (данные из сделок)</t>
  </si>
  <si>
    <t>Перевод Дивиденды за 2025 г. по акциям Банк ВТБ (ПАО) (10401000B). (Удержан налог 62 руб.). Эмитентом уменьшена НОБ (данные из сделок)</t>
  </si>
  <si>
    <t>Дивиденд по RAGR - Русагро 105шт. по 16.48 RUR - налог 225 RUR (данные из БД)</t>
  </si>
  <si>
    <t>Дивиденд по T - Т-Техно ао 31шт. по 4.6 RUR - налог 19 RUR (данные из БД)</t>
  </si>
  <si>
    <t>Перевод Дивиденды по итогам прошлых лет по сост. на 06.08.2026 по акциям ПАО Группа Русагро. (1-01-14044-A). (Удержан налог 225  (данные из сделок)</t>
  </si>
  <si>
    <t>Перевод погашение купона 4B02-01-00146-L (облигации ООО Оил Ресурс) д.ф.07.08.26 (данные из сделок)</t>
  </si>
  <si>
    <t>Купон по SU26240RMFS0 - ОФЗ 26240 33шт. по 34.9 RUR - налог 150 RUR (данные из БД)</t>
  </si>
  <si>
    <t>Купон по SU26240RMFS0 - ОФЗ 26240 22шт. по 34.9 RUR - налог 100 RUR (данные из БД)</t>
  </si>
  <si>
    <t>Купон по RU000A107P47 - ЦР БО-03 3шт. по 10.93 RUR - налог 4 RUR (данные из БД)</t>
  </si>
  <si>
    <t>Перевод погашение купона 4B02-03-00073-L (облигации ООО Центр-резерв) д.ф.12.08.26 (данные из сделок)</t>
  </si>
  <si>
    <t>Перевод Возврат средств по дог. № 12833416 от 26.02.2026. Горин Евгений Николаевич. Без НДС</t>
  </si>
  <si>
    <t>Купон по RU000A10EMU3 - sГТЛК2P-12 42шт. по 13.36 RUR - налог 73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</si>
  <si>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</si>
  <si>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</si>
  <si>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</si>
  <si>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</si>
  <si>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</si>
  <si>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</si>
  <si>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</si>
  <si>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</si>
  <si>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</si>
  <si>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GAZP</t>
  </si>
  <si>
    <t>MAGN</t>
  </si>
  <si>
    <t>IRAO</t>
  </si>
  <si>
    <t>RU000A0JX215</t>
  </si>
  <si>
    <t>RU000A0JX0Z8</t>
  </si>
  <si>
    <t>RUAL</t>
  </si>
  <si>
    <t>SELG</t>
  </si>
  <si>
    <t>ALRS</t>
  </si>
  <si>
    <t>UNAC</t>
  </si>
  <si>
    <t>LKOH</t>
  </si>
  <si>
    <t>ROSN</t>
  </si>
  <si>
    <t>NVTK</t>
  </si>
  <si>
    <t>SU26227RMFS7</t>
  </si>
  <si>
    <t>CHMF</t>
  </si>
  <si>
    <t>AFKS</t>
  </si>
  <si>
    <t>PRFN</t>
  </si>
  <si>
    <t>VTBR</t>
  </si>
  <si>
    <t>SGZH</t>
  </si>
  <si>
    <t>MTLR</t>
  </si>
  <si>
    <t>AFLT</t>
  </si>
  <si>
    <t>UWGN</t>
  </si>
  <si>
    <t>RU000A101QF7</t>
  </si>
  <si>
    <t>TRMK</t>
  </si>
  <si>
    <t>RTKMP</t>
  </si>
  <si>
    <t>ASTR</t>
  </si>
  <si>
    <t>VKCO</t>
  </si>
  <si>
    <t>HYDR</t>
  </si>
  <si>
    <t>SNGS</t>
  </si>
  <si>
    <t>MRKP</t>
  </si>
  <si>
    <t>MTLRP</t>
  </si>
  <si>
    <t>SBERP</t>
  </si>
  <si>
    <t>RNFT</t>
  </si>
  <si>
    <t>SNGSP</t>
  </si>
  <si>
    <t>SU26238RMFS4</t>
  </si>
  <si>
    <t>ROSB</t>
  </si>
  <si>
    <t>GOLD</t>
  </si>
  <si>
    <t>SOFL</t>
  </si>
  <si>
    <t>TRNFP</t>
  </si>
  <si>
    <t>MTSS</t>
  </si>
  <si>
    <t>TATNP</t>
  </si>
  <si>
    <t>MDMG</t>
  </si>
  <si>
    <t>ABIO</t>
  </si>
  <si>
    <t>ROLO</t>
  </si>
  <si>
    <t>GMKN</t>
  </si>
  <si>
    <t>FLOT</t>
  </si>
  <si>
    <t>SPBE</t>
  </si>
  <si>
    <t>WUSH</t>
  </si>
  <si>
    <t>OGKB</t>
  </si>
  <si>
    <t>ABRD</t>
  </si>
  <si>
    <t>UPRO</t>
  </si>
  <si>
    <t>TMON</t>
  </si>
  <si>
    <t>RU000A10A3Z4</t>
  </si>
  <si>
    <t>RU000A10ATW2</t>
  </si>
  <si>
    <t>RU000A10ASC6</t>
  </si>
  <si>
    <t>RU000A10BGU1</t>
  </si>
  <si>
    <t>RU000A10B933</t>
  </si>
  <si>
    <t>RU000A10AV15</t>
  </si>
  <si>
    <t>RU000A104JQ3</t>
  </si>
  <si>
    <t>RU000A10B9Q9</t>
  </si>
  <si>
    <t>RU000A10C5L7</t>
  </si>
  <si>
    <t>TLCB</t>
  </si>
  <si>
    <t>RU000A10B2J9</t>
  </si>
  <si>
    <t>TPAY</t>
  </si>
  <si>
    <t>RU000A10C6U6</t>
  </si>
  <si>
    <t>RU000A1099W6</t>
  </si>
  <si>
    <t>FLOW</t>
  </si>
  <si>
    <t>SIBN</t>
  </si>
  <si>
    <t>RU000A10C8H9</t>
  </si>
  <si>
    <t>STME</t>
  </si>
  <si>
    <t>RBCM</t>
  </si>
  <si>
    <t>RU000A10DB16</t>
  </si>
  <si>
    <t>RASP</t>
  </si>
  <si>
    <t>OZPH</t>
  </si>
  <si>
    <t>RU000A1069P3</t>
  </si>
  <si>
    <t>GLRX</t>
  </si>
  <si>
    <t>TATN</t>
  </si>
  <si>
    <t>PLZL</t>
  </si>
  <si>
    <t>RTKM</t>
  </si>
  <si>
    <t>EQMX</t>
  </si>
  <si>
    <t>OZON</t>
  </si>
  <si>
    <t>DOMRF</t>
  </si>
  <si>
    <t>MRKU</t>
  </si>
  <si>
    <t>RU000A1066A1</t>
  </si>
  <si>
    <t>RU000A10CLX3</t>
  </si>
  <si>
    <t>RU000A108B83</t>
  </si>
  <si>
    <t>RU000A10CZB9</t>
  </si>
  <si>
    <t>RU000A107C34</t>
  </si>
  <si>
    <t>RU000A10D1J9</t>
  </si>
  <si>
    <t>RU000A10CB66</t>
  </si>
  <si>
    <t>RU000A10DY50</t>
  </si>
  <si>
    <t>RU000A10CM06</t>
  </si>
  <si>
    <t>DATA</t>
  </si>
  <si>
    <t>RU000A10DTF1</t>
  </si>
  <si>
    <t>SU26252RMFS5</t>
  </si>
  <si>
    <t>SU26245RMFS9</t>
  </si>
  <si>
    <t>NLMK</t>
  </si>
  <si>
    <t>RU000A105TS5</t>
  </si>
  <si>
    <t>ELMT</t>
  </si>
  <si>
    <t>PRMD</t>
  </si>
  <si>
    <t>RU000A10CZC7</t>
  </si>
  <si>
    <t>RU000A10CCG7</t>
  </si>
  <si>
    <t>RU000A109551</t>
  </si>
  <si>
    <t>ETLN</t>
  </si>
  <si>
    <t>TOFZ</t>
  </si>
  <si>
    <t>KMAZ</t>
  </si>
  <si>
    <t>RU000A107P47</t>
  </si>
  <si>
    <t>RENI</t>
  </si>
  <si>
    <t>SBMM</t>
  </si>
  <si>
    <t>SFIN</t>
  </si>
  <si>
    <t>RU000A10A6C6</t>
  </si>
  <si>
    <t>RU000A10BW62</t>
  </si>
  <si>
    <t>SBER
Сбербанк</t>
  </si>
  <si>
    <t>RAGR
Русагро</t>
  </si>
  <si>
    <t>T
Т-Техно ао</t>
  </si>
  <si>
    <t>YDEX
ЯНДЕКС</t>
  </si>
  <si>
    <t>MOEX
МосБиржа</t>
  </si>
  <si>
    <t>BTBR
iВ2В-РТС</t>
  </si>
  <si>
    <t>X5
КЦ ИКС 5</t>
  </si>
  <si>
    <t>AKGD
AKGD ETF</t>
  </si>
  <si>
    <t>AKMB
ETF AKMB</t>
  </si>
  <si>
    <t>AKME
ETF AKME</t>
  </si>
  <si>
    <t>AKMM
AKMM ETF</t>
  </si>
  <si>
    <t>AKPP
AKPP ETF</t>
  </si>
  <si>
    <t>AKMP
AKMP ETF</t>
  </si>
  <si>
    <t>LQDT
LQDT ETF</t>
  </si>
  <si>
    <t>AKFB
AKFB ETF</t>
  </si>
  <si>
    <t>AKAI
AKAI ETF</t>
  </si>
  <si>
    <t>TMOS
TMOS ETF</t>
  </si>
  <si>
    <t>AKGP
AKGP ETF</t>
  </si>
  <si>
    <t>AKUP
AKUP ETF</t>
  </si>
  <si>
    <t>RU000A10EMU3
sГТЛК2P-12</t>
  </si>
  <si>
    <t>SU26233RMFS5
ОФЗ 26233</t>
  </si>
  <si>
    <t>SU26240RMFS0
ОФЗ 26240</t>
  </si>
  <si>
    <t>SU26247RMFS5
ОФЗ 26247</t>
  </si>
  <si>
    <t>SU26246RMFS7
ОФЗ 26246</t>
  </si>
  <si>
    <t>SU26253RMFS3
ОФЗ 26253</t>
  </si>
  <si>
    <t>SU26248RMFS3
ОФЗ 26248</t>
  </si>
  <si>
    <t>SU26250RMFS9
ОФЗ 26250</t>
  </si>
  <si>
    <t>SU26254RMFS1
ОФЗ 26254</t>
  </si>
  <si>
    <t>RU000A10FJ16
ВИС Ф БП13</t>
  </si>
  <si>
    <t>RU000A10ESM7
МТС 2Р-18</t>
  </si>
  <si>
    <t>RU000A108C74
РЕСОЛиБП25</t>
  </si>
  <si>
    <t>RU000A10D616
БалтЛизП20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</si>
  <si>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</si>
  <si>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</si>
  <si>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</si>
  <si>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</si>
  <si>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</si>
  <si>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</si>
  <si>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</si>
  <si>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Портфель</t>
  </si>
  <si>
    <t>input</t>
  </si>
  <si>
    <t>ВТБ ИИС</t>
  </si>
  <si>
    <t>"Газпром" (ПАО) ао</t>
  </si>
  <si>
    <t>Сбербанк России ПАО ао</t>
  </si>
  <si>
    <t>"Магнитогорск.мет.комб" ПАО ао</t>
  </si>
  <si>
    <t>"Интер РАО" ПАО ао</t>
  </si>
  <si>
    <t>ХМАО-Югры об. 35001</t>
  </si>
  <si>
    <t>Ямало-Ненецкий АО об 2016</t>
  </si>
  <si>
    <t>РУСАЛ ОК МКПАО ао</t>
  </si>
  <si>
    <t>CNYRUB</t>
  </si>
  <si>
    <t>ПАО "Селигдар"  ао</t>
  </si>
  <si>
    <t>АЛРОСА ПАО ао</t>
  </si>
  <si>
    <t>Об.авиастр.корп. ПАО ао</t>
  </si>
  <si>
    <t>НК ЛУКОЙЛ (ПАО) - ао</t>
  </si>
  <si>
    <t>dohod</t>
  </si>
  <si>
    <t>Куп. дох. по обл. Правительство ЯНАО RU35002YML0. Размер куп. на 1 обл. 1.17 руб.  НДС не обл. Налог не удерживается.</t>
  </si>
  <si>
    <t>ПАО НК Роснефть</t>
  </si>
  <si>
    <t>Куп. дох. по обл. Правительство ХМАО-Югры RU35001HMN0. Размер куп. на 1 обл. 2.28 руб.  НДС не обл. Налог не удерживается.</t>
  </si>
  <si>
    <t>ПАО "НОВАТЭК" ао</t>
  </si>
  <si>
    <t>ОФЗ-ПД 26227 17/07/24</t>
  </si>
  <si>
    <t>Северсталь (ПАО)ао</t>
  </si>
  <si>
    <t>Куп. дох. по обл. Правительство ЯНАО RU35002YML0, U322953. Размер куп. на 1 обл. 1.26 руб.  НДС не обл. Налог не удерживается.</t>
  </si>
  <si>
    <t>amort</t>
  </si>
  <si>
    <t>Ден.ср-ва от погаш. номин.ст-ти обл. Правительство ЯНАО RU35002YML0, U322953.   НДС не обл. Налог не удерживается.</t>
  </si>
  <si>
    <t>АФК "Система" ПАО ао</t>
  </si>
  <si>
    <t>ТЕПЛАНТ восток (ПАО) ао</t>
  </si>
  <si>
    <t>ао ПАО Банк ВТБ</t>
  </si>
  <si>
    <t>Сегежа ао</t>
  </si>
  <si>
    <t>Мечел ПАО ао</t>
  </si>
  <si>
    <t>Аэрофлот-росс.авиалин(ПАО)ао</t>
  </si>
  <si>
    <t>БПИФ Ликвидность УК ВИМ</t>
  </si>
  <si>
    <t>ПАО НПК ОВК ао</t>
  </si>
  <si>
    <t>Ритейл Бел Финанс 001P-01</t>
  </si>
  <si>
    <t>Ден.ср-ва от погаш. номин.ст-ти обл. Правительство ХМАО-Югры RU35001HMN0, U322953.   НДС не обл. Налог не удерживается.</t>
  </si>
  <si>
    <t>ПАО ТМК</t>
  </si>
  <si>
    <t>Ростелеком (ПАО) ап.</t>
  </si>
  <si>
    <t>Куп. дох. по обл. Минфин России 26227RMFS, U322953. Размер куп. на 1 обл. 36.9 руб.  НДС не обл. Налог не удерживается.</t>
  </si>
  <si>
    <t>Группа Астра ао</t>
  </si>
  <si>
    <t>Международная компания ПАО ВК</t>
  </si>
  <si>
    <t>spec</t>
  </si>
  <si>
    <t>Сумма процентов по СпецЗайму</t>
  </si>
  <si>
    <t>ПАО Московская Биржа</t>
  </si>
  <si>
    <t>ПАО "РусГидро"</t>
  </si>
  <si>
    <t>Сургутнефтегаз ПАО акции об.</t>
  </si>
  <si>
    <t>Россети Центр и Приволжье ао</t>
  </si>
  <si>
    <t>Мечел ПАО ап</t>
  </si>
  <si>
    <t>Сбербанк России ПАО ап</t>
  </si>
  <si>
    <t>Т-Технологии МКПАО ао</t>
  </si>
  <si>
    <t>РуссНефть НК ПАО ао</t>
  </si>
  <si>
    <t>Сургутнефтегаз ПАО ап</t>
  </si>
  <si>
    <t>ОФЗ-ПД 26238 15/05/2041</t>
  </si>
  <si>
    <t>РОСБАНК ПАО ао</t>
  </si>
  <si>
    <t>БПИФ Золото.Биржевой УК ВИМ</t>
  </si>
  <si>
    <t>Софтлайн ао</t>
  </si>
  <si>
    <t>Транснефть ПАО акц.пр.</t>
  </si>
  <si>
    <t>Мобильные ТелеСистемы ПАО ао</t>
  </si>
  <si>
    <t>ПАО "Татнефть" ап 3 вып.</t>
  </si>
  <si>
    <t>МКПАО «МД Медикал Груп»</t>
  </si>
  <si>
    <t>ПАО "Артген"</t>
  </si>
  <si>
    <t>МКПАО ЯНДЕКС</t>
  </si>
  <si>
    <t>"Русолово" ПАО ао</t>
  </si>
  <si>
    <t>Т-инвестиции</t>
  </si>
  <si>
    <t>commission</t>
  </si>
  <si>
    <t> по NVTK - Новатэк ао</t>
  </si>
  <si>
    <t>ГМК "Нор.Никель" ПАО ао</t>
  </si>
  <si>
    <t>Совкомфлот ао</t>
  </si>
  <si>
    <t>Корпоративный центр ИКС 5</t>
  </si>
  <si>
    <t>СПБ Биржа ао</t>
  </si>
  <si>
    <t>Группа Русагро</t>
  </si>
  <si>
    <t>ВУШ Холдинг ао</t>
  </si>
  <si>
    <t>ОГК-2 ПАО ао</t>
  </si>
  <si>
    <t> по FLOT - Совкомфлот</t>
  </si>
  <si>
    <t> по WUSH - iВУШХолднг</t>
  </si>
  <si>
    <t> по GMKN - ГМКНорНик</t>
  </si>
  <si>
    <t> по MTSS - МТС-ао</t>
  </si>
  <si>
    <t>Абрау-Дюрсо ПАО ао</t>
  </si>
  <si>
    <t>Юнипро ПАО ао</t>
  </si>
  <si>
    <t>output</t>
  </si>
  <si>
    <t>nalog</t>
  </si>
  <si>
    <t>T-КАПИТАЛ ДЕНЕЖНЫЙ РЫНОК</t>
  </si>
  <si>
    <t>Выплата дохода по акциям МКПАО МД Медикал Груп ISIN RU000A108KL3, размер выплаты на 1 ц/б АКЦИЯ 22 RUB .</t>
  </si>
  <si>
    <t>ОФЗ-ПД 26233 18/07/2035</t>
  </si>
  <si>
    <t>ГТЛК БО 002P-04</t>
  </si>
  <si>
    <t>ОФЗ-ПД 26248 16/05/40</t>
  </si>
  <si>
    <t>Балтийский лизинг ООО БО-П15</t>
  </si>
  <si>
    <t>ПАО ЛК Европлан 001P-09</t>
  </si>
  <si>
    <t>Первое кол.бюро НАО 001Р-07</t>
  </si>
  <si>
    <t>Селигдар 001Р-03</t>
  </si>
  <si>
    <t>ВИС ФИНАНС БО-П07</t>
  </si>
  <si>
    <t>ГК Самолет БО-П11</t>
  </si>
  <si>
    <t>ГЛОРАКС 001Р-04</t>
  </si>
  <si>
    <t>Селигдар 001Р-04</t>
  </si>
  <si>
    <t>Т-КАПИТАЛ ВАЛЮТНЫЕ ОБЛИГАЦИИ</t>
  </si>
  <si>
    <t>О'КЕЙ ООО БО 001Р-07</t>
  </si>
  <si>
    <t>Т-Капитал Пассивный Доход</t>
  </si>
  <si>
    <t> по RU000A10ATW2 - БалтЛизП15</t>
  </si>
  <si>
    <t>Выплата купонного дохода по облигациям Минфин России ISIN RU000A101F94, размер выплаты на 1 ц/б 30.42 RUB .</t>
  </si>
  <si>
    <t> по RU000A10B9Q9 - ГЛОРАКС1Р4</t>
  </si>
  <si>
    <t> по TPAY - TPAY ETF</t>
  </si>
  <si>
    <t> по RU000A10B2J9 - О&amp;#039;КЕЙ Б1Р7</t>
  </si>
  <si>
    <t>МГКЛ-001Р-08</t>
  </si>
  <si>
    <t> по RU000A10AV15 - ВИС Ф БП07</t>
  </si>
  <si>
    <t> по RU000A104JQ3 - СамолетP11</t>
  </si>
  <si>
    <t> по SBERP - Сбербанк-п</t>
  </si>
  <si>
    <t>Сбер инвестиции</t>
  </si>
  <si>
    <t>ПРОСТАЯ ЕДА 001Р-01</t>
  </si>
  <si>
    <t>БПИФ Первая Ежемесячный доход</t>
  </si>
  <si>
    <t> по RU000A10C6U6 - МГКЛ-1P8</t>
  </si>
  <si>
    <t>Альфа ОФЗ</t>
  </si>
  <si>
    <t>yield</t>
  </si>
  <si>
    <t>Перевод Выплата по поручению клиента в рамках Акция в подарок в соответствии с Правилами проведения акции.</t>
  </si>
  <si>
    <t>Газпром нефть ПАО ао</t>
  </si>
  <si>
    <t>БПИФ Альфа Денежный рынок Плюс</t>
  </si>
  <si>
    <t>Оил Ресурс 001P-02</t>
  </si>
  <si>
    <t>Выплата по Первая-ФондЕжемесДохБПИФ; ISIN RU000A10BXL5; Дата Фиксации 31/08/2025; Кол-во 5; Ставка Выплаты 10.7189273800; Курс к</t>
  </si>
  <si>
    <t>БПИФ Альфа Капитал Золото</t>
  </si>
  <si>
    <t>Перевод Выплата по поручению клиента в рамках Ассоциации в соответствии с Правилами проведения акции.</t>
  </si>
  <si>
    <t>Перевод Выплата по поручению клиента в рамках 10000 рублей за 10 месяцев инвестиций в соответствии с Правилами проведения акции.</t>
  </si>
  <si>
    <t>SBWS ETF</t>
  </si>
  <si>
    <t>custom</t>
  </si>
  <si>
    <t>Выплата по Первая-ФондЕжемесДохБПИФ; ISIN RU000A10BXL5; Дата Фиксации 30/09/2025; Кол-во 5; Ставка Выплаты 13.1103034926; Курс к</t>
  </si>
  <si>
    <t>ГК РБК ПАО ао</t>
  </si>
  <si>
    <t>БПИФ Альфа Денежный рынок</t>
  </si>
  <si>
    <t>ОФЗ-ПД 26250 10/06/37</t>
  </si>
  <si>
    <t>Оил Ресурс 001P-03</t>
  </si>
  <si>
    <t>Выплата по Первая-ФондЕжемесДохБПИФ; ISIN RU000A10BXL5; Дата Фиксации 31/10/2025; Кол-во 5; Ставка Выплаты 10.2450588679; Курс к</t>
  </si>
  <si>
    <t>Комиссия  Банка по исполнению расчетов на ФР (МБ и СПБ) за 24.11.2025 (ставка по тарифу 0,02%).</t>
  </si>
  <si>
    <t>Комиссия  брокера за сделки по тарифу Трейдер на ФР за 24.11.2025</t>
  </si>
  <si>
    <t>Комиссия  Банка по исполнению расчетов на ФР (МБ и СПБ) за 25.11.2025 (ставка по тарифу 0,02%).</t>
  </si>
  <si>
    <t>Комиссия  брокера за сделки по тарифу Трейдер на ФР за 25.11.2025</t>
  </si>
  <si>
    <t>ПАО Распадская ао</t>
  </si>
  <si>
    <t>Комиссия  Банка по исполнению расчетов на ФР (МБ и СПБ) за 26.11.2025 (ставка по тарифу 0,02%).</t>
  </si>
  <si>
    <t>Комиссия  брокера за сделки по тарифу Трейдер на ФР за 26.11.2025</t>
  </si>
  <si>
    <t>Перевод погашение купона 4B02-03-00146-L-001P (облигации ООО Оил Ресурс) д.ф.27.11.25</t>
  </si>
  <si>
    <t>Комиссия  Банка по исполнению расчетов на ФР (МБ и СПБ) за 28.11.2025 (ставка по тарифу 0,02%).</t>
  </si>
  <si>
    <t>Комиссия  брокера за сделки по тарифу Трейдер на ФР за 28.11.2025</t>
  </si>
  <si>
    <t>Комиссия  за обслуживание счета за ноябрь 2025 года</t>
  </si>
  <si>
    <t>Озон Фармацевтика</t>
  </si>
  <si>
    <t> по OZPH - iОзонФарм</t>
  </si>
  <si>
    <t>Комиссия  Банка по исполнению расчетов на ФР (МБ и СПБ) за 01.12.2025 (ставка по тарифу 0,02%).</t>
  </si>
  <si>
    <t>Комиссия  брокера за сделки по тарифу Трейдер на ФР за 01.12.2025</t>
  </si>
  <si>
    <t>Комиссия  Банка по исполнению расчетов на ФР (МБ и СПБ) за 02.12.2025 (ставка по тарифу 0,02%).</t>
  </si>
  <si>
    <t>Комиссия  брокера за сделки по тарифу Трейдер на ФР за 02.12.2025</t>
  </si>
  <si>
    <t> по SBER - Сбербанк</t>
  </si>
  <si>
    <t>Альфа Фондовый</t>
  </si>
  <si>
    <t>Комиссия  по ТП Стратегия сбалансированная за 04/12/2025 г.</t>
  </si>
  <si>
    <t>БПИФ Альфа Управляем облигации</t>
  </si>
  <si>
    <t>БПИФ Альфа Управляем Акции</t>
  </si>
  <si>
    <t>Комиссия  по ТП Автоследование за 05/12/2025 г.</t>
  </si>
  <si>
    <t>Комиссия  по ТП Автоследование за 06/12/2025 г.</t>
  </si>
  <si>
    <t>Комиссия  по ТП Автоследование за 07/12/2025 г.</t>
  </si>
  <si>
    <t>Комиссия  по ТП Автоследование за 08/12/2025 г.</t>
  </si>
  <si>
    <t>БПИФ Т-КАПИТАЛ ИНДЕКС МОСБИРЖИ</t>
  </si>
  <si>
    <t>Сбербанк ПАО 002Р-SBER44</t>
  </si>
  <si>
    <t>Комиссия  Банка по исполнению расчетов на ФР (МБ и СПБ) за 09.12.2025 (ставка по тарифу 0,02%).</t>
  </si>
  <si>
    <t>Комиссия  брокера за сделки по тарифу Трейдер на ФР за 09.12.2025</t>
  </si>
  <si>
    <t>Комиссия  по ТП Автоследование за 09/12/2025 г.</t>
  </si>
  <si>
    <t> по YDEX - ЯНДЕКС</t>
  </si>
  <si>
    <t>Комиссия  Банка по исполнению расчетов на ФР (МБ и СПБ) за 10.12.2025 (ставка по тарифу 0,02%).</t>
  </si>
  <si>
    <t>Комиссия  брокера за сделки по тарифу Трейдер на ФР за 10.12.2025</t>
  </si>
  <si>
    <t>Комиссия  по ТП Автоследование за 10/12/2025 г.</t>
  </si>
  <si>
    <t>Комиссия  по ТП Автоследование за 11/12/2025 г.</t>
  </si>
  <si>
    <t>Комиссия  по ТП Автоследование за 12/12/2025 г.</t>
  </si>
  <si>
    <t>Комиссия  по ТП Автоследование за 13/12/2025 г.</t>
  </si>
  <si>
    <t>Комиссия  по ТП Автоследование за 14/12/2025 г.</t>
  </si>
  <si>
    <t>Комиссия  по ТП Автоследование за 15/12/2025 г.</t>
  </si>
  <si>
    <t>Комиссия  Банка по исполнению расчетов на ФР (МБ и СПБ) за 16.12.2025 (ставка по тарифу 0,02%).</t>
  </si>
  <si>
    <t>Комиссия  брокера за сделки по тарифу Трейдер на ФР за 16.12.2025</t>
  </si>
  <si>
    <t>Комиссия  по ТП Автоследование за 16/12/2025 г.</t>
  </si>
  <si>
    <t>ПАО ГЛОРАКС</t>
  </si>
  <si>
    <t>Комиссия  по ТП Автоследование за 17/12/2025 г.</t>
  </si>
  <si>
    <t>ПАО "Татнефть" ао</t>
  </si>
  <si>
    <t>Полюс ПАО ао</t>
  </si>
  <si>
    <t>Ростелеком (ПАО) ао.</t>
  </si>
  <si>
    <t>БПИФ Индекс МосБиржи УК ВИМ</t>
  </si>
  <si>
    <t>Комиссия  по ТП Автоследование за 18/12/2025 г.</t>
  </si>
  <si>
    <t>МКПАО Озон</t>
  </si>
  <si>
    <t>ПАО ДОМ.РФ</t>
  </si>
  <si>
    <t>Комиссия  Банка по исполнению расчетов на ФР (МБ и СПБ) за 19.12.2025 (ставка по тарифу 0,02%).</t>
  </si>
  <si>
    <t>Комиссия  брокера за сделки по тарифу Трейдер на ФР за 19.12.2025</t>
  </si>
  <si>
    <t>Комиссия  по ТП Автоследование за 19/12/2025 г.</t>
  </si>
  <si>
    <t>Комиссия  Банка по исполнению расчетов на ФР (МБ и СПБ) за 22.12.2025 (ставка по тарифу 0,02%).</t>
  </si>
  <si>
    <t>Комиссия  брокера за сделки по тарифу Трейдер на ФР за 22.12.2025</t>
  </si>
  <si>
    <t>Комиссия  по ТП Автоследование за 20/12/2025 г.</t>
  </si>
  <si>
    <t>Комиссия  по ТП Автоследование за 21/12/2025 г.</t>
  </si>
  <si>
    <t>Комиссия  по ТП Автоследование за 22/12/2025 г.</t>
  </si>
  <si>
    <t>Россети Урал (ПАО) ао</t>
  </si>
  <si>
    <t>Комиссия  Банка по исполнению расчетов на ФР (МБ и СПБ) за 23.12.2025 (ставка по тарифу 0,02%).</t>
  </si>
  <si>
    <t>Комиссия  брокера за сделки по тарифу Трейдер на ФР за 23.12.2025</t>
  </si>
  <si>
    <t>Комиссия  по ТП Автоследование за 23/12/2025 г.</t>
  </si>
  <si>
    <t>Выплата дохода по акциям ПАО Полюс ISIN RU000A0JNAA8, размер выплаты на 1 ц/б АКЦИЯ 36 RUB .</t>
  </si>
  <si>
    <t>Комиссия  Банка по исполнению расчетов на ФР (МБ и СПБ) за 24.12.2025 (ставка по тарифу 0,02%).</t>
  </si>
  <si>
    <t>Комиссия  брокера за сделки по тарифу Трейдер на ФР за 24.12.2025</t>
  </si>
  <si>
    <t>Комиссия  по ТП Автоследование за 24/12/2025 г.</t>
  </si>
  <si>
    <t>Выплата дохода по акциям МКПАО Озон ISIN RU000A10CW95, размер выплаты на 1 ц/б АКЦИЯ 143.55 RUB .</t>
  </si>
  <si>
    <t>Уральская Сталь БО-001Р-02</t>
  </si>
  <si>
    <t>Уральская Сталь БО-001Р-05</t>
  </si>
  <si>
    <t>Комиссия  по ТП Автоследование за 25/12/2025 г.</t>
  </si>
  <si>
    <t>ОйлРесурсГрупп БО-01</t>
  </si>
  <si>
    <t>ЕвроТранс БО-001Р-08</t>
  </si>
  <si>
    <t>АйДи Коллект 06</t>
  </si>
  <si>
    <t>ЭЛЕКТРОРЕШЕНИЯ 001Р-02</t>
  </si>
  <si>
    <t>ГК Сегежа 003P-06R</t>
  </si>
  <si>
    <t>ГК Сегежа 003P-08R</t>
  </si>
  <si>
    <t>АПРИ БО-002Р-11</t>
  </si>
  <si>
    <t>Комиссия  по ТП Автоследование за 26/12/2025 г.</t>
  </si>
  <si>
    <t>Перевод погашение купона 4B02-03-00146-L-001P (облигации ООО Оил Ресурс) д.ф.26.12.25</t>
  </si>
  <si>
    <t> по RU000A10CLX3 - УралСт1Р05</t>
  </si>
  <si>
    <t> по RU000A10DB16 - ОилРес1P3</t>
  </si>
  <si>
    <t>Комиссия  Банка по исполнению расчетов на ФР (МБ и СПБ) за 29.12.2025 (ставка по тарифу 0,02%).</t>
  </si>
  <si>
    <t>Комиссия  брокера за сделки по тарифу Трейдер на ФР за 29.12.2025</t>
  </si>
  <si>
    <t>Комиссия  по ТП Автоследование за 27/12/2025 г.</t>
  </si>
  <si>
    <t>Комиссия  по ТП Автоследование за 28/12/2025 г.</t>
  </si>
  <si>
    <t>Комиссия  по ТП Автоследование за 29/12/2025 г.</t>
  </si>
  <si>
    <t>Перевод Выплата по поручению клиента в рамках Альфа турнир в соответствии с Правилами проведения акции.</t>
  </si>
  <si>
    <t>Комиссия  Банка по исполнению расчетов на ФР (МБ и СПБ) за 30.12.2025 (ставка по тарифу 0,02%).</t>
  </si>
  <si>
    <t>Комиссия  брокера за сделки по тарифу Трейдер на ФР за 30.12.2025</t>
  </si>
  <si>
    <t>Комиссия  за обслуживание счета за декабрь 2025 года</t>
  </si>
  <si>
    <t>Комиссия  по ТП Автоследование за 30/12/2025 г.</t>
  </si>
  <si>
    <t>НДФЛ Погашение обязательств по НДФЛ за 2025 год. Сумма обязательств в размере 13 полностью погашена</t>
  </si>
  <si>
    <t>Комиссия  за результат по тарифу Автоследование за декабрь 2025 г.</t>
  </si>
  <si>
    <t>Комиссия  по ТП Автоследование за 01/01/2026 г.</t>
  </si>
  <si>
    <t>Комиссия  по ТП Автоследование за 02/01/2026 г.</t>
  </si>
  <si>
    <t>Комиссия  по ТП Автоследование за 03/01/2026 г.</t>
  </si>
  <si>
    <t>Комиссия  по ТП Автоследование за 04/01/2026 г.</t>
  </si>
  <si>
    <t>Комиссия  по ТП Автоследование за 05/01/2026 г.</t>
  </si>
  <si>
    <t>Комиссия  по ТП Автоследование за 31/12/2025 г.</t>
  </si>
  <si>
    <t>Группа Аренадата</t>
  </si>
  <si>
    <t>Комиссия  Банка по исполнению расчетов на ФР (МБ и СПБ) за 06.01.2026 (ставка по тарифу 0,02%).</t>
  </si>
  <si>
    <t>Комиссия  брокера за сделки по тарифу Трейдер на ФР за 06.01.2026</t>
  </si>
  <si>
    <t>Комиссия  по ТП Автоследование за 06/01/2026 г.</t>
  </si>
  <si>
    <t>Комиссия  по ТП Автоследование за 07/01/2026 г.</t>
  </si>
  <si>
    <t>Комиссия  по ТП Автоследование за 08/01/2026 г.</t>
  </si>
  <si>
    <t>Комиссия  по ТП Автоследование за 09/01/2026 г.</t>
  </si>
  <si>
    <t>Перевод погашение купона 4B02-02-00067-L-001P (облигации ООО ЭЛЕКТРОРЕШЕНИЯ) д.ф.30.12.25</t>
  </si>
  <si>
    <t>Комиссия  по ТП Автоследование за 10/01/2026 г.</t>
  </si>
  <si>
    <t>Комиссия  по ТП Автоследование за 11/01/2026 г.</t>
  </si>
  <si>
    <t>Комиссия  по ТП Автоследование за 12/01/2026 г.</t>
  </si>
  <si>
    <t>Селигдар 001Р-08</t>
  </si>
  <si>
    <t>Перевод погашение купона 4B02-08-80110-H-001P (облигации ПАО ЕвроТранс) д.ф.30.12.25</t>
  </si>
  <si>
    <t>Перевод погашение купона 4B02-06-87154-H-003P (облигации ПАО Сегежа Групп) д.ф.30.12.25</t>
  </si>
  <si>
    <t>Перевод погашение купона 4B02-01-00146-L (облигации ООО Оил Ресурс) д.ф.09.01.26</t>
  </si>
  <si>
    <t>Комиссия  Банка по исполнению расчетов на ФР (МБ и СПБ) за 13.01.2026 (ставка по тарифу 0,02%).</t>
  </si>
  <si>
    <t>Комиссия  брокера за сделки по тарифу Трейдер на ФР за 13.01.2026</t>
  </si>
  <si>
    <t>Комиссия  по ТП Автоследование за 13/01/2026 г.</t>
  </si>
  <si>
    <t>Комиссия  по ТП Автоследование за 14/01/2026 г.</t>
  </si>
  <si>
    <t>ОФЗ-ПД 26246 12/03/36</t>
  </si>
  <si>
    <t>ОФЗ-ПД 26252 12/10/2033</t>
  </si>
  <si>
    <t>Перевод погашение купона 4B02-08-32694-F-001P (облигации ПАО Селигдар) д.ф.14.01.26</t>
  </si>
  <si>
    <t>Комиссия  по ТП Автоследование за 15/01/2026 г.</t>
  </si>
  <si>
    <t>ОФЗ-ПД 26247 11/05/39</t>
  </si>
  <si>
    <t>ОФЗ-ПД 26240 30/07/2036</t>
  </si>
  <si>
    <t>ОФЗ-ПД 26245 26/09/35</t>
  </si>
  <si>
    <t>ОФЗ-ПД 26253 06/10/2038</t>
  </si>
  <si>
    <t>Комиссия  Банка по исполнению расчетов на ФР (МБ и СПБ) за 16.01.2026 (ставка по тарифу 0,02%).</t>
  </si>
  <si>
    <t>Комиссия  брокера за сделки по тарифу Трейдер на ФР за 16.01.2026</t>
  </si>
  <si>
    <t>Комиссия  по ТП Автоследование за 16/01/2026 г.</t>
  </si>
  <si>
    <t>Выплата дохода по акциям МКПАО Т-Технологии ISIN RU000A107UL4, размер выплаты на 1 ц/б АКЦИЯ 36 RUB .</t>
  </si>
  <si>
    <t>ПАО "НЛМК" ао</t>
  </si>
  <si>
    <t>ЕвроТранс БО-001Р-02</t>
  </si>
  <si>
    <t>Комиссия  Банка по исполнению расчетов на ФР (МБ и СПБ) за 19.01.2026 (ставка по тарифу 0,02%).</t>
  </si>
  <si>
    <t>Комиссия  брокера за сделки по тарифу Трейдер на ФР за 19.01.2026</t>
  </si>
  <si>
    <t>Комиссия  по ТП Автоследование за 17/01/2026 г.</t>
  </si>
  <si>
    <t>Комиссия  по ТП Автоследование за 18/01/2026 г.</t>
  </si>
  <si>
    <t>Комиссия  по ТП Автоследование за 19/01/2026 г.</t>
  </si>
  <si>
    <t>Элемент</t>
  </si>
  <si>
    <t>ПРОМОМЕД</t>
  </si>
  <si>
    <t>Комиссия  Банка по исполнению расчетов на ФР (МБ и СПБ) за 20.01.2026 (ставка по тарифу 0,02%).</t>
  </si>
  <si>
    <t>Комиссия  по ТП Автоследование за 20/01/2026 г.</t>
  </si>
  <si>
    <t>Аэрофьюэлз002Р-06</t>
  </si>
  <si>
    <t>Комиссия  Банка по исполнению расчетов на ФР (МБ и СПБ) за 21.01.2026 (ставка по тарифу 0,02%).</t>
  </si>
  <si>
    <t>Комиссия  по ТП Автоследование за 21/01/2026 г.</t>
  </si>
  <si>
    <t>iКаршеринг Руссия 001P-07</t>
  </si>
  <si>
    <t>Выплата дохода по акциям ПАО ЛУКОЙЛ ISIN RU0009024277, размер выплаты на 1 ц/б АКЦИЯ 397 RUB .</t>
  </si>
  <si>
    <t>Выплата дохода по акциям ПАО Корпоративный центр ИКС 5 ISIN RU000A108X38, размер выплаты на 1 ц/б АКЦИЯ 368 RUB .</t>
  </si>
  <si>
    <t>Комиссия  Банка по исполнению расчетов на ФР (МБ и СПБ) за 22.01.2026 (ставка по тарифу 0,02%).</t>
  </si>
  <si>
    <t>Комиссия  по ТП Автоследование за 22/01/2026 г.</t>
  </si>
  <si>
    <t>Балтийский лизинг ООО БО-П12</t>
  </si>
  <si>
    <t>МКПАО Эталон Груп</t>
  </si>
  <si>
    <t>Перевод погашение купона 4B02-08-87154-H-003P (облигации ПАО Сегежа Групп) д.ф.21.01.26</t>
  </si>
  <si>
    <t>Комиссия  Банка по исполнению расчетов на ФР (МБ и СПБ) за 23.01.2026 (ставка по тарифу 0,02%).</t>
  </si>
  <si>
    <t>Комиссия  по ТП Автоследование за 23/01/2026 г.</t>
  </si>
  <si>
    <t>Выплата дохода по акциям ПАО Татнефть им. В.Д. Шашина ISIN RU0009033591, размер выплаты на 1 ц/б АКЦИЯ 8.13 RUB .</t>
  </si>
  <si>
    <t>Перевод Дивиденды за 9 месяцев 2025 г. по акциям ПАО Татнефть им. В.Д. Шашина (2-03-00161-A). (Удержан налог 10 руб.). Эмитентом</t>
  </si>
  <si>
    <t>Перевод погашение купона 4B02-04-00597-R (облигации ООО ПКО АйДи Коллект) д.ф.23.01.26</t>
  </si>
  <si>
    <t>Перевод частичное погашение номинала 4B02-04-00597-R (облигации ООО ПКО АйДи Коллект) д.ф.23.01.26</t>
  </si>
  <si>
    <t>Комиссия  Банка по исполнению расчетов на ФР (МБ и СПБ) за 26.01.2026 (ставка по тарифу 0,02%).</t>
  </si>
  <si>
    <t>Комиссия  по ТП Автоследование за 24/01/2026 г.</t>
  </si>
  <si>
    <t>Комиссия  по ТП Автоследование за 25/01/2026 г.</t>
  </si>
  <si>
    <t>Комиссия  по ТП Автоследование за 26/01/2026 г.</t>
  </si>
  <si>
    <t>Перевод погашение купона 4B02-05-55163-E-001P (облигации АО Уральская Сталь) д.ф.23.01.26</t>
  </si>
  <si>
    <t>Перевод полное погашение номинала 4B02-02-80110-H-001P (облигации ПАО ЕвроТранс) д.ф.23.01.26</t>
  </si>
  <si>
    <t>Перевод погашение купона 4B02-02-80110-H-001P (облигации ПАО ЕвроТранс) д.ф.23.01.26</t>
  </si>
  <si>
    <t>Комиссия  Банка по исполнению расчетов на ФР (МБ и СПБ) за 27.01.2026 (ставка по тарифу 0,02%).</t>
  </si>
  <si>
    <t>Комиссия  по ТП Автоследование за 27/01/2026 г.</t>
  </si>
  <si>
    <t>Перевод погашение купона 26233RMFS (облигации Минфин России) д.ф.27.01.26</t>
  </si>
  <si>
    <t>Комиссия  Банка по исполнению расчетов на ФР (МБ и СПБ) за 28.01.2026 (ставка по тарифу 0,02%).</t>
  </si>
  <si>
    <t>Комиссия  по ТП Автоследование за 28/01/2026 г.</t>
  </si>
  <si>
    <t>БПИФ Т-Капитал ОФЗ</t>
  </si>
  <si>
    <t>Перевод погашение купона 4B02-02-00146-L-001P (облигации ООО Оил Ресурс) д.ф.27.01.26</t>
  </si>
  <si>
    <t>Комиссия  за обслуживание счета за январь 2026 года</t>
  </si>
  <si>
    <t>Перевод погашение купона 4B02-12-36442-R-001P (облигации ООО Балтийский лизинг) д.ф.30.01.26</t>
  </si>
  <si>
    <t>Комиссия  за результат по тарифу Автоследование за январь 2026 г.</t>
  </si>
  <si>
    <t>БПИФ АльфаКап Управ валют обл</t>
  </si>
  <si>
    <t>Перевод погашение купона 4B02-08-80110-H-001P (облигации ПАО ЕвроТранс) д.ф.30.01.26</t>
  </si>
  <si>
    <t>Комиссия  Банка по исполнению расчетов на ФР (МБ и СПБ) за 03.02.2026 (ставка по тарифу 0,02%).</t>
  </si>
  <si>
    <t>Перевод погашение купона 4B02-02-00067-L-001P (облигации ООО ЭЛЕКТРОРЕШЕНИЯ) д.ф.03.02.26</t>
  </si>
  <si>
    <t>Комиссия  Банка по исполнению расчетов на ФР (МБ и СПБ) за 04.02.2026 (ставка по тарифу 0,02%).</t>
  </si>
  <si>
    <t>Перевод погашение купона 4B02-06-87154-H-003P (облигации ПАО Сегежа Групп) д.ф.03.02.26</t>
  </si>
  <si>
    <t>Комиссия  Банка по исполнению расчетов на ФР (МБ и СПБ) за 06.02.2026 (ставка по тарифу 0,02%).</t>
  </si>
  <si>
    <t>Перевод погашение купона 4B02-07-16750-A-001P (облигации ПАО Каршеринг Руссия) д.ф.06.02.26</t>
  </si>
  <si>
    <t>Комиссия  Банка по исполнению расчетов на ФР (МБ и СПБ) за 10.02.2026 (ставка по тарифу 0,02%).</t>
  </si>
  <si>
    <t>Перевод погашение купона 26240RMFS (облигации Минфин России) д.ф.10.02.26</t>
  </si>
  <si>
    <t>Комиссия  Банка по исполнению расчетов на ФР (МБ и СПБ) за 11.02.2026 (ставка по тарифу 0,02%).</t>
  </si>
  <si>
    <t>Перевод погашение купона 4B02-01-00146-L (облигации ООО Оил Ресурс) д.ф.10.02.26</t>
  </si>
  <si>
    <t>Комиссия  Банка по исполнению расчетов на ФР (МБ и СПБ) за 12.02.2026 (ставка по тарифу 0,02%).</t>
  </si>
  <si>
    <t>НДФЛ Погашение обязательств по НДФЛ за 2026 год. по переводу trn_no=407151506</t>
  </si>
  <si>
    <t>Перевод погашение купона 4B02-08-32694-F-001P (облигации ПАО Селигдар) д.ф.13.02.26</t>
  </si>
  <si>
    <t>КАМАЗ ПАО</t>
  </si>
  <si>
    <t>Комиссия  Банка по исполнению расчетов на ФР (МБ и СПБ) за 17.02.2026 (ставка по тарифу 0,02%).</t>
  </si>
  <si>
    <t>Перевод Выплата по поручению клиента в рамках Альфа-Трейдинг Поощрение 1 в соответствии с Правилами проведения акции.</t>
  </si>
  <si>
    <t>Комиссия  Банка по исполнению расчетов на ФР (МБ и СПБ) за 18.02.2026 (ставка по тарифу 0,02%).</t>
  </si>
  <si>
    <t>ОФЗ-ПД 26254 03/10/2040</t>
  </si>
  <si>
    <t>Комиссия  Банка по исполнению расчетов на ФР (МБ и СПБ) за 20.02.2026 (ставка по тарифу 0,02%).</t>
  </si>
  <si>
    <t>Альфа Акции</t>
  </si>
  <si>
    <t>Перевод погашение купона 4B02-04-00597-R (облигации ООО ПКО АйДи Коллект) д.ф.20.02.26</t>
  </si>
  <si>
    <t>Перевод частичное погашение номинала 4B02-04-00597-R (облигации ООО ПКО АйДи Коллект) д.ф.20.02.26</t>
  </si>
  <si>
    <t>Комиссия  Банка по исполнению расчетов на ФР (МБ и СПБ) за 24.02.2026 (ставка по тарифу 0,02%).</t>
  </si>
  <si>
    <t>Перевод погашение купона 4B02-08-87154-H-003P (облигации ПАО Сегежа Групп) д.ф.20.02.26</t>
  </si>
  <si>
    <t>Комиссия  Банка по исполнению расчетов на ФР (МБ и СПБ) за 25.02.2026 (ставка по тарифу 0,02%).</t>
  </si>
  <si>
    <t>Альфа ВДО</t>
  </si>
  <si>
    <t>Комиссия  Банка по исполнению расчетов на ФР (МБ и СПБ) за 10.03.2026 (ставка по тарифу 0,02%).</t>
  </si>
  <si>
    <t>Комиссия  Банка по исполнению расчетов на ФР (МБ и СПБ) за 11.03.2026 (ставка по тарифу 0,02%).</t>
  </si>
  <si>
    <t>Перевод погашение купона 4B02-01-00146-L (облигации ООО Оил Ресурс) д.ф.12.03.26</t>
  </si>
  <si>
    <t>Альфа Корп обл А+</t>
  </si>
  <si>
    <t>Комиссия  Банка по исполнению расчетов на ФР (МБ и СПБ) за 18.03.2026 (ставка по тарифу 0,02%).</t>
  </si>
  <si>
    <t>БПИФ Альфа Платина-Палладий</t>
  </si>
  <si>
    <t>Центр-резерв БО-03</t>
  </si>
  <si>
    <t>Балтийский лизинг ООО БО-П20</t>
  </si>
  <si>
    <t>ГТЛК БО 002P-12</t>
  </si>
  <si>
    <t>Ренессанс Страхование ао</t>
  </si>
  <si>
    <t>Перевод погашение купона 26246RMFS (облигации Минфин России) д.ф.24.03.26</t>
  </si>
  <si>
    <t>Комиссия  Банка по исполнению расчетов на ФР (МБ и СПБ) за 26.03.2026 (ставка по тарифу 0,02%).</t>
  </si>
  <si>
    <t>Перевод погашение купона 4B02-20-36442-R-001P (облигации ООО Балтийский лизинг) д.ф.27.03.26</t>
  </si>
  <si>
    <t>Комиссия  Банка по исполнению расчетов на ФР (МБ и СПБ) за 01.04.2026 (ставка по тарифу 0,02%).</t>
  </si>
  <si>
    <t>Перевод погашение купона 4B02-08-80110-H-001P (облигации ПАО ЕвроТранс) д.ф.31.03.26</t>
  </si>
  <si>
    <t>Комиссия  Банка по исполнению расчетов на ФР (МБ и СПБ) за 07.04.2026 (ставка по тарифу 0,02%).</t>
  </si>
  <si>
    <t>Мобильные Телесистемы 002Р-18</t>
  </si>
  <si>
    <t>Перевод погашение купона 4B02-01-00146-L (облигации ООО Оил Ресурс) д.ф.10.04.26</t>
  </si>
  <si>
    <t>Комиссия  Банка по исполнению расчетов на ФР (МБ и СПБ) за 14.04.2026 (ставка по тарифу 0,02%).</t>
  </si>
  <si>
    <t>Перевод погашение купона 4B02-03-00073-L (облигации ООО Центр-резерв) д.ф.14.04.26</t>
  </si>
  <si>
    <t>Перевод частичное погашение номинала 4B02-03-00073-L (облигации ООО Центр-резерв) д.ф.14.04.26</t>
  </si>
  <si>
    <t>БПИФ Первая Сберегательный</t>
  </si>
  <si>
    <t>В2В-РТС</t>
  </si>
  <si>
    <t>Комиссия  Банка по исполнению расчетов на ФР (МБ и СПБ) за 17.04.2026 (ставка по тарифу 0,02%).</t>
  </si>
  <si>
    <t>ЭсЭфАй ПАО ао</t>
  </si>
  <si>
    <t>Комиссия  Банка по исполнению расчетов на ФР (МБ и СПБ) за 20.04.2026 (ставка по тарифу 0,02%).</t>
  </si>
  <si>
    <t>Комиссия  Банка по исполнению расчетов на ФР (МБ и СПБ) за 21.04.2026 (ставка по тарифу 0,02%).</t>
  </si>
  <si>
    <t>Выплата купонного дохода по облигациям Минфин России ISIN RU000A10D517, размер выплаты на 1 ц/б 64.82 RUB .</t>
  </si>
  <si>
    <t>repo</t>
  </si>
  <si>
    <t>Убыток от сделок РЕПО -0 RUR</t>
  </si>
  <si>
    <t>Перевод погашение купона 26254RMFS (облигации Минфин России) д.ф.21.04.26</t>
  </si>
  <si>
    <t>Перевод погашение купона 4B02-12-32432-H-002P (облигации АО ГТЛК) д.ф.21.04.26</t>
  </si>
  <si>
    <t>Комиссия  Банка по исполнению расчетов на ФР (МБ и СПБ) за 23.04.2026 (ставка по тарифу 0,02%).</t>
  </si>
  <si>
    <t>Перевод погашение купона 4B02-20-36442-R-001P (облигации ООО Балтийский лизинг) д.ф.24.04.26</t>
  </si>
  <si>
    <t>Выплата дохода по акциям ПАО НОВАТЭК ISIN RU000A0DKVS5, размер выплаты на 1 ц/б АКЦИЯ 47,23 RUB .</t>
  </si>
  <si>
    <t>РусГидро БО-002Р-03</t>
  </si>
  <si>
    <t>Комиссия  Банка по исполнению расчетов на ФР (МБ и СПБ) за 30.04.2026 (ставка по тарифу 0,02%).</t>
  </si>
  <si>
    <t>Перевод погашение купона 4B02-08-80110-H-001P (облигации ПАО ЕвроТранс) д.ф.30.04.26</t>
  </si>
  <si>
    <t>Комиссия  Банка по исполнению расчетов на ФР (МБ и СПБ) за 05.05.2026 (ставка по тарифу 0,02%).</t>
  </si>
  <si>
    <t>Комиссия  Банка по исполнению расчетов на ФР (МБ и СПБ) за 12.05.2026 (ставка по тарифу 0,02%).</t>
  </si>
  <si>
    <t>Перевод погашение купона 4B02-18-04715-A-002P (облигации ПАО МТС) д.ф.08.05.26</t>
  </si>
  <si>
    <t>Перевод погашение купона 4B02-01-00146-L (облигации ООО Оил Ресурс) д.ф.11.05.26</t>
  </si>
  <si>
    <t>РЕСО-Лизинг ООО БО-П-25</t>
  </si>
  <si>
    <t>Перевод погашение купона 4B02-03-00073-L (облигации ООО Центр-резерв) д.ф.14.05.26</t>
  </si>
  <si>
    <t>Комиссия  Банка по исполнению расчетов на ФР (МБ и СПБ) за 15.05.2026 (ставка по тарифу 0,02%).</t>
  </si>
  <si>
    <t>Убыток от сделок РЕПО 0 RUR</t>
  </si>
  <si>
    <t>Перевод погашение купона 4B02-25-36419-R-001P (облигации ООО РЕСО-Лизинг) д.ф.15.05.26</t>
  </si>
  <si>
    <t>Перевод Дивиденды за 2025 г. по акциям ПАО ЭсЭфАй (1-02-56453-P). (Удержан налог 22 руб.)</t>
  </si>
  <si>
    <t>Комиссия  Банка по исполнению расчетов на ФР (МБ и СПБ) за 19.05.2026 (ставка по тарифу 0,02%).</t>
  </si>
  <si>
    <t>Перевод погашение купона 4B02-12-32432-H-002P (облигации АО ГТЛК) д.ф.21.05.26</t>
  </si>
  <si>
    <t>Перевод полное погашение номинала 4B02-03-55038-E-002P (облигации ПАО РусГидро) д.ф.21.05.26</t>
  </si>
  <si>
    <t>Перевод погашение купона 4B02-03-55038-E-002P (облигации ПАО РусГидро) д.ф.21.05.26</t>
  </si>
  <si>
    <t>Мобильные ТелеСистемы 002P-12</t>
  </si>
  <si>
    <t>Выплата купонного дохода по облигациям Минфин России ISIN RU000A108EF8, размер выплаты на 1 ц/б 61,08 RUB .</t>
  </si>
  <si>
    <t>Перевод погашение купона 26247RMFS (облигации Минфин России) д.ф.26.05.26</t>
  </si>
  <si>
    <t>Перевод погашение купона 4B02-20-36442-R-001P (облигации ООО Балтийский лизинг) д.ф.26.05.26</t>
  </si>
  <si>
    <t>Комиссия  Банка по исполнению расчетов на ФР (МБ и СПБ) за 27.05.2026 (ставка по тарифу 0,02%).</t>
  </si>
  <si>
    <t> по T - Т-Техно ао</t>
  </si>
  <si>
    <t>Списание д/с. Налог на доходы физ.лиц</t>
  </si>
  <si>
    <t>Перевод погашение купона 4B02-08-80110-H-001P (облигации ПАО ЕвроТранс) д.ф.29.05.26</t>
  </si>
  <si>
    <t>Комиссия  Банка по исполнению расчетов на ФР (МБ и СПБ) за 02.06.2026 (ставка по тарифу 0,02%).</t>
  </si>
  <si>
    <t>Выплата купонного дохода по облигациям Минфин России ISIN RU000A108EH4, размер выплаты на 1 ц/б 61,08 RUB .</t>
  </si>
  <si>
    <t>Перевод погашение купона 26248RMFS (облигации Минфин России) д.ф.02.06.26</t>
  </si>
  <si>
    <t>Комиссия  Банка по исполнению расчетов на ФР (МБ и СПБ) за 09.06.2026 (ставка по тарифу 0,02%).</t>
  </si>
  <si>
    <t>Перевод погашение купона 4B02-18-04715-A-002P (облигации ПАО МТС) д.ф.08.06.26</t>
  </si>
  <si>
    <t>Перевод погашение купона 4B02-01-00146-L (облигации ООО Оил Ресурс) д.ф.10.06.26</t>
  </si>
  <si>
    <t>Перевод погашение купона 4B02-25-36419-R-001P (облигации ООО РЕСО-Лизинг) д.ф.11.06.26</t>
  </si>
  <si>
    <t>Перевод погашение купона 4B02-03-00073-L (облигации ООО Центр-резерв) д.ф.11.06.26</t>
  </si>
  <si>
    <t>Комиссия  Банка по исполнению расчетов на ФР (МБ и СПБ) за 16.06.2026 (ставка по тарифу 0,02%).</t>
  </si>
  <si>
    <t>БПИФ Альфа Обл с перем купоном</t>
  </si>
  <si>
    <t>Альфа-Капитал Умный портфель</t>
  </si>
  <si>
    <t>БПИФ Антиинфляционный</t>
  </si>
  <si>
    <t>Перевод погашение купона 4B02-12-32432-H-002P (облигации АО ГТЛК) д.ф.19.06.26</t>
  </si>
  <si>
    <t>Перевод погашение купона 4B02-12-04715-A-002P (облигации ПАО МТС) д.ф.19.06.26</t>
  </si>
  <si>
    <t>Комиссия  Банка по исполнению расчетов на ФР (МБ и СПБ) за 23.06.2026 (ставка по тарифу 0,02%).</t>
  </si>
  <si>
    <t>Выплата купонного дохода по облигациям Минфин России ISIN RU000A10BVH7, размер выплаты на 1 ц/б 59,84 RUB .</t>
  </si>
  <si>
    <t>Перевод Дивиденды за 2025 г. по акциям ПАО Интер РАО (1-04-33498-E). (Удержан налог 75 руб.). Эмитентом уменьшена НОБ</t>
  </si>
  <si>
    <t>Перевод погашение купона 26250RMFS (облигации Минфин России) д.ф.23.06.26</t>
  </si>
  <si>
    <t>Перевод Дивиденды за 1 кв 2026 г. по акциям ПАО ПРОМОМЕД (1-01-01622-G). (Удержан налог 2 руб.)</t>
  </si>
  <si>
    <t>Комиссия  Банка по исполнению расчетов на ФР (МБ и СПБ) за 25.06.2026 (ставка по тарифу 0,02%).</t>
  </si>
  <si>
    <t>ВИС ФИНАНС БО-П13</t>
  </si>
  <si>
    <t>Перевод погашение купона 4B02-20-36442-R-001P (облигации ООО Балтийский лизинг) д.ф.25.06.26</t>
  </si>
  <si>
    <t>Комиссия  Банка по исполнению расчетов на ФР (МБ и СПБ) за 26.06.2026 (ставка по тарифу 0,02%).</t>
  </si>
  <si>
    <t>Перевод погашение купона 4B02-08-80110-H-001P (облигации ПАО ЕвроТранс) д.ф.29.06.26</t>
  </si>
  <si>
    <t>Доход от сделок РЕПО 1410.8 RUR</t>
  </si>
  <si>
    <t>Комиссия  Банка по исполнению расчетов на ФР (МБ и СПБ) за 07.07.2026 (ставка по тарифу 0,02%).</t>
  </si>
  <si>
    <t>Комиссия  Банка по исполнению расчетов на ФР (МБ и СПБ) за 08.07.2026 (ставка по тарифу 0,02%).</t>
  </si>
  <si>
    <t>Перевод погашение купона 4B02-18-04715-A-002P (облигации ПАО МТС) д.ф.08.07.26</t>
  </si>
  <si>
    <t>Комиссия  Банка по исполнению расчетов на ФР (МБ и СПБ) за 13.07.2026 (ставка по тарифу 0,02%).</t>
  </si>
  <si>
    <t>Перевод погашение купона 4B02-01-00146-L (облигации ООО Оил Ресурс) д.ф.10.07.26</t>
  </si>
  <si>
    <t>Перевод погашение купона 4B02-03-00073-L (облигации ООО Центр-резерв) д.ф.13.07.26</t>
  </si>
  <si>
    <t>Перевод частичное погашение номинала 4B02-03-00073-L (облигации ООО Центр-резерв) д.ф.13.07.26</t>
  </si>
  <si>
    <t>Перевод Дивиденды за 1 кв 2026 г. по акциям ПАО В2В-РТС (1-01-00001-G). (Удержан налог 9 руб.)</t>
  </si>
  <si>
    <t>Перевод погашение купона 4B02-25-36419-R-001P (облигации ООО РЕСО-Лизинг) д.ф.14.07.26</t>
  </si>
  <si>
    <t>Комиссия  Банка по исполнению расчетов на ФР (МБ и СПБ) за 17.07.2026 (ставка по тарифу 0,02%).</t>
  </si>
  <si>
    <t>Перевод Дивиденды за 2025 г. по акциям ПАО Корпоративный центр ИКС 5 (1-01-16812-A). (Удержан налог 32 руб.)</t>
  </si>
  <si>
    <t>Перевод погашение купона 4B02-12-32432-H-002P (облигации АО ГТЛК) д.ф.20.07.26</t>
  </si>
  <si>
    <t>Комиссия  Банка по исполнению расчетов на ФР (МБ и СПБ) за 21.07.2026 (ставка по тарифу 0,02%).</t>
  </si>
  <si>
    <t>Перевод Дивиденды за 2025 г. по акциям ПАО Московская Биржа (1-05-08443-H). (Удержан налог 51 руб.). Эмитентом уменьшена НОБ</t>
  </si>
  <si>
    <t>Комиссия  Банка по исполнению расчетов на ФР (МБ и СПБ) за 23.07.2026 (ставка по тарифу 0,02%).</t>
  </si>
  <si>
    <t>Альфа инвесткопилка</t>
  </si>
  <si>
    <t>Перевод погашение купона 4B02-13-00554-R-001P (облигации ООО ВИС ФИНАНС) д.ф.24.07.26</t>
  </si>
  <si>
    <t>Комиссия  Банка по исполнению расчетов на ФР (МБ и СПБ) за 27.07.2026 (ставка по тарифу 0,02%).</t>
  </si>
  <si>
    <t>Перевод погашение купона 4B02-20-36442-R-001P (облигации ООО Балтийский лизинг) д.ф.24.07.26</t>
  </si>
  <si>
    <t>Выплата купонного дохода по облигациям Минфин России ISIN RU000A101F94, размер выплаты на 1 ц/б 30,42 RUB .</t>
  </si>
  <si>
    <t>Убыток от сделок РЕПО -1660.98 RUR</t>
  </si>
  <si>
    <t>Перевод погашение купона 26233RMFS (облигации Минфин России) д.ф.28.07.26</t>
  </si>
  <si>
    <t>Комиссия  Банка по исполнению расчетов на ФР (МБ и СПБ) за 30.07.2026 (ставка по тарифу 0,02%).</t>
  </si>
  <si>
    <t>Доход от сделок РЕПО 2144.37 RUR</t>
  </si>
  <si>
    <t>Доход от сделок РЕПО 1.25 RUR</t>
  </si>
  <si>
    <t>Выплата дивидендов Сбербанк России. Налог удержан.</t>
  </si>
  <si>
    <t>Перевод Дивиденды за 2025 г. по акциям ПАО Транснефть (2-01-00206-A). (Удержан налог 74 руб.). Эмитентом уменьшена НОБ</t>
  </si>
  <si>
    <t>Перевод Дивиденды за 2025 г. по акциям Банк ВТБ (ПАО) (10401000B). (Удержан налог 62 руб.). Эмитентом уменьшена НОБ</t>
  </si>
  <si>
    <t>Комиссия  Банка по исполнению расчетов на ФР (МБ и СПБ) за 04.08.2026 (ставка по тарифу 0,02%).</t>
  </si>
  <si>
    <t>Убыток от сделок РЕПО -2144.37 RUR</t>
  </si>
  <si>
    <t>Комиссия  Банка по исполнению расчетов на ФР (МБ и СПБ) за 06.08.2026 (ставка по тарифу 0,02%).</t>
  </si>
  <si>
    <t>Доход от сделок РЕПО 3.75 RUR</t>
  </si>
  <si>
    <t>Перевод Дивиденды по итогам прошлых лет по сост. на 06.08.2026 по акциям ПАО Группа Русагро. (1-01-14044-A). (Удержан налог 225 </t>
  </si>
  <si>
    <t>Перевод погашение купона 4B02-01-00146-L (облигации ООО Оил Ресурс) д.ф.07.08.26</t>
  </si>
  <si>
    <t>Комиссия  Банка по исполнению расчетов на ФР (МБ и СПБ) за 11.08.2026 (ставка по тарифу 0,02%).</t>
  </si>
  <si>
    <t>Комиссия  Банка по исполнению расчетов на ФР (МБ и СПБ) за 12.08.2026 (ставка по тарифу 0,02%).</t>
  </si>
  <si>
    <t>Перевод погашение купона 4B02-03-00073-L (облигации ООО Центр-резерв) д.ф.12.08.26</t>
  </si>
  <si>
    <t>НДФЛ Погашение обязательств по НДФЛ за 2026 год. по переводу trn_no=537078286</t>
  </si>
  <si>
    <t>Комиссия  Банка по исполнению расчетов на ФР (МБ и СПБ) за 17.08.2026 (ставка по тарифу 0,02%).</t>
  </si>
  <si>
    <t>Комиссия  Банка по исполнению расчетов на ФР (МБ и СПБ) за 18.08.2026 (ставка по тарифу 0,02%).</t>
  </si>
  <si>
    <t>Остаток: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</si>
  <si>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</si>
  <si>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</si>
  <si>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</si>
  <si>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</si>
  <si>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</si>
  <si>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</si>
  <si>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</si>
  <si>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</si>
  <si>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</si>
  <si>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СевСт-ао</t>
  </si>
  <si>
    <t>Сбербанк-п</t>
  </si>
  <si>
    <t>MDMG-ао</t>
  </si>
  <si>
    <t>Ростел -ап</t>
  </si>
  <si>
    <t>TPAY ETF</t>
  </si>
  <si>
    <t>FLOW ETF</t>
  </si>
  <si>
    <t>Полюс</t>
  </si>
  <si>
    <t>Озон</t>
  </si>
  <si>
    <t>Татнфт 3ап</t>
  </si>
  <si>
    <t>Татнфт 3ао</t>
  </si>
  <si>
    <t>ЛУКОЙЛ</t>
  </si>
  <si>
    <t>Новатэк ао</t>
  </si>
  <si>
    <t>ЭсЭфАй ао</t>
  </si>
  <si>
    <t>ИнтерРАОао</t>
  </si>
  <si>
    <t>ВТБ ао</t>
  </si>
  <si>
    <t>Транснф ап</t>
  </si>
  <si>
    <t>Купон</t>
  </si>
  <si>
    <t>ЯНАО-2016</t>
  </si>
  <si>
    <t>ХМАО 10</t>
  </si>
  <si>
    <t>ОФЗ 26227</t>
  </si>
  <si>
    <t>РитйлБФ1P1</t>
  </si>
  <si>
    <t>БалтЛизП15</t>
  </si>
  <si>
    <t>ГЛОРАКС1Р4</t>
  </si>
  <si>
    <t>О'КЕЙ Б1Р7</t>
  </si>
  <si>
    <t>ВИС Ф БП07</t>
  </si>
  <si>
    <t>СамолетP11</t>
  </si>
  <si>
    <t>МГКЛ-1P8</t>
  </si>
  <si>
    <t>ОилРес1P3</t>
  </si>
  <si>
    <t>УралСт1Р05</t>
  </si>
  <si>
    <t>ОилРес1P2</t>
  </si>
  <si>
    <t>ЕвроТранс8</t>
  </si>
  <si>
    <t>ЭЛРЕШ 1Р2</t>
  </si>
  <si>
    <t>Сегежа3P6R</t>
  </si>
  <si>
    <t>ОйлРесур01</t>
  </si>
  <si>
    <t>Селигдар8Р</t>
  </si>
  <si>
    <t>Сегежа3P8R</t>
  </si>
  <si>
    <t>ЕвроТранс2</t>
  </si>
  <si>
    <t>АйДиКоле06</t>
  </si>
  <si>
    <t>БалтЛизП12</t>
  </si>
  <si>
    <t>iКарРус1P7</t>
  </si>
  <si>
    <t>ЦР БО-03</t>
  </si>
  <si>
    <t>РусГид2Р03</t>
  </si>
  <si>
    <t>МТС 2P-12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</si>
  <si>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</si>
  <si>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</si>
  <si>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</si>
  <si>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</si>
  <si>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</si>
  <si>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</si>
  <si>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</si>
  <si>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</si>
  <si>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</si>
  <si>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</si>
  <si>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</si>
  <si>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</si>
  <si>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</si>
  <si>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</si>
  <si>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</si>
  <si>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</si>
  <si>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ГАЗПРОМ ао</t>
  </si>
  <si>
    <t>ММК</t>
  </si>
  <si>
    <t>РУСАЛ ао</t>
  </si>
  <si>
    <t>Селигдар</t>
  </si>
  <si>
    <t>АЛРОСА ао</t>
  </si>
  <si>
    <t>iАвиастКао</t>
  </si>
  <si>
    <t>Роснефть</t>
  </si>
  <si>
    <t>Система ао</t>
  </si>
  <si>
    <t>ТЕПЛАНТ ао</t>
  </si>
  <si>
    <t>Сегежа</t>
  </si>
  <si>
    <t>Мечел ао</t>
  </si>
  <si>
    <t>Аэрофлот</t>
  </si>
  <si>
    <t>ОВК ао</t>
  </si>
  <si>
    <t>ТМК ао</t>
  </si>
  <si>
    <t>iАстра ао</t>
  </si>
  <si>
    <t>МКПАО "ВК"</t>
  </si>
  <si>
    <t>РусГидро</t>
  </si>
  <si>
    <t>Сургнфгз</t>
  </si>
  <si>
    <t>РСетиЦП ао</t>
  </si>
  <si>
    <t>Мечел ап</t>
  </si>
  <si>
    <t>РуссНфт ао</t>
  </si>
  <si>
    <t>Сургнфгз-п</t>
  </si>
  <si>
    <t>ОФЗ 26238</t>
  </si>
  <si>
    <t>Росбанк ао</t>
  </si>
  <si>
    <t>GOLD ETF</t>
  </si>
  <si>
    <t>iСофтлайн</t>
  </si>
  <si>
    <t>МТС-ао</t>
  </si>
  <si>
    <t>iАРТГЕН ао</t>
  </si>
  <si>
    <t>Русолово</t>
  </si>
  <si>
    <t>Совкомфлот</t>
  </si>
  <si>
    <t>ГМКНорНик</t>
  </si>
  <si>
    <t>Ростел -ао</t>
  </si>
  <si>
    <t>EQMX ETF</t>
  </si>
  <si>
    <t>ДОМ.РФ</t>
  </si>
  <si>
    <t>ГЛОРАКС</t>
  </si>
  <si>
    <t>SBMM ETF</t>
  </si>
  <si>
    <t>СПБ Биржа</t>
  </si>
  <si>
    <t>iВУШХолднг</t>
  </si>
  <si>
    <t>ОГК-2 ао</t>
  </si>
  <si>
    <t>АбрауДюрсо</t>
  </si>
  <si>
    <t>Юнипро ао</t>
  </si>
  <si>
    <t>TMON ETF</t>
  </si>
  <si>
    <t>ГТЛК 2P-04</t>
  </si>
  <si>
    <t>Европлн1Р9</t>
  </si>
  <si>
    <t>ПКБ 1Р-07</t>
  </si>
  <si>
    <t>Селигдар3Р</t>
  </si>
  <si>
    <t>Селигдар4Р</t>
  </si>
  <si>
    <t>TLCB ETF</t>
  </si>
  <si>
    <t>ЕДА-01</t>
  </si>
  <si>
    <t>iОзонФарм</t>
  </si>
  <si>
    <t>Сбер Sb44R</t>
  </si>
  <si>
    <t>УралСт1Р02</t>
  </si>
  <si>
    <t>ОФЗ 26252</t>
  </si>
  <si>
    <t>ЭталонГруп</t>
  </si>
  <si>
    <t>TOFZ ETF</t>
  </si>
  <si>
    <t>Газпрнефть</t>
  </si>
  <si>
    <t>ГК РБК ао</t>
  </si>
  <si>
    <t>Распадская</t>
  </si>
  <si>
    <t>Россети Ур</t>
  </si>
  <si>
    <t>АПРИ 2Р11</t>
  </si>
  <si>
    <t>iАренадата</t>
  </si>
  <si>
    <t>ОФЗ 26245</t>
  </si>
  <si>
    <t>НЛМК ао</t>
  </si>
  <si>
    <t>iЭлемент</t>
  </si>
  <si>
    <t>iПРОМОМЕД</t>
  </si>
  <si>
    <t>Аэрфью2Р06</t>
  </si>
  <si>
    <t>КАМАЗ</t>
  </si>
  <si>
    <t>Ренессанс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</si>
</sst>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DED8D7"/>
      </patternFill>
    </fill>
    <fill>
      <patternFill patternType="solid">
        <fgColor rgb="FFFFF0F8"/>
      </patternFill>
    </fill>
    <fill>
      <patternFill patternType="solid">
        <fgColor rgb="FFFCE7FF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7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8" fontId="0" numFmtId="172"/>
    <xf applyAlignment="false" applyBorder="false" applyFont="true" applyProtection="false" borderId="1" fillId="8" fontId="0" numFmtId="164"/>
    <xf applyAlignment="false" applyBorder="false" applyFont="true" applyProtection="false" borderId="1" fillId="8" fontId="0" numFmtId="166"/>
    <xf applyAlignment="false" applyBorder="false" applyFont="true" applyProtection="false" borderId="1" fillId="8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20" customWidth="1"/>
    <col min="6" max="6" width="10" customWidth="1"/>
    <col min="7" max="7" width="10" customWidth="1"/>
    <col min="8" max="8" width="10" customWidth="1"/>
    <col min="9" max="9" width="10" customWidth="1"/>
    <col min="10" max="10" width="15" customWidth="1"/>
    <col min="11" max="11" width="15" customWidth="1"/>
    <col min="12" max="12" width="10" customWidth="1"/>
    <col min="13" max="13" width="15" customWidth="1"/>
    <col min="14" max="14" width="10" customWidth="1"/>
    <col min="15" max="15" width="10" customWidth="1"/>
    <col min="16" max="16" width="10" customWidth="1"/>
    <col min="17" max="17" width="10" customWidth="1"/>
    <col min="18" max="18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/>
      <c r="P1" s="18" t="s">
        <v>14</v>
      </c>
      <c r="Q1" s="18" t="s">
        <v>15</v>
      </c>
      <c r="R1" s="18" t="s">
        <v>16</v>
      </c>
    </row>
    <row collapsed="false" customFormat="false" customHeight="false" hidden="false" ht="12.1" outlineLevel="0" r="2">
      <c r="A2" s="16" t="s">
        <v>17</v>
      </c>
      <c r="B2" s="16" t="s">
        <v>18</v>
      </c>
      <c r="C2" s="16" t="s">
        <v>19</v>
      </c>
      <c r="D2" s="16" t="s">
        <v>20</v>
      </c>
      <c r="E2" s="2" t="s">
        <v>21</v>
      </c>
      <c r="F2" s="7" t="n">
        <v>44</v>
      </c>
      <c r="G2" s="6" t="n">
        <v>266.47</v>
      </c>
      <c r="H2" s="17" t="n">
        <v>0</v>
      </c>
      <c r="I2" s="6" t="n">
        <v>0</v>
      </c>
      <c r="J2" s="16"/>
      <c r="K2" s="6" t="s">
        <f>=F2*G2*Портфель!$R$13</f>
      </c>
      <c r="L2" s="9" t="n">
        <v>0.1584</v>
      </c>
      <c r="M2" s="6" t="n">
        <v>306.99</v>
      </c>
      <c r="N2" s="17" t="n">
        <v>3.75</v>
      </c>
      <c r="O2" s="16"/>
      <c r="P2" s="16" t="s">
        <v>22</v>
      </c>
      <c r="Q2" s="17" t="n">
        <v>0.2348</v>
      </c>
      <c r="R2" s="6" t="s">
        <f>=Q2/$Q$13</f>
      </c>
    </row>
    <row collapsed="false" customFormat="false" customHeight="false" hidden="false" ht="12.1" outlineLevel="0" r="3">
      <c r="A3" s="16" t="s">
        <v>23</v>
      </c>
      <c r="B3" s="16" t="s">
        <v>18</v>
      </c>
      <c r="C3" s="16" t="s">
        <v>24</v>
      </c>
      <c r="D3" s="16" t="s">
        <v>20</v>
      </c>
      <c r="E3" s="2" t="s">
        <v>25</v>
      </c>
      <c r="F3" s="7" t="n">
        <v>122</v>
      </c>
      <c r="G3" s="6" t="n">
        <v>73.76</v>
      </c>
      <c r="H3" s="17" t="n">
        <v>0</v>
      </c>
      <c r="I3" s="6" t="n">
        <v>0</v>
      </c>
      <c r="J3" s="16"/>
      <c r="K3" s="6" t="s">
        <f>=F3*G3*Портфель!$R$13</f>
      </c>
      <c r="L3" s="9" t="n">
        <v>-0.1884</v>
      </c>
      <c r="M3" s="6" t="n">
        <v>92.4</v>
      </c>
      <c r="N3" s="17" t="n">
        <v>2.88</v>
      </c>
      <c r="O3" s="16"/>
      <c r="P3" s="16" t="s">
        <v>26</v>
      </c>
      <c r="Q3" s="17" t="n">
        <v>27.91</v>
      </c>
      <c r="R3" s="6" t="s">
        <f>=Q3/$Q$13</f>
      </c>
    </row>
    <row collapsed="false" customFormat="false" customHeight="false" hidden="false" ht="12.1" outlineLevel="0" r="4">
      <c r="A4" s="16" t="s">
        <v>27</v>
      </c>
      <c r="B4" s="16" t="s">
        <v>18</v>
      </c>
      <c r="C4" s="16" t="s">
        <v>28</v>
      </c>
      <c r="D4" s="16" t="s">
        <v>20</v>
      </c>
      <c r="E4" s="2" t="s">
        <v>29</v>
      </c>
      <c r="F4" s="7" t="n">
        <v>34</v>
      </c>
      <c r="G4" s="6" t="n">
        <v>248.92</v>
      </c>
      <c r="H4" s="17" t="n">
        <v>0</v>
      </c>
      <c r="I4" s="6" t="n">
        <v>0</v>
      </c>
      <c r="J4" s="16"/>
      <c r="K4" s="6" t="s">
        <f>=F4*G4*Портфель!$R$13</f>
      </c>
      <c r="L4" s="9" t="n">
        <v>-0.2461</v>
      </c>
      <c r="M4" s="6" t="n">
        <v>273.98</v>
      </c>
      <c r="N4" s="17" t="n">
        <v>2.71</v>
      </c>
      <c r="O4" s="16"/>
      <c r="P4" s="16" t="s">
        <v>30</v>
      </c>
      <c r="Q4" s="17" t="n">
        <v>60.713153724247</v>
      </c>
      <c r="R4" s="6" t="s">
        <f>=Q4/$Q$13</f>
      </c>
    </row>
    <row collapsed="false" customFormat="false" customHeight="false" hidden="false" ht="12.1" outlineLevel="0" r="5">
      <c r="A5" s="16" t="s">
        <v>31</v>
      </c>
      <c r="B5" s="16" t="s">
        <v>18</v>
      </c>
      <c r="C5" s="16" t="s">
        <v>32</v>
      </c>
      <c r="D5" s="16" t="s">
        <v>20</v>
      </c>
      <c r="E5" s="2" t="s">
        <v>33</v>
      </c>
      <c r="F5" s="7" t="n">
        <v>2</v>
      </c>
      <c r="G5" s="6" t="n">
        <v>3458</v>
      </c>
      <c r="H5" s="17" t="n">
        <v>0</v>
      </c>
      <c r="I5" s="6" t="n">
        <v>0</v>
      </c>
      <c r="J5" s="16"/>
      <c r="K5" s="6" t="s">
        <f>=F5*G5*Портфель!$R$13</f>
      </c>
      <c r="L5" s="9" t="n">
        <v>-0.3174</v>
      </c>
      <c r="M5" s="6" t="n">
        <v>3809.12</v>
      </c>
      <c r="N5" s="17" t="n">
        <v>2.21</v>
      </c>
      <c r="O5" s="16"/>
      <c r="P5" s="16" t="s">
        <v>34</v>
      </c>
      <c r="Q5" s="17" t="n">
        <v>104.8805</v>
      </c>
      <c r="R5" s="6" t="s">
        <f>=Q5/$Q$13</f>
      </c>
    </row>
    <row collapsed="false" customFormat="false" customHeight="false" hidden="false" ht="12.1" outlineLevel="0" r="6">
      <c r="A6" s="16" t="s">
        <v>35</v>
      </c>
      <c r="B6" s="16" t="s">
        <v>18</v>
      </c>
      <c r="C6" s="16" t="s">
        <v>36</v>
      </c>
      <c r="D6" s="16" t="s">
        <v>20</v>
      </c>
      <c r="E6" s="2" t="s">
        <v>37</v>
      </c>
      <c r="F6" s="7" t="n">
        <v>20</v>
      </c>
      <c r="G6" s="6" t="n">
        <v>151.15</v>
      </c>
      <c r="H6" s="17" t="n">
        <v>0</v>
      </c>
      <c r="I6" s="6" t="n">
        <v>0</v>
      </c>
      <c r="J6" s="16"/>
      <c r="K6" s="6" t="s">
        <f>=F6*G6*Портфель!$R$13</f>
      </c>
      <c r="L6" s="9" t="n">
        <v>-0.1336</v>
      </c>
      <c r="M6" s="6" t="n">
        <v>184.37</v>
      </c>
      <c r="N6" s="17" t="n">
        <v>0.97</v>
      </c>
      <c r="O6" s="16"/>
      <c r="P6" s="16" t="s">
        <v>38</v>
      </c>
      <c r="Q6" s="17" t="n">
        <v>12.5294</v>
      </c>
      <c r="R6" s="6" t="s">
        <f>=Q6/$Q$13</f>
      </c>
    </row>
    <row collapsed="false" customFormat="false" customHeight="false" hidden="false" ht="12.1" outlineLevel="0" r="7">
      <c r="A7" s="16" t="s">
        <v>39</v>
      </c>
      <c r="B7" s="16" t="s">
        <v>18</v>
      </c>
      <c r="C7" s="16" t="s">
        <v>40</v>
      </c>
      <c r="D7" s="16" t="s">
        <v>20</v>
      </c>
      <c r="E7" s="2" t="s">
        <v>41</v>
      </c>
      <c r="F7" s="7" t="n">
        <v>15</v>
      </c>
      <c r="G7" s="6" t="n">
        <v>119.77</v>
      </c>
      <c r="H7" s="17" t="n">
        <v>0</v>
      </c>
      <c r="I7" s="6" t="n">
        <v>0</v>
      </c>
      <c r="J7" s="16"/>
      <c r="K7" s="6" t="s">
        <f>=F7*G7*Портфель!$R$13</f>
      </c>
      <c r="L7" s="9" t="n">
        <v>-0.0021</v>
      </c>
      <c r="M7" s="6" t="n">
        <v>120.02</v>
      </c>
      <c r="N7" s="17" t="n">
        <v>0.58</v>
      </c>
      <c r="O7" s="16"/>
      <c r="P7" s="16" t="s">
        <v>42</v>
      </c>
      <c r="Q7" s="17" t="n">
        <v>98.2897</v>
      </c>
      <c r="R7" s="6" t="s">
        <f>=Q7/$Q$13</f>
      </c>
    </row>
    <row collapsed="false" customFormat="false" customHeight="false" hidden="false" ht="12.1" outlineLevel="0" r="8">
      <c r="A8" s="16" t="s">
        <v>43</v>
      </c>
      <c r="B8" s="16" t="s">
        <v>18</v>
      </c>
      <c r="C8" s="16" t="s">
        <v>44</v>
      </c>
      <c r="D8" s="16" t="s">
        <v>20</v>
      </c>
      <c r="E8" s="2" t="s">
        <v>45</v>
      </c>
      <c r="F8" s="7" t="n">
        <v>1</v>
      </c>
      <c r="G8" s="6" t="n">
        <v>1802</v>
      </c>
      <c r="H8" s="17" t="n">
        <v>0</v>
      </c>
      <c r="I8" s="6" t="n">
        <v>0</v>
      </c>
      <c r="J8" s="16"/>
      <c r="K8" s="6" t="s">
        <f>=F8*G8*Портфель!$R$13</f>
      </c>
      <c r="L8" s="9" t="n">
        <v>28.6392</v>
      </c>
      <c r="M8" s="6" t="n">
        <v>2458.7</v>
      </c>
      <c r="N8" s="17" t="n">
        <v>0.58</v>
      </c>
      <c r="O8" s="16"/>
      <c r="P8" s="16" t="s">
        <v>46</v>
      </c>
      <c r="Q8" s="17" t="n">
        <v>114.9017</v>
      </c>
      <c r="R8" s="6" t="s">
        <f>=Q8/$Q$13</f>
      </c>
    </row>
    <row collapsed="false" customFormat="false" customHeight="false" hidden="false" ht="12.1" outlineLevel="0" r="9">
      <c r="A9" s="16"/>
      <c r="B9" s="16"/>
      <c r="C9" s="16"/>
      <c r="D9" s="16"/>
      <c r="E9" s="16"/>
      <c r="F9" s="7"/>
      <c r="G9" s="6"/>
      <c r="H9" s="4"/>
      <c r="I9" s="4" t="s">
        <v>47</v>
      </c>
      <c r="J9" s="4"/>
      <c r="K9" s="5" t="s">
        <f>=SUM(K2:K8)</f>
      </c>
      <c r="L9" s="4"/>
      <c r="M9" s="4"/>
      <c r="N9" s="10" t="s">
        <f>=K9/K39</f>
      </c>
      <c r="O9" s="16"/>
      <c r="P9" s="16" t="s">
        <v>48</v>
      </c>
      <c r="Q9" s="17" t="n">
        <v>12389</v>
      </c>
      <c r="R9" s="6" t="s">
        <f>=Q9/$Q$13</f>
      </c>
    </row>
    <row collapsed="false" customFormat="false" customHeight="false" hidden="false" ht="12.1" outlineLevel="0" r="10">
      <c r="A10" s="16" t="s">
        <v>49</v>
      </c>
      <c r="B10" s="16" t="s">
        <v>50</v>
      </c>
      <c r="C10" s="16" t="s">
        <v>51</v>
      </c>
      <c r="D10" s="16" t="s">
        <v>20</v>
      </c>
      <c r="E10" s="2" t="s">
        <v>52</v>
      </c>
      <c r="F10" s="7" t="n">
        <v>34</v>
      </c>
      <c r="G10" s="6" t="n">
        <v>277.9</v>
      </c>
      <c r="H10" s="17" t="n">
        <v>0</v>
      </c>
      <c r="I10" s="6" t="n">
        <v>0</v>
      </c>
      <c r="J10" s="16"/>
      <c r="K10" s="6" t="s">
        <f>=F10*G10*Портфель!$R$13</f>
      </c>
      <c r="L10" s="9" t="n">
        <v>0.0569</v>
      </c>
      <c r="M10" s="6" t="n">
        <v>273.48</v>
      </c>
      <c r="N10" s="17" t="n">
        <v>3.03</v>
      </c>
      <c r="O10" s="16"/>
      <c r="P10" s="16" t="s">
        <v>53</v>
      </c>
      <c r="Q10" s="17" t="n">
        <v>10.7509</v>
      </c>
      <c r="R10" s="6" t="s">
        <f>=Q10/$Q$13</f>
      </c>
    </row>
    <row collapsed="false" customFormat="false" customHeight="false" hidden="false" ht="12.1" outlineLevel="0" r="11">
      <c r="A11" s="16" t="s">
        <v>54</v>
      </c>
      <c r="B11" s="16" t="s">
        <v>50</v>
      </c>
      <c r="C11" s="16" t="s">
        <v>55</v>
      </c>
      <c r="D11" s="16" t="s">
        <v>20</v>
      </c>
      <c r="E11" s="2" t="s">
        <v>56</v>
      </c>
      <c r="F11" s="7" t="n">
        <v>2404</v>
      </c>
      <c r="G11" s="6" t="n">
        <v>1.9784</v>
      </c>
      <c r="H11" s="17" t="n">
        <v>0</v>
      </c>
      <c r="I11" s="6" t="n">
        <v>0</v>
      </c>
      <c r="J11" s="16"/>
      <c r="K11" s="6" t="s">
        <f>=F11*G11*Портфель!$R$13</f>
      </c>
      <c r="L11" s="9" t="n">
        <v>0.0621</v>
      </c>
      <c r="M11" s="6" t="n">
        <v>1.88</v>
      </c>
      <c r="N11" s="17" t="n">
        <v>1.52</v>
      </c>
      <c r="O11" s="16"/>
      <c r="P11" s="16" t="s">
        <v>57</v>
      </c>
      <c r="Q11" s="17" t="n">
        <v>0.44</v>
      </c>
      <c r="R11" s="6" t="s">
        <f>=Q11/$Q$13</f>
      </c>
    </row>
    <row collapsed="false" customFormat="false" customHeight="false" hidden="false" ht="12.1" outlineLevel="0" r="12">
      <c r="A12" s="16" t="s">
        <v>58</v>
      </c>
      <c r="B12" s="16" t="s">
        <v>50</v>
      </c>
      <c r="C12" s="16" t="s">
        <v>59</v>
      </c>
      <c r="D12" s="16" t="s">
        <v>20</v>
      </c>
      <c r="E12" s="2" t="s">
        <v>60</v>
      </c>
      <c r="F12" s="7" t="n">
        <v>22</v>
      </c>
      <c r="G12" s="6" t="n">
        <v>156.02</v>
      </c>
      <c r="H12" s="17" t="n">
        <v>0</v>
      </c>
      <c r="I12" s="6" t="n">
        <v>0</v>
      </c>
      <c r="J12" s="16"/>
      <c r="K12" s="6" t="s">
        <f>=F12*G12*Портфель!$R$13</f>
      </c>
      <c r="L12" s="9" t="n">
        <v>-0.1616</v>
      </c>
      <c r="M12" s="6" t="n">
        <v>177.98</v>
      </c>
      <c r="N12" s="17" t="n">
        <v>1.1</v>
      </c>
      <c r="O12" s="16"/>
      <c r="P12" s="16" t="s">
        <v>61</v>
      </c>
      <c r="Q12" s="17" t="n">
        <v>0.189225</v>
      </c>
      <c r="R12" s="6" t="s">
        <f>=Q12/$Q$13</f>
      </c>
    </row>
    <row collapsed="false" customFormat="false" customHeight="false" hidden="false" ht="12.1" outlineLevel="0" r="13">
      <c r="A13" s="16" t="s">
        <v>62</v>
      </c>
      <c r="B13" s="16" t="s">
        <v>50</v>
      </c>
      <c r="C13" s="16" t="s">
        <v>63</v>
      </c>
      <c r="D13" s="16" t="s">
        <v>20</v>
      </c>
      <c r="E13" s="2" t="s">
        <v>64</v>
      </c>
      <c r="F13" s="7" t="n">
        <v>17</v>
      </c>
      <c r="G13" s="6" t="n">
        <v>176.29</v>
      </c>
      <c r="H13" s="17" t="n">
        <v>0</v>
      </c>
      <c r="I13" s="6" t="n">
        <v>0</v>
      </c>
      <c r="J13" s="16"/>
      <c r="K13" s="6" t="s">
        <f>=F13*G13*Портфель!$R$13</f>
      </c>
      <c r="L13" s="9" t="n">
        <v>0.1496</v>
      </c>
      <c r="M13" s="6" t="n">
        <v>160.15</v>
      </c>
      <c r="N13" s="17" t="n">
        <v>0.96</v>
      </c>
      <c r="O13" s="16"/>
      <c r="P13" s="16" t="s">
        <v>20</v>
      </c>
      <c r="Q13" s="17" t="n">
        <v>1</v>
      </c>
      <c r="R13" s="6" t="s">
        <f>=Q13/$Q$13</f>
      </c>
    </row>
    <row collapsed="false" customFormat="false" customHeight="false" hidden="false" ht="12.1" outlineLevel="0" r="14">
      <c r="A14" s="16" t="s">
        <v>65</v>
      </c>
      <c r="B14" s="16" t="s">
        <v>50</v>
      </c>
      <c r="C14" s="16" t="s">
        <v>66</v>
      </c>
      <c r="D14" s="16" t="s">
        <v>20</v>
      </c>
      <c r="E14" s="2" t="s">
        <v>67</v>
      </c>
      <c r="F14" s="7" t="n">
        <v>14</v>
      </c>
      <c r="G14" s="6" t="n">
        <v>149.17</v>
      </c>
      <c r="H14" s="17" t="n">
        <v>0</v>
      </c>
      <c r="I14" s="6" t="n">
        <v>0</v>
      </c>
      <c r="J14" s="16"/>
      <c r="K14" s="6" t="s">
        <f>=F14*G14*Портфель!$R$13</f>
      </c>
      <c r="L14" s="9" t="n">
        <v>-0.0078</v>
      </c>
      <c r="M14" s="6" t="n">
        <v>150.26</v>
      </c>
      <c r="N14" s="17" t="n">
        <v>0.67</v>
      </c>
      <c r="O14" s="16"/>
      <c r="P14" s="16" t="s">
        <v>68</v>
      </c>
      <c r="Q14" s="17" t="n">
        <v>180.15</v>
      </c>
      <c r="R14" s="6" t="s">
        <f>=Q14/$Q$13</f>
      </c>
    </row>
    <row collapsed="false" customFormat="false" customHeight="false" hidden="false" ht="12.1" outlineLevel="0" r="15">
      <c r="A15" s="16" t="s">
        <v>69</v>
      </c>
      <c r="B15" s="16" t="s">
        <v>50</v>
      </c>
      <c r="C15" s="16" t="s">
        <v>70</v>
      </c>
      <c r="D15" s="16" t="s">
        <v>20</v>
      </c>
      <c r="E15" s="2" t="s">
        <v>71</v>
      </c>
      <c r="F15" s="7" t="n">
        <v>967</v>
      </c>
      <c r="G15" s="6" t="n">
        <v>1.2571</v>
      </c>
      <c r="H15" s="17" t="n">
        <v>0</v>
      </c>
      <c r="I15" s="6" t="n">
        <v>0</v>
      </c>
      <c r="J15" s="16"/>
      <c r="K15" s="6" t="s">
        <f>=F15*G15*Портфель!$R$13</f>
      </c>
      <c r="L15" s="9" t="n">
        <v>0.09</v>
      </c>
      <c r="M15" s="6" t="n">
        <v>1.25</v>
      </c>
      <c r="N15" s="17" t="n">
        <v>0.39</v>
      </c>
      <c r="O15" s="16"/>
      <c r="P15" s="16" t="s">
        <v>72</v>
      </c>
      <c r="Q15" s="17" t="n">
        <v>1.78</v>
      </c>
      <c r="R15" s="6" t="s">
        <f>=Q15/$Q$13</f>
      </c>
    </row>
    <row collapsed="false" customFormat="false" customHeight="false" hidden="false" ht="12.1" outlineLevel="0" r="16">
      <c r="A16" s="16" t="s">
        <v>73</v>
      </c>
      <c r="B16" s="16" t="s">
        <v>50</v>
      </c>
      <c r="C16" s="16" t="s">
        <v>74</v>
      </c>
      <c r="D16" s="16" t="s">
        <v>20</v>
      </c>
      <c r="E16" s="2" t="s">
        <v>75</v>
      </c>
      <c r="F16" s="7" t="n">
        <v>289</v>
      </c>
      <c r="G16" s="6" t="n">
        <v>2.071</v>
      </c>
      <c r="H16" s="17" t="n">
        <v>0</v>
      </c>
      <c r="I16" s="6" t="n">
        <v>0</v>
      </c>
      <c r="J16" s="16"/>
      <c r="K16" s="6" t="s">
        <f>=F16*G16*Портфель!$R$13</f>
      </c>
      <c r="L16" s="9" t="n">
        <v>0.1912</v>
      </c>
      <c r="M16" s="6" t="n">
        <v>2.04</v>
      </c>
      <c r="N16" s="17" t="n">
        <v>0.19</v>
      </c>
      <c r="O16" s="16"/>
      <c r="P16" s="16" t="s">
        <v>76</v>
      </c>
      <c r="Q16" s="17" t="n">
        <v>2.11125</v>
      </c>
      <c r="R16" s="6" t="s">
        <f>=Q16/$Q$13</f>
      </c>
    </row>
    <row collapsed="false" customFormat="false" customHeight="false" hidden="false" ht="12.1" outlineLevel="0" r="17">
      <c r="A17" s="16" t="s">
        <v>77</v>
      </c>
      <c r="B17" s="16" t="s">
        <v>50</v>
      </c>
      <c r="C17" s="16" t="s">
        <v>78</v>
      </c>
      <c r="D17" s="16" t="s">
        <v>20</v>
      </c>
      <c r="E17" s="2" t="s">
        <v>79</v>
      </c>
      <c r="F17" s="7" t="n">
        <v>1</v>
      </c>
      <c r="G17" s="6" t="n">
        <v>139.68</v>
      </c>
      <c r="H17" s="17" t="n">
        <v>0</v>
      </c>
      <c r="I17" s="6" t="n">
        <v>0</v>
      </c>
      <c r="J17" s="16"/>
      <c r="K17" s="6" t="s">
        <f>=F17*G17*Портфель!$R$13</f>
      </c>
      <c r="L17" s="9" t="n">
        <v>0.0286</v>
      </c>
      <c r="M17" s="6" t="n">
        <v>135.8</v>
      </c>
      <c r="N17" s="17" t="n">
        <v>0.04</v>
      </c>
      <c r="O17" s="16"/>
      <c r="P17" s="16" t="s">
        <v>80</v>
      </c>
      <c r="Q17" s="17" t="n">
        <v>84.282</v>
      </c>
      <c r="R17" s="6" t="s">
        <f>=Q17/$Q$13</f>
      </c>
    </row>
    <row collapsed="false" customFormat="false" customHeight="false" hidden="false" ht="12.1" outlineLevel="0" r="18">
      <c r="A18" s="16" t="s">
        <v>81</v>
      </c>
      <c r="B18" s="16" t="s">
        <v>50</v>
      </c>
      <c r="C18" s="16" t="s">
        <v>82</v>
      </c>
      <c r="D18" s="16" t="s">
        <v>20</v>
      </c>
      <c r="E18" s="2" t="s">
        <v>79</v>
      </c>
      <c r="F18" s="7" t="n">
        <v>1</v>
      </c>
      <c r="G18" s="6" t="n">
        <v>93.57</v>
      </c>
      <c r="H18" s="17" t="n">
        <v>0</v>
      </c>
      <c r="I18" s="6" t="n">
        <v>0</v>
      </c>
      <c r="J18" s="16"/>
      <c r="K18" s="6" t="s">
        <f>=F18*G18*Портфель!$R$13</f>
      </c>
      <c r="L18" s="9" t="n">
        <v>-0.0641</v>
      </c>
      <c r="M18" s="6" t="n">
        <v>99.96</v>
      </c>
      <c r="N18" s="17" t="n">
        <v>0.03</v>
      </c>
      <c r="O18" s="16"/>
      <c r="P18" s="16"/>
      <c r="Q18" s="17"/>
      <c r="R18" s="17"/>
    </row>
    <row collapsed="false" customFormat="false" customHeight="false" hidden="false" ht="12.1" outlineLevel="0" r="19">
      <c r="A19" s="16" t="s">
        <v>83</v>
      </c>
      <c r="B19" s="16" t="s">
        <v>50</v>
      </c>
      <c r="C19" s="16" t="s">
        <v>84</v>
      </c>
      <c r="D19" s="16" t="s">
        <v>20</v>
      </c>
      <c r="E19" s="2" t="s">
        <v>85</v>
      </c>
      <c r="F19" s="7" t="n">
        <v>14</v>
      </c>
      <c r="G19" s="6" t="n">
        <v>5.14</v>
      </c>
      <c r="H19" s="17" t="n">
        <v>0</v>
      </c>
      <c r="I19" s="6" t="n">
        <v>0</v>
      </c>
      <c r="J19" s="16"/>
      <c r="K19" s="6" t="s">
        <f>=F19*G19*Портфель!$R$13</f>
      </c>
      <c r="L19" s="9" t="n">
        <v>0.1266</v>
      </c>
      <c r="M19" s="6" t="n">
        <v>5.32</v>
      </c>
      <c r="N19" s="17" t="n">
        <v>0.02</v>
      </c>
      <c r="O19" s="16"/>
      <c r="P19" s="16"/>
      <c r="Q19" s="17"/>
      <c r="R19" s="17"/>
    </row>
    <row collapsed="false" customFormat="false" customHeight="false" hidden="false" ht="12.1" outlineLevel="0" r="20">
      <c r="A20" s="16" t="s">
        <v>86</v>
      </c>
      <c r="B20" s="16" t="s">
        <v>50</v>
      </c>
      <c r="C20" s="16" t="s">
        <v>87</v>
      </c>
      <c r="D20" s="16" t="s">
        <v>20</v>
      </c>
      <c r="E20" s="2" t="s">
        <v>79</v>
      </c>
      <c r="F20" s="7" t="n">
        <v>1</v>
      </c>
      <c r="G20" s="6" t="n">
        <v>1.18</v>
      </c>
      <c r="H20" s="17" t="n">
        <v>0</v>
      </c>
      <c r="I20" s="6" t="n">
        <v>0</v>
      </c>
      <c r="J20" s="16"/>
      <c r="K20" s="6" t="s">
        <f>=F20*G20*Портфель!$R$13</f>
      </c>
      <c r="L20" s="9" t="n">
        <v>-0.14</v>
      </c>
      <c r="M20" s="6" t="n">
        <v>1.05</v>
      </c>
      <c r="N20" s="17" t="n">
        <v>0</v>
      </c>
      <c r="O20" s="16"/>
      <c r="P20" s="16"/>
      <c r="Q20" s="17"/>
      <c r="R20" s="17"/>
    </row>
    <row collapsed="false" customFormat="false" customHeight="false" hidden="false" ht="12.1" outlineLevel="0" r="21">
      <c r="A21" s="16" t="s">
        <v>88</v>
      </c>
      <c r="B21" s="16" t="s">
        <v>50</v>
      </c>
      <c r="C21" s="16" t="s">
        <v>89</v>
      </c>
      <c r="D21" s="16" t="s">
        <v>20</v>
      </c>
      <c r="E21" s="2" t="s">
        <v>79</v>
      </c>
      <c r="F21" s="7" t="n">
        <v>1</v>
      </c>
      <c r="G21" s="6" t="n">
        <v>12.11</v>
      </c>
      <c r="H21" s="17" t="n">
        <v>0</v>
      </c>
      <c r="I21" s="6" t="n">
        <v>0</v>
      </c>
      <c r="J21" s="16"/>
      <c r="K21" s="6" t="s">
        <f>=F21*G21*Портфель!$R$13</f>
      </c>
      <c r="L21" s="9" t="n">
        <v>-0.0266</v>
      </c>
      <c r="M21" s="6" t="n">
        <v>12.44</v>
      </c>
      <c r="N21" s="17" t="n">
        <v>0</v>
      </c>
      <c r="O21" s="16"/>
      <c r="P21" s="16"/>
      <c r="Q21" s="17"/>
      <c r="R21" s="17"/>
    </row>
    <row collapsed="false" customFormat="false" customHeight="false" hidden="false" ht="12.1" outlineLevel="0" r="22">
      <c r="A22" s="16"/>
      <c r="B22" s="16"/>
      <c r="C22" s="16"/>
      <c r="D22" s="16"/>
      <c r="E22" s="16"/>
      <c r="F22" s="7"/>
      <c r="G22" s="6"/>
      <c r="H22" s="4"/>
      <c r="I22" s="4" t="s">
        <v>90</v>
      </c>
      <c r="J22" s="4"/>
      <c r="K22" s="5" t="s">
        <f>=SUM(K10:K21)</f>
      </c>
      <c r="L22" s="4"/>
      <c r="M22" s="4"/>
      <c r="N22" s="10" t="s">
        <f>=K22/K39</f>
      </c>
      <c r="O22" s="16"/>
      <c r="P22" s="16"/>
      <c r="Q22" s="17"/>
      <c r="R22" s="17"/>
    </row>
    <row collapsed="false" customFormat="false" customHeight="false" hidden="false" ht="12.1" outlineLevel="0" r="23">
      <c r="A23" s="16" t="s">
        <v>91</v>
      </c>
      <c r="B23" s="16" t="s">
        <v>92</v>
      </c>
      <c r="C23" s="16" t="s">
        <v>93</v>
      </c>
      <c r="D23" s="16" t="s">
        <v>20</v>
      </c>
      <c r="E23" s="2" t="s">
        <v>94</v>
      </c>
      <c r="F23" s="7" t="n">
        <v>42</v>
      </c>
      <c r="G23" s="6" t="n">
        <v>99.22</v>
      </c>
      <c r="H23" s="17" t="n">
        <v>1000</v>
      </c>
      <c r="I23" s="6" t="n">
        <v>3.56</v>
      </c>
      <c r="J23" s="16" t="s">
        <v>95</v>
      </c>
      <c r="K23" s="6" t="s">
        <f>=F23*((G23/100*H23)*Портфель!$R$13 + I23*Портфель!$R$13) </f>
      </c>
      <c r="L23" s="9" t="n">
        <v>0.0559</v>
      </c>
      <c r="M23" s="6" t="n">
        <v>999.72</v>
      </c>
      <c r="N23" s="17" t="n">
        <v>13.39</v>
      </c>
      <c r="O23" s="16"/>
      <c r="P23" s="16"/>
      <c r="Q23" s="17"/>
      <c r="R23" s="17"/>
    </row>
    <row collapsed="false" customFormat="false" customHeight="false" hidden="false" ht="12.1" outlineLevel="0" r="24">
      <c r="A24" s="16" t="s">
        <v>96</v>
      </c>
      <c r="B24" s="16" t="s">
        <v>92</v>
      </c>
      <c r="C24" s="16" t="s">
        <v>97</v>
      </c>
      <c r="D24" s="16" t="s">
        <v>20</v>
      </c>
      <c r="E24" s="2" t="s">
        <v>98</v>
      </c>
      <c r="F24" s="7" t="n">
        <v>57</v>
      </c>
      <c r="G24" s="6" t="n">
        <v>56.758</v>
      </c>
      <c r="H24" s="17" t="n">
        <v>1000</v>
      </c>
      <c r="I24" s="6" t="n">
        <v>5.01</v>
      </c>
      <c r="J24" s="16" t="s">
        <v>99</v>
      </c>
      <c r="K24" s="6" t="s">
        <f>=F24*((G24/100*H24)*Портфель!$R$13 + I24*Портфель!$R$13) </f>
      </c>
      <c r="L24" s="9" t="n">
        <v>0.1706</v>
      </c>
      <c r="M24" s="6" t="n">
        <v>608.37</v>
      </c>
      <c r="N24" s="17" t="n">
        <v>10.45</v>
      </c>
      <c r="O24" s="16"/>
      <c r="P24" s="16"/>
      <c r="Q24" s="17"/>
      <c r="R24" s="17"/>
    </row>
    <row collapsed="false" customFormat="false" customHeight="false" hidden="false" ht="12.1" outlineLevel="0" r="25">
      <c r="A25" s="16" t="s">
        <v>100</v>
      </c>
      <c r="B25" s="16" t="s">
        <v>92</v>
      </c>
      <c r="C25" s="16" t="s">
        <v>101</v>
      </c>
      <c r="D25" s="16" t="s">
        <v>20</v>
      </c>
      <c r="E25" s="2" t="s">
        <v>102</v>
      </c>
      <c r="F25" s="7" t="n">
        <v>55</v>
      </c>
      <c r="G25" s="6" t="n">
        <v>58.778</v>
      </c>
      <c r="H25" s="17" t="n">
        <v>1000</v>
      </c>
      <c r="I25" s="6" t="n">
        <v>3.07</v>
      </c>
      <c r="J25" s="16" t="s">
        <v>103</v>
      </c>
      <c r="K25" s="6" t="s">
        <f>=F25*((G25/100*H25)*Портфель!$R$13 + I25*Портфель!$R$13) </f>
      </c>
      <c r="L25" s="9" t="n">
        <v>-0.0295</v>
      </c>
      <c r="M25" s="6" t="n">
        <v>635.54</v>
      </c>
      <c r="N25" s="17" t="n">
        <v>10.41</v>
      </c>
      <c r="O25" s="16"/>
      <c r="P25" s="16"/>
      <c r="Q25" s="17"/>
      <c r="R25" s="17"/>
    </row>
    <row collapsed="false" customFormat="false" customHeight="false" hidden="false" ht="12.1" outlineLevel="0" r="26">
      <c r="A26" s="16" t="s">
        <v>104</v>
      </c>
      <c r="B26" s="16" t="s">
        <v>92</v>
      </c>
      <c r="C26" s="16" t="s">
        <v>105</v>
      </c>
      <c r="D26" s="16" t="s">
        <v>20</v>
      </c>
      <c r="E26" s="2" t="s">
        <v>106</v>
      </c>
      <c r="F26" s="7" t="n">
        <v>26</v>
      </c>
      <c r="G26" s="6" t="n">
        <v>81.97</v>
      </c>
      <c r="H26" s="17" t="n">
        <v>1000</v>
      </c>
      <c r="I26" s="6" t="n">
        <v>31.21</v>
      </c>
      <c r="J26" s="16" t="s">
        <v>107</v>
      </c>
      <c r="K26" s="6" t="s">
        <f>=F26*((G26/100*H26)*Портфель!$R$13 + I26*Портфель!$R$13) </f>
      </c>
      <c r="L26" s="9" t="n">
        <v>-0.045</v>
      </c>
      <c r="M26" s="6" t="n">
        <v>936.31</v>
      </c>
      <c r="N26" s="17" t="n">
        <v>7.08</v>
      </c>
      <c r="O26" s="16"/>
      <c r="P26" s="16"/>
      <c r="Q26" s="17"/>
      <c r="R26" s="17"/>
    </row>
    <row collapsed="false" customFormat="false" customHeight="false" hidden="false" ht="12.1" outlineLevel="0" r="27">
      <c r="A27" s="16" t="s">
        <v>108</v>
      </c>
      <c r="B27" s="16" t="s">
        <v>92</v>
      </c>
      <c r="C27" s="16" t="s">
        <v>109</v>
      </c>
      <c r="D27" s="16" t="s">
        <v>20</v>
      </c>
      <c r="E27" s="2" t="s">
        <v>110</v>
      </c>
      <c r="F27" s="7" t="n">
        <v>21</v>
      </c>
      <c r="G27" s="6" t="n">
        <v>83.039</v>
      </c>
      <c r="H27" s="17" t="n">
        <v>1000</v>
      </c>
      <c r="I27" s="6" t="n">
        <v>51.29</v>
      </c>
      <c r="J27" s="16" t="s">
        <v>111</v>
      </c>
      <c r="K27" s="6" t="s">
        <f>=F27*((G27/100*H27)*Портфель!$R$13 + I27*Портфель!$R$13) </f>
      </c>
      <c r="L27" s="9" t="n">
        <v>-0.0141</v>
      </c>
      <c r="M27" s="6" t="n">
        <v>914.29</v>
      </c>
      <c r="N27" s="17" t="n">
        <v>5.93</v>
      </c>
      <c r="O27" s="16"/>
      <c r="P27" s="16"/>
      <c r="Q27" s="17"/>
      <c r="R27" s="17"/>
    </row>
    <row collapsed="false" customFormat="false" customHeight="false" hidden="false" ht="12.1" outlineLevel="0" r="28">
      <c r="A28" s="16" t="s">
        <v>112</v>
      </c>
      <c r="B28" s="16" t="s">
        <v>92</v>
      </c>
      <c r="C28" s="16" t="s">
        <v>113</v>
      </c>
      <c r="D28" s="16" t="s">
        <v>20</v>
      </c>
      <c r="E28" s="2" t="s">
        <v>114</v>
      </c>
      <c r="F28" s="7" t="n">
        <v>20</v>
      </c>
      <c r="G28" s="6" t="n">
        <v>86.218</v>
      </c>
      <c r="H28" s="17" t="n">
        <v>1000</v>
      </c>
      <c r="I28" s="6" t="n">
        <v>45.59</v>
      </c>
      <c r="J28" s="16" t="s">
        <v>115</v>
      </c>
      <c r="K28" s="6" t="s">
        <f>=F28*((G28/100*H28)*Портфель!$R$13 + I28*Портфель!$R$13) </f>
      </c>
      <c r="L28" s="9" t="n">
        <v>-0.049</v>
      </c>
      <c r="M28" s="6" t="n">
        <v>1000.6</v>
      </c>
      <c r="N28" s="17" t="n">
        <v>5.81</v>
      </c>
      <c r="O28" s="16"/>
      <c r="P28" s="16"/>
      <c r="Q28" s="17"/>
      <c r="R28" s="17"/>
    </row>
    <row collapsed="false" customFormat="false" customHeight="false" hidden="false" ht="12.1" outlineLevel="0" r="29">
      <c r="A29" s="16" t="s">
        <v>116</v>
      </c>
      <c r="B29" s="16" t="s">
        <v>92</v>
      </c>
      <c r="C29" s="16" t="s">
        <v>117</v>
      </c>
      <c r="D29" s="16" t="s">
        <v>20</v>
      </c>
      <c r="E29" s="2" t="s">
        <v>118</v>
      </c>
      <c r="F29" s="7" t="n">
        <v>19</v>
      </c>
      <c r="G29" s="6" t="n">
        <v>81.858</v>
      </c>
      <c r="H29" s="17" t="n">
        <v>1000</v>
      </c>
      <c r="I29" s="6" t="n">
        <v>28.86</v>
      </c>
      <c r="J29" s="16" t="s">
        <v>119</v>
      </c>
      <c r="K29" s="6" t="s">
        <f>=F29*((G29/100*H29)*Портфель!$R$13 + I29*Портфель!$R$13) </f>
      </c>
      <c r="L29" s="9" t="n">
        <v>-0.077</v>
      </c>
      <c r="M29" s="6" t="n">
        <v>930.33</v>
      </c>
      <c r="N29" s="17" t="n">
        <v>5.16</v>
      </c>
      <c r="O29" s="16"/>
      <c r="P29" s="16"/>
      <c r="Q29" s="17"/>
      <c r="R29" s="17"/>
    </row>
    <row collapsed="false" customFormat="false" customHeight="false" hidden="false" ht="12.1" outlineLevel="0" r="30">
      <c r="A30" s="16" t="s">
        <v>120</v>
      </c>
      <c r="B30" s="16" t="s">
        <v>92</v>
      </c>
      <c r="C30" s="16" t="s">
        <v>121</v>
      </c>
      <c r="D30" s="16" t="s">
        <v>20</v>
      </c>
      <c r="E30" s="2" t="s">
        <v>122</v>
      </c>
      <c r="F30" s="7" t="n">
        <v>10</v>
      </c>
      <c r="G30" s="6" t="n">
        <v>81.826</v>
      </c>
      <c r="H30" s="17" t="n">
        <v>1000</v>
      </c>
      <c r="I30" s="6" t="n">
        <v>21.37</v>
      </c>
      <c r="J30" s="16" t="s">
        <v>123</v>
      </c>
      <c r="K30" s="6" t="s">
        <f>=F30*((G30/100*H30)*Портфель!$R$13 + I30*Портфель!$R$13) </f>
      </c>
      <c r="L30" s="9" t="n">
        <v>-0.0416</v>
      </c>
      <c r="M30" s="6" t="n">
        <v>922.78</v>
      </c>
      <c r="N30" s="17" t="n">
        <v>2.69</v>
      </c>
      <c r="O30" s="16"/>
      <c r="P30" s="16"/>
      <c r="Q30" s="17"/>
      <c r="R30" s="17"/>
    </row>
    <row collapsed="false" customFormat="false" customHeight="false" hidden="false" ht="12.1" outlineLevel="0" r="31">
      <c r="A31" s="16" t="s">
        <v>124</v>
      </c>
      <c r="B31" s="16" t="s">
        <v>92</v>
      </c>
      <c r="C31" s="16" t="s">
        <v>125</v>
      </c>
      <c r="D31" s="16" t="s">
        <v>20</v>
      </c>
      <c r="E31" s="2" t="s">
        <v>126</v>
      </c>
      <c r="F31" s="7" t="n">
        <v>9</v>
      </c>
      <c r="G31" s="6" t="n">
        <v>85.654</v>
      </c>
      <c r="H31" s="17" t="n">
        <v>1000</v>
      </c>
      <c r="I31" s="6" t="n">
        <v>45.59</v>
      </c>
      <c r="J31" s="16" t="s">
        <v>127</v>
      </c>
      <c r="K31" s="6" t="s">
        <f>=F31*((G31/100*H31)*Портфель!$R$13 + I31*Портфель!$R$13) </f>
      </c>
      <c r="L31" s="9" t="n">
        <v>-0.0139</v>
      </c>
      <c r="M31" s="6" t="n">
        <v>971.24</v>
      </c>
      <c r="N31" s="17" t="n">
        <v>2.6</v>
      </c>
      <c r="O31" s="16"/>
      <c r="P31" s="16"/>
      <c r="Q31" s="17"/>
      <c r="R31" s="17"/>
    </row>
    <row collapsed="false" customFormat="false" customHeight="false" hidden="false" ht="12.1" outlineLevel="0" r="32">
      <c r="A32" s="16" t="s">
        <v>128</v>
      </c>
      <c r="B32" s="16" t="s">
        <v>92</v>
      </c>
      <c r="C32" s="16" t="s">
        <v>129</v>
      </c>
      <c r="D32" s="16" t="s">
        <v>20</v>
      </c>
      <c r="E32" s="2" t="s">
        <v>130</v>
      </c>
      <c r="F32" s="7" t="n">
        <v>5</v>
      </c>
      <c r="G32" s="6" t="n">
        <v>99.9</v>
      </c>
      <c r="H32" s="17" t="n">
        <v>1000</v>
      </c>
      <c r="I32" s="6" t="n">
        <v>1.36</v>
      </c>
      <c r="J32" s="16" t="s">
        <v>131</v>
      </c>
      <c r="K32" s="6" t="s">
        <f>=F32*((G32/100*H32)*Портфель!$R$13 + I32*Портфель!$R$13) </f>
      </c>
      <c r="L32" s="9" t="n">
        <v>0.0267</v>
      </c>
      <c r="M32" s="6" t="n">
        <v>997.98</v>
      </c>
      <c r="N32" s="17" t="n">
        <v>1.6</v>
      </c>
      <c r="O32" s="16"/>
      <c r="P32" s="16"/>
      <c r="Q32" s="17"/>
      <c r="R32" s="17"/>
    </row>
    <row collapsed="false" customFormat="false" customHeight="false" hidden="false" ht="12.1" outlineLevel="0" r="33">
      <c r="A33" s="16" t="s">
        <v>132</v>
      </c>
      <c r="B33" s="16" t="s">
        <v>92</v>
      </c>
      <c r="C33" s="16" t="s">
        <v>133</v>
      </c>
      <c r="D33" s="16" t="s">
        <v>20</v>
      </c>
      <c r="E33" s="2" t="s">
        <v>134</v>
      </c>
      <c r="F33" s="7" t="n">
        <v>3</v>
      </c>
      <c r="G33" s="6" t="n">
        <v>99.51</v>
      </c>
      <c r="H33" s="17" t="n">
        <v>1000</v>
      </c>
      <c r="I33" s="6" t="n">
        <v>7.62</v>
      </c>
      <c r="J33" s="16" t="s">
        <v>135</v>
      </c>
      <c r="K33" s="6" t="s">
        <f>=F33*((G33/100*H33)*Портфель!$R$13 + I33*Портфель!$R$13) </f>
      </c>
      <c r="L33" s="9" t="n">
        <v>0.0452</v>
      </c>
      <c r="M33" s="6" t="n">
        <v>999.83</v>
      </c>
      <c r="N33" s="17" t="n">
        <v>0.96</v>
      </c>
      <c r="O33" s="16"/>
      <c r="P33" s="16"/>
      <c r="Q33" s="17"/>
      <c r="R33" s="17"/>
    </row>
    <row collapsed="false" customFormat="false" customHeight="false" hidden="false" ht="12.1" outlineLevel="0" r="34">
      <c r="A34" s="16" t="s">
        <v>136</v>
      </c>
      <c r="B34" s="16" t="s">
        <v>92</v>
      </c>
      <c r="C34" s="16" t="s">
        <v>137</v>
      </c>
      <c r="D34" s="16" t="s">
        <v>20</v>
      </c>
      <c r="E34" s="2" t="s">
        <v>138</v>
      </c>
      <c r="F34" s="7" t="n">
        <v>2</v>
      </c>
      <c r="G34" s="6" t="n">
        <v>99.6</v>
      </c>
      <c r="H34" s="17" t="n">
        <v>1000</v>
      </c>
      <c r="I34" s="6" t="n">
        <v>5.95</v>
      </c>
      <c r="J34" s="16" t="s">
        <v>139</v>
      </c>
      <c r="K34" s="6" t="s">
        <f>=F34*((G34/100*H34)*Портфель!$R$13 + I34*Портфель!$R$13) </f>
      </c>
      <c r="L34" s="9" t="n">
        <v>0.0319</v>
      </c>
      <c r="M34" s="6" t="n">
        <v>1015.71</v>
      </c>
      <c r="N34" s="17" t="n">
        <v>0.64</v>
      </c>
      <c r="O34" s="16"/>
      <c r="P34" s="16"/>
      <c r="Q34" s="17"/>
      <c r="R34" s="17"/>
    </row>
    <row collapsed="false" customFormat="false" customHeight="false" hidden="false" ht="12.1" outlineLevel="0" r="35">
      <c r="A35" s="16" t="s">
        <v>140</v>
      </c>
      <c r="B35" s="16" t="s">
        <v>92</v>
      </c>
      <c r="C35" s="16" t="s">
        <v>141</v>
      </c>
      <c r="D35" s="16" t="s">
        <v>20</v>
      </c>
      <c r="E35" s="2" t="s">
        <v>138</v>
      </c>
      <c r="F35" s="7" t="n">
        <v>2</v>
      </c>
      <c r="G35" s="6" t="n">
        <v>89.87</v>
      </c>
      <c r="H35" s="17" t="n">
        <v>1000</v>
      </c>
      <c r="I35" s="6" t="n">
        <v>1.54</v>
      </c>
      <c r="J35" s="16" t="s">
        <v>142</v>
      </c>
      <c r="K35" s="6" t="s">
        <f>=F35*((G35/100*H35)*Портфель!$R$13 + I35*Портфель!$R$13) </f>
      </c>
      <c r="L35" s="9" t="n">
        <v>-0.0362</v>
      </c>
      <c r="M35" s="6" t="n">
        <v>1015.16</v>
      </c>
      <c r="N35" s="17" t="n">
        <v>0.58</v>
      </c>
      <c r="O35" s="16"/>
      <c r="P35" s="16"/>
      <c r="Q35" s="17"/>
      <c r="R35" s="17"/>
    </row>
    <row collapsed="false" customFormat="false" customHeight="false" hidden="false" ht="12.1" outlineLevel="0" r="36">
      <c r="A36" s="16"/>
      <c r="B36" s="16"/>
      <c r="C36" s="16"/>
      <c r="D36" s="16"/>
      <c r="E36" s="16"/>
      <c r="F36" s="7"/>
      <c r="G36" s="6"/>
      <c r="H36" s="4"/>
      <c r="I36" s="4" t="s">
        <v>143</v>
      </c>
      <c r="J36" s="4"/>
      <c r="K36" s="5" t="s">
        <f>=SUM(K23:K35)</f>
      </c>
      <c r="L36" s="4"/>
      <c r="M36" s="4"/>
      <c r="N36" s="10" t="s">
        <f>=K36/K39</f>
      </c>
      <c r="O36" s="16"/>
      <c r="P36" s="16"/>
      <c r="Q36" s="17"/>
      <c r="R36" s="17"/>
    </row>
    <row collapsed="false" customFormat="false" customHeight="false" hidden="false" ht="12.1" outlineLevel="0" r="37">
      <c r="A37" s="16" t="s">
        <v>20</v>
      </c>
      <c r="B37" s="16" t="s">
        <v>3</v>
      </c>
      <c r="C37" s="16" t="s">
        <v>144</v>
      </c>
      <c r="D37" s="16" t="s">
        <v>20</v>
      </c>
      <c r="E37" s="16"/>
      <c r="F37" s="7" t="n">
        <v>34500.99</v>
      </c>
      <c r="G37" s="6" t="n">
        <v>1</v>
      </c>
      <c r="H37" s="17" t="n">
        <v>0</v>
      </c>
      <c r="I37" s="6" t="n">
        <v>0</v>
      </c>
      <c r="J37" s="16"/>
      <c r="K37" s="6" t="s">
        <f>=F37*G37</f>
      </c>
      <c r="L37" s="17"/>
      <c r="M37" s="6"/>
      <c r="N37" s="17"/>
      <c r="O37" s="16"/>
      <c r="P37" s="16"/>
      <c r="Q37" s="17"/>
      <c r="R37" s="17"/>
    </row>
    <row collapsed="false" customFormat="false" customHeight="false" hidden="false" ht="12.1" outlineLevel="0" r="38">
      <c r="A38" s="16"/>
      <c r="B38" s="16"/>
      <c r="C38" s="16"/>
      <c r="D38" s="16"/>
      <c r="E38" s="16"/>
      <c r="F38" s="7"/>
      <c r="G38" s="6"/>
      <c r="H38" s="4"/>
      <c r="I38" s="4" t="s">
        <v>145</v>
      </c>
      <c r="J38" s="4"/>
      <c r="K38" s="5" t="s">
        <f>=SUM(K37:K37)</f>
      </c>
      <c r="L38" s="4"/>
      <c r="M38" s="4"/>
      <c r="N38" s="10" t="s">
        <f>=K38/K39</f>
      </c>
      <c r="O38" s="16"/>
      <c r="P38" s="16"/>
      <c r="Q38" s="17"/>
      <c r="R38" s="17"/>
    </row>
    <row collapsed="false" customFormat="false" customHeight="false" hidden="false" ht="12.1" outlineLevel="0" r="39">
      <c r="A39" s="16"/>
      <c r="B39" s="16"/>
      <c r="C39" s="16"/>
      <c r="D39" s="16"/>
      <c r="E39" s="16"/>
      <c r="F39" s="7"/>
      <c r="G39" s="6"/>
      <c r="H39" s="4"/>
      <c r="I39" s="4" t="s">
        <v>146</v>
      </c>
      <c r="J39" s="4"/>
      <c r="K39" s="5" t="s">
        <f>=K9+K22+K36+K38</f>
      </c>
      <c r="L39" s="17"/>
      <c r="M39" s="6"/>
      <c r="N39" s="17"/>
      <c r="O39" s="16"/>
      <c r="P39" s="16"/>
      <c r="Q39" s="17"/>
      <c r="R39" s="17"/>
    </row>
  </sheetData>
  <mergeCells>
    <mergeCell ref="I9:J9"/>
    <mergeCell ref="I22:J22"/>
    <mergeCell ref="I36:J36"/>
    <mergeCell ref="I38:J3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42" t="s">
        <v>0</v>
      </c>
      <c r="B1" s="42" t="s">
        <v>2</v>
      </c>
      <c r="C1" s="42" t="s">
        <v>1053</v>
      </c>
      <c r="D1" s="42" t="s">
        <v>1054</v>
      </c>
      <c r="E1" s="42" t="s">
        <v>995</v>
      </c>
      <c r="F1" s="42" t="s">
        <v>1055</v>
      </c>
      <c r="G1" s="42" t="s">
        <v>992</v>
      </c>
      <c r="H1" s="42" t="s">
        <v>1056</v>
      </c>
      <c r="I1" s="42" t="s">
        <v>1057</v>
      </c>
      <c r="J1" s="42" t="s">
        <v>1058</v>
      </c>
      <c r="K1" s="42" t="s">
        <v>1059</v>
      </c>
    </row>
    <row collapsed="false" customFormat="false" customHeight="false" hidden="false" ht="12.1" outlineLevel="0" r="2">
      <c r="A2" s="16" t="s">
        <v>384</v>
      </c>
      <c r="B2" s="16" t="s">
        <v>1060</v>
      </c>
      <c r="C2" s="45" t="n">
        <v>45096</v>
      </c>
      <c r="D2" s="46" t="n">
        <v>45210</v>
      </c>
      <c r="E2" s="17" t="n">
        <v>170.886</v>
      </c>
      <c r="F2" s="17" t="n">
        <v>167.6455</v>
      </c>
      <c r="G2" s="17" t="n">
        <v>10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384</v>
      </c>
      <c r="B3" s="16" t="s">
        <v>1060</v>
      </c>
      <c r="C3" s="45" t="n">
        <v>45127</v>
      </c>
      <c r="D3" s="46" t="n">
        <v>45210</v>
      </c>
      <c r="E3" s="17" t="n">
        <v>172.376</v>
      </c>
      <c r="F3" s="17" t="n">
        <v>167.6455</v>
      </c>
      <c r="G3" s="17" t="n">
        <v>10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384</v>
      </c>
      <c r="B4" s="16" t="s">
        <v>1060</v>
      </c>
      <c r="C4" s="45" t="n">
        <v>45211</v>
      </c>
      <c r="D4" s="46" t="n">
        <v>45211</v>
      </c>
      <c r="E4" s="17" t="n">
        <v>169.0852</v>
      </c>
      <c r="F4" s="17" t="n">
        <v>168.9855</v>
      </c>
      <c r="G4" s="17" t="n">
        <v>110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384</v>
      </c>
      <c r="B5" s="16" t="s">
        <v>1060</v>
      </c>
      <c r="C5" s="45" t="n">
        <v>45266</v>
      </c>
      <c r="D5" s="46" t="n">
        <v>45383</v>
      </c>
      <c r="E5" s="17" t="n">
        <v>160.568</v>
      </c>
      <c r="F5" s="17" t="n">
        <v>157.921</v>
      </c>
      <c r="G5" s="17" t="n">
        <v>20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384</v>
      </c>
      <c r="B6" s="16" t="s">
        <v>1060</v>
      </c>
      <c r="C6" s="45" t="n">
        <v>45266</v>
      </c>
      <c r="D6" s="46" t="n">
        <v>45383</v>
      </c>
      <c r="E6" s="17" t="n">
        <v>158.857</v>
      </c>
      <c r="F6" s="17" t="n">
        <v>157.921</v>
      </c>
      <c r="G6" s="17" t="n">
        <v>20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384</v>
      </c>
      <c r="B7" s="16" t="s">
        <v>1060</v>
      </c>
      <c r="C7" s="45" t="n">
        <v>45288</v>
      </c>
      <c r="D7" s="46" t="n">
        <v>45383</v>
      </c>
      <c r="E7" s="17" t="n">
        <v>159.4675</v>
      </c>
      <c r="F7" s="17" t="n">
        <v>157.921</v>
      </c>
      <c r="G7" s="17" t="n">
        <v>20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384</v>
      </c>
      <c r="B8" s="16" t="s">
        <v>1060</v>
      </c>
      <c r="C8" s="45" t="n">
        <v>45372</v>
      </c>
      <c r="D8" s="46" t="n">
        <v>45383</v>
      </c>
      <c r="E8" s="17" t="n">
        <v>158.7468</v>
      </c>
      <c r="F8" s="17" t="n">
        <v>157.921</v>
      </c>
      <c r="G8" s="17" t="n">
        <v>50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384</v>
      </c>
      <c r="B9" s="16" t="s">
        <v>1060</v>
      </c>
      <c r="C9" s="45" t="n">
        <v>45372</v>
      </c>
      <c r="D9" s="46" t="n">
        <v>45383</v>
      </c>
      <c r="E9" s="17" t="n">
        <v>158.7468</v>
      </c>
      <c r="F9" s="17" t="n">
        <v>157.921</v>
      </c>
      <c r="G9" s="17" t="n">
        <v>10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384</v>
      </c>
      <c r="B10" s="16" t="s">
        <v>1060</v>
      </c>
      <c r="C10" s="45" t="n">
        <v>45372</v>
      </c>
      <c r="D10" s="46" t="n">
        <v>45383</v>
      </c>
      <c r="E10" s="17" t="n">
        <v>158.309</v>
      </c>
      <c r="F10" s="17" t="n">
        <v>157.921</v>
      </c>
      <c r="G10" s="17" t="n">
        <v>10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384</v>
      </c>
      <c r="B11" s="16" t="s">
        <v>1060</v>
      </c>
      <c r="C11" s="45" t="n">
        <v>46009</v>
      </c>
      <c r="D11" s="46" t="n">
        <v>46010</v>
      </c>
      <c r="E11" s="17" t="n">
        <v>129.0331</v>
      </c>
      <c r="F11" s="17" t="n">
        <v>129.706</v>
      </c>
      <c r="G11" s="17" t="n">
        <v>10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384</v>
      </c>
      <c r="B12" s="16" t="s">
        <v>1060</v>
      </c>
      <c r="C12" s="45" t="n">
        <v>46009</v>
      </c>
      <c r="D12" s="46" t="n">
        <v>46038</v>
      </c>
      <c r="E12" s="17" t="n">
        <v>129.0331</v>
      </c>
      <c r="F12" s="17" t="n">
        <v>122.552</v>
      </c>
      <c r="G12" s="17" t="n">
        <v>10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384</v>
      </c>
      <c r="B13" s="16" t="s">
        <v>1060</v>
      </c>
      <c r="C13" s="45" t="n">
        <v>46009</v>
      </c>
      <c r="D13" s="46" t="n">
        <v>46114</v>
      </c>
      <c r="E13" s="17" t="n">
        <v>129.0331</v>
      </c>
      <c r="F13" s="17" t="n">
        <v>133.853</v>
      </c>
      <c r="G13" s="17" t="n">
        <v>10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384</v>
      </c>
      <c r="B14" s="16" t="s">
        <v>1060</v>
      </c>
      <c r="C14" s="45" t="n">
        <v>46009</v>
      </c>
      <c r="D14" s="46" t="n">
        <v>46140</v>
      </c>
      <c r="E14" s="17" t="n">
        <v>129.0331</v>
      </c>
      <c r="F14" s="17" t="n">
        <v>120.6423</v>
      </c>
      <c r="G14" s="17" t="n">
        <v>60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384</v>
      </c>
      <c r="B15" s="16" t="s">
        <v>1060</v>
      </c>
      <c r="C15" s="45" t="n">
        <v>46017</v>
      </c>
      <c r="D15" s="46" t="n">
        <v>46140</v>
      </c>
      <c r="E15" s="17" t="n">
        <v>126.241</v>
      </c>
      <c r="F15" s="17" t="n">
        <v>120.6423</v>
      </c>
      <c r="G15" s="17" t="n">
        <v>10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384</v>
      </c>
      <c r="B16" s="16" t="s">
        <v>1060</v>
      </c>
      <c r="C16" s="45" t="n">
        <v>46057</v>
      </c>
      <c r="D16" s="46" t="n">
        <v>46140</v>
      </c>
      <c r="E16" s="17" t="n">
        <v>128.222</v>
      </c>
      <c r="F16" s="17" t="n">
        <v>120.6423</v>
      </c>
      <c r="G16" s="17" t="n">
        <v>10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384</v>
      </c>
      <c r="B17" s="16" t="s">
        <v>1060</v>
      </c>
      <c r="C17" s="45" t="n">
        <v>46129</v>
      </c>
      <c r="D17" s="46" t="n">
        <v>46140</v>
      </c>
      <c r="E17" s="17" t="n">
        <v>127.772</v>
      </c>
      <c r="F17" s="17" t="n">
        <v>120.6423</v>
      </c>
      <c r="G17" s="17" t="n">
        <v>10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17</v>
      </c>
      <c r="B18" s="16" t="s">
        <v>19</v>
      </c>
      <c r="C18" s="45" t="n">
        <v>45096</v>
      </c>
      <c r="D18" s="46" t="n">
        <v>45210</v>
      </c>
      <c r="E18" s="17" t="n">
        <v>242.374</v>
      </c>
      <c r="F18" s="17" t="n">
        <v>261.151</v>
      </c>
      <c r="G18" s="17" t="n">
        <v>10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17</v>
      </c>
      <c r="B19" s="16" t="s">
        <v>19</v>
      </c>
      <c r="C19" s="45" t="n">
        <v>45267</v>
      </c>
      <c r="D19" s="46" t="n">
        <v>45366</v>
      </c>
      <c r="E19" s="17" t="n">
        <v>270.616</v>
      </c>
      <c r="F19" s="17" t="n">
        <v>295.993</v>
      </c>
      <c r="G19" s="17" t="n">
        <v>10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17</v>
      </c>
      <c r="B20" s="16" t="s">
        <v>19</v>
      </c>
      <c r="C20" s="45" t="n">
        <v>45267</v>
      </c>
      <c r="D20" s="46" t="n">
        <v>45366</v>
      </c>
      <c r="E20" s="17" t="n">
        <v>264.552</v>
      </c>
      <c r="F20" s="17" t="n">
        <v>295.993</v>
      </c>
      <c r="G20" s="17" t="n">
        <v>10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17</v>
      </c>
      <c r="B21" s="16" t="s">
        <v>19</v>
      </c>
      <c r="C21" s="45" t="n">
        <v>45271</v>
      </c>
      <c r="D21" s="46" t="n">
        <v>45366</v>
      </c>
      <c r="E21" s="17" t="n">
        <v>256.0145</v>
      </c>
      <c r="F21" s="17" t="n">
        <v>295.993</v>
      </c>
      <c r="G21" s="17" t="n">
        <v>20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17</v>
      </c>
      <c r="B22" s="16" t="s">
        <v>19</v>
      </c>
      <c r="C22" s="45" t="n">
        <v>45351</v>
      </c>
      <c r="D22" s="46" t="n">
        <v>45366</v>
      </c>
      <c r="E22" s="17" t="n">
        <v>292.943</v>
      </c>
      <c r="F22" s="17" t="n">
        <v>295.993</v>
      </c>
      <c r="G22" s="17" t="n">
        <v>10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17</v>
      </c>
      <c r="B23" s="16" t="s">
        <v>19</v>
      </c>
      <c r="C23" s="45" t="n">
        <v>45352</v>
      </c>
      <c r="D23" s="46" t="n">
        <v>45366</v>
      </c>
      <c r="E23" s="17" t="n">
        <v>293.5847</v>
      </c>
      <c r="F23" s="17" t="n">
        <v>295.993</v>
      </c>
      <c r="G23" s="17" t="n">
        <v>30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17</v>
      </c>
      <c r="B24" s="16" t="s">
        <v>19</v>
      </c>
      <c r="C24" s="45" t="n">
        <v>45356</v>
      </c>
      <c r="D24" s="46" t="n">
        <v>45366</v>
      </c>
      <c r="E24" s="17" t="n">
        <v>298.439</v>
      </c>
      <c r="F24" s="17" t="n">
        <v>295.993</v>
      </c>
      <c r="G24" s="17" t="n">
        <v>10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17</v>
      </c>
      <c r="B25" s="16" t="s">
        <v>19</v>
      </c>
      <c r="C25" s="45" t="n">
        <v>46009</v>
      </c>
      <c r="D25" s="46" t="n">
        <v>46010</v>
      </c>
      <c r="E25" s="17" t="n">
        <v>302.2415</v>
      </c>
      <c r="F25" s="17" t="n">
        <v>302.0571</v>
      </c>
      <c r="G25" s="17" t="n">
        <v>7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17</v>
      </c>
      <c r="B26" s="16" t="s">
        <v>19</v>
      </c>
      <c r="C26" s="45" t="n">
        <v>46009</v>
      </c>
      <c r="D26" s="46" t="n">
        <v>46086</v>
      </c>
      <c r="E26" s="17" t="n">
        <v>302.2415</v>
      </c>
      <c r="F26" s="17" t="n">
        <v>314.75</v>
      </c>
      <c r="G26" s="17" t="n">
        <v>1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17</v>
      </c>
      <c r="B27" s="16" t="s">
        <v>19</v>
      </c>
      <c r="C27" s="45" t="n">
        <v>46009</v>
      </c>
      <c r="D27" s="46" t="n">
        <v>46114</v>
      </c>
      <c r="E27" s="17" t="n">
        <v>302.2415</v>
      </c>
      <c r="F27" s="17" t="n">
        <v>315.95</v>
      </c>
      <c r="G27" s="17" t="n">
        <v>1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17</v>
      </c>
      <c r="B28" s="16" t="s">
        <v>19</v>
      </c>
      <c r="C28" s="45" t="n">
        <v>46009</v>
      </c>
      <c r="D28" s="46" t="n">
        <v>46125</v>
      </c>
      <c r="E28" s="17" t="n">
        <v>302.2415</v>
      </c>
      <c r="F28" s="17" t="n">
        <v>316.86</v>
      </c>
      <c r="G28" s="17" t="n">
        <v>1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17</v>
      </c>
      <c r="B29" s="16" t="s">
        <v>19</v>
      </c>
      <c r="C29" s="45" t="n">
        <v>46009</v>
      </c>
      <c r="D29" s="46" t="n">
        <v>46129</v>
      </c>
      <c r="E29" s="17" t="n">
        <v>302.2415</v>
      </c>
      <c r="F29" s="17" t="n">
        <v>323.62</v>
      </c>
      <c r="G29" s="17" t="n">
        <v>1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17</v>
      </c>
      <c r="B30" s="16" t="s">
        <v>19</v>
      </c>
      <c r="C30" s="45" t="n">
        <v>46009</v>
      </c>
      <c r="D30" s="46" t="n">
        <v>46129</v>
      </c>
      <c r="E30" s="17" t="n">
        <v>302.2415</v>
      </c>
      <c r="F30" s="17" t="n">
        <v>323.62</v>
      </c>
      <c r="G30" s="17" t="n">
        <v>1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17</v>
      </c>
      <c r="B31" s="16" t="s">
        <v>19</v>
      </c>
      <c r="C31" s="45" t="n">
        <v>46009</v>
      </c>
      <c r="D31" s="46" t="n">
        <v>46129</v>
      </c>
      <c r="E31" s="17" t="n">
        <v>302.2415</v>
      </c>
      <c r="F31" s="17" t="n">
        <v>323.621</v>
      </c>
      <c r="G31" s="17" t="n">
        <v>10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17</v>
      </c>
      <c r="B32" s="16" t="s">
        <v>19</v>
      </c>
      <c r="C32" s="45" t="n">
        <v>46009</v>
      </c>
      <c r="D32" s="46" t="n">
        <v>46129</v>
      </c>
      <c r="E32" s="17" t="n">
        <v>302.2415</v>
      </c>
      <c r="F32" s="17" t="n">
        <v>323.6314</v>
      </c>
      <c r="G32" s="17" t="n">
        <v>7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17</v>
      </c>
      <c r="B33" s="16" t="s">
        <v>19</v>
      </c>
      <c r="C33" s="45" t="n">
        <v>46009</v>
      </c>
      <c r="D33" s="46" t="n">
        <v>46129</v>
      </c>
      <c r="E33" s="17" t="n">
        <v>302.2415</v>
      </c>
      <c r="F33" s="17" t="n">
        <v>323.62</v>
      </c>
      <c r="G33" s="17" t="n">
        <v>1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17</v>
      </c>
      <c r="B34" s="16" t="s">
        <v>19</v>
      </c>
      <c r="C34" s="45" t="n">
        <v>46009</v>
      </c>
      <c r="D34" s="46" t="n">
        <v>46129</v>
      </c>
      <c r="E34" s="17" t="n">
        <v>302.2415</v>
      </c>
      <c r="F34" s="17" t="n">
        <v>323.6211</v>
      </c>
      <c r="G34" s="17" t="n">
        <v>9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17</v>
      </c>
      <c r="B35" s="16" t="s">
        <v>19</v>
      </c>
      <c r="C35" s="45" t="n">
        <v>46009</v>
      </c>
      <c r="D35" s="46" t="n">
        <v>46129</v>
      </c>
      <c r="E35" s="17" t="n">
        <v>302.2415</v>
      </c>
      <c r="F35" s="17" t="n">
        <v>323.6208</v>
      </c>
      <c r="G35" s="17" t="n">
        <v>20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17</v>
      </c>
      <c r="B36" s="16" t="s">
        <v>19</v>
      </c>
      <c r="C36" s="45" t="n">
        <v>46017</v>
      </c>
      <c r="D36" s="46" t="n">
        <v>46129</v>
      </c>
      <c r="E36" s="17" t="n">
        <v>301.7433</v>
      </c>
      <c r="F36" s="17" t="n">
        <v>323.6208</v>
      </c>
      <c r="G36" s="17" t="n">
        <v>3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17</v>
      </c>
      <c r="B37" s="16" t="s">
        <v>19</v>
      </c>
      <c r="C37" s="45" t="n">
        <v>46057</v>
      </c>
      <c r="D37" s="46" t="n">
        <v>46129</v>
      </c>
      <c r="E37" s="17" t="n">
        <v>305.17</v>
      </c>
      <c r="F37" s="17" t="n">
        <v>323.6208</v>
      </c>
      <c r="G37" s="17" t="n">
        <v>1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17</v>
      </c>
      <c r="B38" s="16" t="s">
        <v>19</v>
      </c>
      <c r="C38" s="45" t="n">
        <v>46129</v>
      </c>
      <c r="D38" s="46" t="n">
        <v>46129</v>
      </c>
      <c r="E38" s="17" t="n">
        <v>323.6</v>
      </c>
      <c r="F38" s="17" t="n">
        <v>323.62</v>
      </c>
      <c r="G38" s="17" t="n">
        <v>1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385</v>
      </c>
      <c r="B39" s="16" t="s">
        <v>1061</v>
      </c>
      <c r="C39" s="45" t="n">
        <v>45096</v>
      </c>
      <c r="D39" s="46" t="n">
        <v>45167</v>
      </c>
      <c r="E39" s="17" t="n">
        <v>46.0518</v>
      </c>
      <c r="F39" s="17" t="n">
        <v>53.9715</v>
      </c>
      <c r="G39" s="17" t="n">
        <v>20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385</v>
      </c>
      <c r="B40" s="16" t="s">
        <v>1061</v>
      </c>
      <c r="C40" s="45" t="n">
        <v>45096</v>
      </c>
      <c r="D40" s="46" t="n">
        <v>45167</v>
      </c>
      <c r="E40" s="17" t="n">
        <v>46.0518</v>
      </c>
      <c r="F40" s="17" t="n">
        <v>53.9715</v>
      </c>
      <c r="G40" s="17" t="n">
        <v>20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385</v>
      </c>
      <c r="B41" s="16" t="s">
        <v>1061</v>
      </c>
      <c r="C41" s="45" t="n">
        <v>45371</v>
      </c>
      <c r="D41" s="46" t="n">
        <v>45376</v>
      </c>
      <c r="E41" s="17" t="n">
        <v>54.598</v>
      </c>
      <c r="F41" s="17" t="n">
        <v>55.56</v>
      </c>
      <c r="G41" s="17" t="n">
        <v>10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385</v>
      </c>
      <c r="B42" s="16" t="s">
        <v>1061</v>
      </c>
      <c r="C42" s="45" t="n">
        <v>45460</v>
      </c>
      <c r="D42" s="46" t="n">
        <v>45527</v>
      </c>
      <c r="E42" s="17" t="n">
        <v>55.175</v>
      </c>
      <c r="F42" s="17" t="n">
        <v>43.0306</v>
      </c>
      <c r="G42" s="17" t="n">
        <v>10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385</v>
      </c>
      <c r="B43" s="16" t="s">
        <v>1061</v>
      </c>
      <c r="C43" s="45" t="n">
        <v>45460</v>
      </c>
      <c r="D43" s="46" t="n">
        <v>45527</v>
      </c>
      <c r="E43" s="17" t="n">
        <v>55.175</v>
      </c>
      <c r="F43" s="17" t="n">
        <v>43.0306</v>
      </c>
      <c r="G43" s="17" t="n">
        <v>10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385</v>
      </c>
      <c r="B44" s="16" t="s">
        <v>1061</v>
      </c>
      <c r="C44" s="45" t="n">
        <v>45460</v>
      </c>
      <c r="D44" s="46" t="n">
        <v>45527</v>
      </c>
      <c r="E44" s="17" t="n">
        <v>55.174</v>
      </c>
      <c r="F44" s="17" t="n">
        <v>43.0306</v>
      </c>
      <c r="G44" s="17" t="n">
        <v>20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385</v>
      </c>
      <c r="B45" s="16" t="s">
        <v>1061</v>
      </c>
      <c r="C45" s="45" t="n">
        <v>45460</v>
      </c>
      <c r="D45" s="46" t="n">
        <v>45527</v>
      </c>
      <c r="E45" s="17" t="n">
        <v>55.1576</v>
      </c>
      <c r="F45" s="17" t="n">
        <v>43.0306</v>
      </c>
      <c r="G45" s="17" t="n">
        <v>110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385</v>
      </c>
      <c r="B46" s="16" t="s">
        <v>1061</v>
      </c>
      <c r="C46" s="45" t="n">
        <v>45460</v>
      </c>
      <c r="D46" s="46" t="n">
        <v>45527</v>
      </c>
      <c r="E46" s="17" t="n">
        <v>55.1576</v>
      </c>
      <c r="F46" s="17" t="n">
        <v>43.0305</v>
      </c>
      <c r="G46" s="17" t="n">
        <v>40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385</v>
      </c>
      <c r="B47" s="16" t="s">
        <v>1061</v>
      </c>
      <c r="C47" s="45" t="n">
        <v>45460</v>
      </c>
      <c r="D47" s="46" t="n">
        <v>45527</v>
      </c>
      <c r="E47" s="17" t="n">
        <v>55.1576</v>
      </c>
      <c r="F47" s="17" t="n">
        <v>43.0205</v>
      </c>
      <c r="G47" s="17" t="n">
        <v>20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385</v>
      </c>
      <c r="B48" s="16" t="s">
        <v>1061</v>
      </c>
      <c r="C48" s="45" t="n">
        <v>45476</v>
      </c>
      <c r="D48" s="46" t="n">
        <v>45527</v>
      </c>
      <c r="E48" s="17" t="n">
        <v>54.6487</v>
      </c>
      <c r="F48" s="17" t="n">
        <v>43.0205</v>
      </c>
      <c r="G48" s="17" t="n">
        <v>180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385</v>
      </c>
      <c r="B49" s="16" t="s">
        <v>1061</v>
      </c>
      <c r="C49" s="45" t="n">
        <v>45539</v>
      </c>
      <c r="D49" s="46" t="n">
        <v>45565</v>
      </c>
      <c r="E49" s="17" t="n">
        <v>41.7321</v>
      </c>
      <c r="F49" s="17" t="n">
        <v>45.443</v>
      </c>
      <c r="G49" s="17" t="n">
        <v>10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385</v>
      </c>
      <c r="B50" s="16" t="s">
        <v>1061</v>
      </c>
      <c r="C50" s="45" t="n">
        <v>45539</v>
      </c>
      <c r="D50" s="46" t="n">
        <v>45565</v>
      </c>
      <c r="E50" s="17" t="n">
        <v>41.7321</v>
      </c>
      <c r="F50" s="17" t="n">
        <v>45.443</v>
      </c>
      <c r="G50" s="17" t="n">
        <v>10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385</v>
      </c>
      <c r="B51" s="16" t="s">
        <v>1061</v>
      </c>
      <c r="C51" s="45" t="n">
        <v>45539</v>
      </c>
      <c r="D51" s="46" t="n">
        <v>45565</v>
      </c>
      <c r="E51" s="17" t="n">
        <v>41.7321</v>
      </c>
      <c r="F51" s="17" t="n">
        <v>45.4494</v>
      </c>
      <c r="G51" s="17" t="n">
        <v>100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385</v>
      </c>
      <c r="B52" s="16" t="s">
        <v>1061</v>
      </c>
      <c r="C52" s="45" t="n">
        <v>45554</v>
      </c>
      <c r="D52" s="46" t="n">
        <v>45565</v>
      </c>
      <c r="E52" s="17" t="n">
        <v>44.7258</v>
      </c>
      <c r="F52" s="17" t="n">
        <v>45.4494</v>
      </c>
      <c r="G52" s="17" t="n">
        <v>210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386</v>
      </c>
      <c r="B53" s="16" t="s">
        <v>1014</v>
      </c>
      <c r="C53" s="45" t="n">
        <v>45096</v>
      </c>
      <c r="D53" s="46" t="n">
        <v>45210</v>
      </c>
      <c r="E53" s="17" t="n">
        <v>4.1603</v>
      </c>
      <c r="F53" s="17" t="n">
        <v>4.3573</v>
      </c>
      <c r="G53" s="17" t="n">
        <v>100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386</v>
      </c>
      <c r="B54" s="16" t="s">
        <v>1014</v>
      </c>
      <c r="C54" s="45" t="n">
        <v>45232</v>
      </c>
      <c r="D54" s="46" t="n">
        <v>45366</v>
      </c>
      <c r="E54" s="17" t="n">
        <v>4.2513</v>
      </c>
      <c r="F54" s="17" t="n">
        <v>4.0897</v>
      </c>
      <c r="G54" s="17" t="n">
        <v>100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386</v>
      </c>
      <c r="B55" s="16" t="s">
        <v>1014</v>
      </c>
      <c r="C55" s="45" t="n">
        <v>45266</v>
      </c>
      <c r="D55" s="46" t="n">
        <v>45366</v>
      </c>
      <c r="E55" s="17" t="n">
        <v>3.9452</v>
      </c>
      <c r="F55" s="17" t="n">
        <v>4.0897</v>
      </c>
      <c r="G55" s="17" t="n">
        <v>200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386</v>
      </c>
      <c r="B56" s="16" t="s">
        <v>1014</v>
      </c>
      <c r="C56" s="45" t="n">
        <v>45267</v>
      </c>
      <c r="D56" s="46" t="n">
        <v>45366</v>
      </c>
      <c r="E56" s="17" t="n">
        <v>3.8916</v>
      </c>
      <c r="F56" s="17" t="n">
        <v>4.0897</v>
      </c>
      <c r="G56" s="17" t="n">
        <v>100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386</v>
      </c>
      <c r="B57" s="16" t="s">
        <v>1014</v>
      </c>
      <c r="C57" s="45" t="n">
        <v>45278</v>
      </c>
      <c r="D57" s="46" t="n">
        <v>45366</v>
      </c>
      <c r="E57" s="17" t="n">
        <v>3.9882</v>
      </c>
      <c r="F57" s="17" t="n">
        <v>4.0897</v>
      </c>
      <c r="G57" s="17" t="n">
        <v>200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386</v>
      </c>
      <c r="B58" s="16" t="s">
        <v>1014</v>
      </c>
      <c r="C58" s="45" t="n">
        <v>45281</v>
      </c>
      <c r="D58" s="46" t="n">
        <v>45366</v>
      </c>
      <c r="E58" s="17" t="n">
        <v>3.9947</v>
      </c>
      <c r="F58" s="17" t="n">
        <v>4.0897</v>
      </c>
      <c r="G58" s="17" t="n">
        <v>700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386</v>
      </c>
      <c r="B59" s="16" t="s">
        <v>1014</v>
      </c>
      <c r="C59" s="45" t="n">
        <v>45371</v>
      </c>
      <c r="D59" s="46" t="n">
        <v>45380</v>
      </c>
      <c r="E59" s="17" t="n">
        <v>4.0692</v>
      </c>
      <c r="F59" s="17" t="n">
        <v>4.06</v>
      </c>
      <c r="G59" s="17" t="n">
        <v>100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386</v>
      </c>
      <c r="B60" s="16" t="s">
        <v>1014</v>
      </c>
      <c r="C60" s="45" t="n">
        <v>45371</v>
      </c>
      <c r="D60" s="46" t="n">
        <v>45380</v>
      </c>
      <c r="E60" s="17" t="n">
        <v>4.0627</v>
      </c>
      <c r="F60" s="17" t="n">
        <v>4.06</v>
      </c>
      <c r="G60" s="17" t="n">
        <v>100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387</v>
      </c>
      <c r="B61" s="16" t="s">
        <v>1019</v>
      </c>
      <c r="C61" s="45" t="n">
        <v>45128</v>
      </c>
      <c r="D61" s="46" t="n">
        <v>45277</v>
      </c>
      <c r="E61" s="17" t="n">
        <v>101.44</v>
      </c>
      <c r="F61" s="17" t="n">
        <v>100</v>
      </c>
      <c r="G61" s="17" t="n">
        <v>2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388</v>
      </c>
      <c r="B62" s="16" t="s">
        <v>1018</v>
      </c>
      <c r="C62" s="45" t="n">
        <v>45128</v>
      </c>
      <c r="D62" s="46" t="n">
        <v>45265</v>
      </c>
      <c r="E62" s="17" t="n">
        <v>51.19</v>
      </c>
      <c r="F62" s="17" t="n">
        <v>50</v>
      </c>
      <c r="G62" s="17" t="n">
        <v>1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389</v>
      </c>
      <c r="B63" s="16" t="s">
        <v>1062</v>
      </c>
      <c r="C63" s="45" t="n">
        <v>45139</v>
      </c>
      <c r="D63" s="46" t="n">
        <v>45167</v>
      </c>
      <c r="E63" s="17" t="n">
        <v>43.977</v>
      </c>
      <c r="F63" s="17" t="n">
        <v>41.4815</v>
      </c>
      <c r="G63" s="17" t="n">
        <v>20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389</v>
      </c>
      <c r="B64" s="16" t="s">
        <v>1062</v>
      </c>
      <c r="C64" s="45" t="n">
        <v>45273</v>
      </c>
      <c r="D64" s="46" t="n">
        <v>45279</v>
      </c>
      <c r="E64" s="17" t="n">
        <v>35.153</v>
      </c>
      <c r="F64" s="17" t="n">
        <v>35.326</v>
      </c>
      <c r="G64" s="17" t="n">
        <v>10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389</v>
      </c>
      <c r="B65" s="16" t="s">
        <v>1062</v>
      </c>
      <c r="C65" s="45" t="n">
        <v>45317</v>
      </c>
      <c r="D65" s="46" t="n">
        <v>45351</v>
      </c>
      <c r="E65" s="17" t="n">
        <v>34.9227</v>
      </c>
      <c r="F65" s="17" t="n">
        <v>35.022</v>
      </c>
      <c r="G65" s="17" t="n">
        <v>30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389</v>
      </c>
      <c r="B66" s="16" t="s">
        <v>1062</v>
      </c>
      <c r="C66" s="45" t="n">
        <v>45371</v>
      </c>
      <c r="D66" s="46" t="n">
        <v>45380</v>
      </c>
      <c r="E66" s="17" t="n">
        <v>33.967</v>
      </c>
      <c r="F66" s="17" t="n">
        <v>33.9675</v>
      </c>
      <c r="G66" s="17" t="n">
        <v>20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389</v>
      </c>
      <c r="B67" s="16" t="s">
        <v>1062</v>
      </c>
      <c r="C67" s="45" t="n">
        <v>45504</v>
      </c>
      <c r="D67" s="46" t="n">
        <v>45527</v>
      </c>
      <c r="E67" s="17" t="n">
        <v>34.827</v>
      </c>
      <c r="F67" s="17" t="n">
        <v>31.999</v>
      </c>
      <c r="G67" s="17" t="n">
        <v>10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389</v>
      </c>
      <c r="B68" s="16" t="s">
        <v>1062</v>
      </c>
      <c r="C68" s="45" t="n">
        <v>45539</v>
      </c>
      <c r="D68" s="46" t="n">
        <v>45540</v>
      </c>
      <c r="E68" s="17" t="n">
        <v>30.85</v>
      </c>
      <c r="F68" s="17" t="n">
        <v>31.0402</v>
      </c>
      <c r="G68" s="17" t="n">
        <v>50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389</v>
      </c>
      <c r="B69" s="16" t="s">
        <v>1062</v>
      </c>
      <c r="C69" s="45" t="n">
        <v>45539</v>
      </c>
      <c r="D69" s="46" t="n">
        <v>45540</v>
      </c>
      <c r="E69" s="17" t="n">
        <v>31.095</v>
      </c>
      <c r="F69" s="17" t="n">
        <v>31.0402</v>
      </c>
      <c r="G69" s="17" t="n">
        <v>10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389</v>
      </c>
      <c r="B70" s="16" t="s">
        <v>1062</v>
      </c>
      <c r="C70" s="45" t="n">
        <v>45539</v>
      </c>
      <c r="D70" s="46" t="n">
        <v>45540</v>
      </c>
      <c r="E70" s="17" t="n">
        <v>31.22</v>
      </c>
      <c r="F70" s="17" t="n">
        <v>31.0402</v>
      </c>
      <c r="G70" s="17" t="n">
        <v>60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389</v>
      </c>
      <c r="B71" s="16" t="s">
        <v>1062</v>
      </c>
      <c r="C71" s="45" t="n">
        <v>45539</v>
      </c>
      <c r="D71" s="46" t="n">
        <v>45540</v>
      </c>
      <c r="E71" s="17" t="n">
        <v>31.171</v>
      </c>
      <c r="F71" s="17" t="n">
        <v>31.0402</v>
      </c>
      <c r="G71" s="17" t="n">
        <v>10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389</v>
      </c>
      <c r="B72" s="16" t="s">
        <v>1062</v>
      </c>
      <c r="C72" s="45" t="n">
        <v>46086</v>
      </c>
      <c r="D72" s="46" t="n">
        <v>46125</v>
      </c>
      <c r="E72" s="17" t="n">
        <v>42.2088</v>
      </c>
      <c r="F72" s="17" t="n">
        <v>42.9305</v>
      </c>
      <c r="G72" s="17" t="n">
        <v>20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389</v>
      </c>
      <c r="B73" s="16" t="s">
        <v>1062</v>
      </c>
      <c r="C73" s="45" t="n">
        <v>46086</v>
      </c>
      <c r="D73" s="46" t="n">
        <v>46130</v>
      </c>
      <c r="E73" s="17" t="n">
        <v>42.2088</v>
      </c>
      <c r="F73" s="17" t="n">
        <v>42.447</v>
      </c>
      <c r="G73" s="17" t="n">
        <v>10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389</v>
      </c>
      <c r="B74" s="16" t="s">
        <v>1062</v>
      </c>
      <c r="C74" s="45" t="n">
        <v>46086</v>
      </c>
      <c r="D74" s="46" t="n">
        <v>46130</v>
      </c>
      <c r="E74" s="17" t="n">
        <v>42.2088</v>
      </c>
      <c r="F74" s="17" t="n">
        <v>42.459</v>
      </c>
      <c r="G74" s="17" t="n">
        <v>10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389</v>
      </c>
      <c r="B75" s="16" t="s">
        <v>1062</v>
      </c>
      <c r="C75" s="45" t="n">
        <v>46086</v>
      </c>
      <c r="D75" s="46" t="n">
        <v>46130</v>
      </c>
      <c r="E75" s="17" t="n">
        <v>42.2088</v>
      </c>
      <c r="F75" s="17" t="n">
        <v>42.4588</v>
      </c>
      <c r="G75" s="17" t="n">
        <v>80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389</v>
      </c>
      <c r="B76" s="16" t="s">
        <v>1062</v>
      </c>
      <c r="C76" s="45" t="n">
        <v>46129</v>
      </c>
      <c r="D76" s="46" t="n">
        <v>46130</v>
      </c>
      <c r="E76" s="17" t="n">
        <v>43.008</v>
      </c>
      <c r="F76" s="17" t="n">
        <v>42.4588</v>
      </c>
      <c r="G76" s="17" t="n">
        <v>10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390</v>
      </c>
      <c r="B77" s="16" t="s">
        <v>1063</v>
      </c>
      <c r="C77" s="45" t="n">
        <v>45152</v>
      </c>
      <c r="D77" s="46" t="n">
        <v>45210</v>
      </c>
      <c r="E77" s="17" t="n">
        <v>79.514</v>
      </c>
      <c r="F77" s="17" t="n">
        <v>78.587</v>
      </c>
      <c r="G77" s="17" t="n">
        <v>10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391</v>
      </c>
      <c r="B78" s="16" t="s">
        <v>1064</v>
      </c>
      <c r="C78" s="45" t="n">
        <v>45160</v>
      </c>
      <c r="D78" s="46" t="n">
        <v>45167</v>
      </c>
      <c r="E78" s="17" t="n">
        <v>85.109</v>
      </c>
      <c r="F78" s="17" t="n">
        <v>82.784</v>
      </c>
      <c r="G78" s="17" t="n">
        <v>10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391</v>
      </c>
      <c r="B79" s="16" t="s">
        <v>1064</v>
      </c>
      <c r="C79" s="45" t="n">
        <v>45210</v>
      </c>
      <c r="D79" s="46" t="n">
        <v>45210</v>
      </c>
      <c r="E79" s="17" t="n">
        <v>75.798</v>
      </c>
      <c r="F79" s="17" t="n">
        <v>75.9093</v>
      </c>
      <c r="G79" s="17" t="n">
        <v>10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391</v>
      </c>
      <c r="B80" s="16" t="s">
        <v>1064</v>
      </c>
      <c r="C80" s="45" t="n">
        <v>45210</v>
      </c>
      <c r="D80" s="46" t="n">
        <v>45210</v>
      </c>
      <c r="E80" s="17" t="n">
        <v>76.3307</v>
      </c>
      <c r="F80" s="17" t="n">
        <v>75.9093</v>
      </c>
      <c r="G80" s="17" t="n">
        <v>30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391</v>
      </c>
      <c r="B81" s="16" t="s">
        <v>1064</v>
      </c>
      <c r="C81" s="45" t="n">
        <v>45211</v>
      </c>
      <c r="D81" s="46" t="n">
        <v>45211</v>
      </c>
      <c r="E81" s="17" t="n">
        <v>75.2376</v>
      </c>
      <c r="F81" s="17" t="n">
        <v>76.3988</v>
      </c>
      <c r="G81" s="17" t="n">
        <v>250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391</v>
      </c>
      <c r="B82" s="16" t="s">
        <v>1064</v>
      </c>
      <c r="C82" s="45" t="n">
        <v>45266</v>
      </c>
      <c r="D82" s="46" t="n">
        <v>45324</v>
      </c>
      <c r="E82" s="17" t="n">
        <v>65.663</v>
      </c>
      <c r="F82" s="17" t="n">
        <v>70.6335</v>
      </c>
      <c r="G82" s="17" t="n">
        <v>10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391</v>
      </c>
      <c r="B83" s="16" t="s">
        <v>1064</v>
      </c>
      <c r="C83" s="45" t="n">
        <v>45266</v>
      </c>
      <c r="D83" s="46" t="n">
        <v>45324</v>
      </c>
      <c r="E83" s="17" t="n">
        <v>65.7026</v>
      </c>
      <c r="F83" s="17" t="n">
        <v>70.6335</v>
      </c>
      <c r="G83" s="17" t="n">
        <v>50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391</v>
      </c>
      <c r="B84" s="16" t="s">
        <v>1064</v>
      </c>
      <c r="C84" s="45" t="n">
        <v>45370</v>
      </c>
      <c r="D84" s="46" t="n">
        <v>45373</v>
      </c>
      <c r="E84" s="17" t="n">
        <v>74.359</v>
      </c>
      <c r="F84" s="17" t="n">
        <v>76.5187</v>
      </c>
      <c r="G84" s="17" t="n">
        <v>30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391</v>
      </c>
      <c r="B85" s="16" t="s">
        <v>1064</v>
      </c>
      <c r="C85" s="45" t="n">
        <v>45539</v>
      </c>
      <c r="D85" s="46" t="n">
        <v>45554</v>
      </c>
      <c r="E85" s="17" t="n">
        <v>49.152</v>
      </c>
      <c r="F85" s="17" t="n">
        <v>53.0276</v>
      </c>
      <c r="G85" s="17" t="n">
        <v>30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391</v>
      </c>
      <c r="B86" s="16" t="s">
        <v>1064</v>
      </c>
      <c r="C86" s="45" t="n">
        <v>45539</v>
      </c>
      <c r="D86" s="46" t="n">
        <v>45554</v>
      </c>
      <c r="E86" s="17" t="n">
        <v>49.6595</v>
      </c>
      <c r="F86" s="17" t="n">
        <v>53.0276</v>
      </c>
      <c r="G86" s="17" t="n">
        <v>40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392</v>
      </c>
      <c r="B87" s="16" t="s">
        <v>1065</v>
      </c>
      <c r="C87" s="45" t="n">
        <v>45166</v>
      </c>
      <c r="D87" s="46" t="n">
        <v>45167</v>
      </c>
      <c r="E87" s="17" t="n">
        <v>1.7109</v>
      </c>
      <c r="F87" s="17" t="n">
        <v>2.3426</v>
      </c>
      <c r="G87" s="17" t="n">
        <v>1000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392</v>
      </c>
      <c r="B88" s="16" t="s">
        <v>1065</v>
      </c>
      <c r="C88" s="45" t="n">
        <v>45539</v>
      </c>
      <c r="D88" s="46" t="n">
        <v>45554</v>
      </c>
      <c r="E88" s="17" t="n">
        <v>0.649</v>
      </c>
      <c r="F88" s="17" t="n">
        <v>0.7194</v>
      </c>
      <c r="G88" s="17" t="n">
        <v>5000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392</v>
      </c>
      <c r="B89" s="16" t="s">
        <v>1065</v>
      </c>
      <c r="C89" s="45" t="n">
        <v>45539</v>
      </c>
      <c r="D89" s="46" t="n">
        <v>45554</v>
      </c>
      <c r="E89" s="17" t="n">
        <v>0.6485</v>
      </c>
      <c r="F89" s="17" t="n">
        <v>0.7194</v>
      </c>
      <c r="G89" s="17" t="n">
        <v>2000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392</v>
      </c>
      <c r="B90" s="16" t="s">
        <v>1065</v>
      </c>
      <c r="C90" s="45" t="n">
        <v>45540</v>
      </c>
      <c r="D90" s="46" t="n">
        <v>45554</v>
      </c>
      <c r="E90" s="17" t="n">
        <v>0.664</v>
      </c>
      <c r="F90" s="17" t="n">
        <v>0.7194</v>
      </c>
      <c r="G90" s="17" t="n">
        <v>15000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392</v>
      </c>
      <c r="B91" s="16" t="s">
        <v>1065</v>
      </c>
      <c r="C91" s="45" t="n">
        <v>45540</v>
      </c>
      <c r="D91" s="46" t="n">
        <v>45554</v>
      </c>
      <c r="E91" s="17" t="n">
        <v>0.684</v>
      </c>
      <c r="F91" s="17" t="n">
        <v>0.7194</v>
      </c>
      <c r="G91" s="17" t="n">
        <v>17000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392</v>
      </c>
      <c r="B92" s="16" t="s">
        <v>1065</v>
      </c>
      <c r="C92" s="45" t="n">
        <v>45541</v>
      </c>
      <c r="D92" s="46" t="n">
        <v>45554</v>
      </c>
      <c r="E92" s="17" t="n">
        <v>0.655</v>
      </c>
      <c r="F92" s="17" t="n">
        <v>0.7194</v>
      </c>
      <c r="G92" s="17" t="n">
        <v>11000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393</v>
      </c>
      <c r="B93" s="16" t="s">
        <v>1011</v>
      </c>
      <c r="C93" s="45" t="n">
        <v>45167</v>
      </c>
      <c r="D93" s="46" t="n">
        <v>45210</v>
      </c>
      <c r="E93" s="17" t="n">
        <v>6746.89</v>
      </c>
      <c r="F93" s="17" t="n">
        <v>6922.54</v>
      </c>
      <c r="G93" s="17" t="n">
        <v>1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393</v>
      </c>
      <c r="B94" s="16" t="s">
        <v>1011</v>
      </c>
      <c r="C94" s="45" t="n">
        <v>45210</v>
      </c>
      <c r="D94" s="46" t="n">
        <v>45210</v>
      </c>
      <c r="E94" s="17" t="n">
        <v>6965.57</v>
      </c>
      <c r="F94" s="17" t="n">
        <v>6904.55</v>
      </c>
      <c r="G94" s="17" t="n">
        <v>1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393</v>
      </c>
      <c r="B95" s="16" t="s">
        <v>1011</v>
      </c>
      <c r="C95" s="45" t="n">
        <v>45275</v>
      </c>
      <c r="D95" s="46" t="n">
        <v>45357</v>
      </c>
      <c r="E95" s="17" t="n">
        <v>6406.2</v>
      </c>
      <c r="F95" s="17" t="n">
        <v>7522.74</v>
      </c>
      <c r="G95" s="17" t="n">
        <v>1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393</v>
      </c>
      <c r="B96" s="16" t="s">
        <v>1011</v>
      </c>
      <c r="C96" s="45" t="n">
        <v>46009</v>
      </c>
      <c r="D96" s="46" t="n">
        <v>46057</v>
      </c>
      <c r="E96" s="17" t="n">
        <v>5756.1</v>
      </c>
      <c r="F96" s="17" t="n">
        <v>5206.83</v>
      </c>
      <c r="G96" s="17" t="n">
        <v>1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393</v>
      </c>
      <c r="B97" s="16" t="s">
        <v>1011</v>
      </c>
      <c r="C97" s="45" t="n">
        <v>46009</v>
      </c>
      <c r="D97" s="46" t="n">
        <v>46140</v>
      </c>
      <c r="E97" s="17" t="n">
        <v>5756.1</v>
      </c>
      <c r="F97" s="17" t="n">
        <v>5527.535</v>
      </c>
      <c r="G97" s="17" t="n">
        <v>1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393</v>
      </c>
      <c r="B98" s="16" t="s">
        <v>1011</v>
      </c>
      <c r="C98" s="45" t="n">
        <v>46017</v>
      </c>
      <c r="D98" s="46" t="n">
        <v>46140</v>
      </c>
      <c r="E98" s="17" t="n">
        <v>5732.08</v>
      </c>
      <c r="F98" s="17" t="n">
        <v>5527.535</v>
      </c>
      <c r="G98" s="17" t="n">
        <v>1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394</v>
      </c>
      <c r="B99" s="16" t="s">
        <v>1066</v>
      </c>
      <c r="C99" s="45" t="n">
        <v>45168</v>
      </c>
      <c r="D99" s="46" t="n">
        <v>45210</v>
      </c>
      <c r="E99" s="17" t="n">
        <v>555.744</v>
      </c>
      <c r="F99" s="17" t="n">
        <v>541.6167</v>
      </c>
      <c r="G99" s="17" t="n">
        <v>5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394</v>
      </c>
      <c r="B100" s="16" t="s">
        <v>1066</v>
      </c>
      <c r="C100" s="45" t="n">
        <v>45168</v>
      </c>
      <c r="D100" s="46" t="n">
        <v>45210</v>
      </c>
      <c r="E100" s="17" t="n">
        <v>555.695</v>
      </c>
      <c r="F100" s="17" t="n">
        <v>541.6167</v>
      </c>
      <c r="G100" s="17" t="n">
        <v>2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394</v>
      </c>
      <c r="B101" s="16" t="s">
        <v>1066</v>
      </c>
      <c r="C101" s="45" t="n">
        <v>45208</v>
      </c>
      <c r="D101" s="46" t="n">
        <v>45210</v>
      </c>
      <c r="E101" s="17" t="n">
        <v>541.465</v>
      </c>
      <c r="F101" s="17" t="n">
        <v>541.6167</v>
      </c>
      <c r="G101" s="17" t="n">
        <v>2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394</v>
      </c>
      <c r="B102" s="16" t="s">
        <v>1066</v>
      </c>
      <c r="C102" s="45" t="n">
        <v>46009</v>
      </c>
      <c r="D102" s="46" t="n">
        <v>46010</v>
      </c>
      <c r="E102" s="17" t="n">
        <v>414.782</v>
      </c>
      <c r="F102" s="17" t="n">
        <v>413.918</v>
      </c>
      <c r="G102" s="17" t="n">
        <v>5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395</v>
      </c>
      <c r="B103" s="16" t="s">
        <v>1012</v>
      </c>
      <c r="C103" s="45" t="n">
        <v>45211</v>
      </c>
      <c r="D103" s="46" t="n">
        <v>45211</v>
      </c>
      <c r="E103" s="17" t="n">
        <v>1696.5564</v>
      </c>
      <c r="F103" s="17" t="n">
        <v>1699.35</v>
      </c>
      <c r="G103" s="17" t="n">
        <v>11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395</v>
      </c>
      <c r="B104" s="16" t="s">
        <v>1012</v>
      </c>
      <c r="C104" s="45" t="n">
        <v>45314</v>
      </c>
      <c r="D104" s="46" t="n">
        <v>45351</v>
      </c>
      <c r="E104" s="17" t="n">
        <v>1446.1575</v>
      </c>
      <c r="F104" s="17" t="n">
        <v>1343.9225</v>
      </c>
      <c r="G104" s="17" t="n">
        <v>4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395</v>
      </c>
      <c r="B105" s="16" t="s">
        <v>1012</v>
      </c>
      <c r="C105" s="45" t="n">
        <v>45539</v>
      </c>
      <c r="D105" s="46" t="n">
        <v>45554</v>
      </c>
      <c r="E105" s="17" t="n">
        <v>968.175</v>
      </c>
      <c r="F105" s="17" t="n">
        <v>1001.9</v>
      </c>
      <c r="G105" s="17" t="n">
        <v>2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395</v>
      </c>
      <c r="B106" s="16" t="s">
        <v>1012</v>
      </c>
      <c r="C106" s="45" t="n">
        <v>46009</v>
      </c>
      <c r="D106" s="46" t="n">
        <v>46135</v>
      </c>
      <c r="E106" s="17" t="n">
        <v>1209.17</v>
      </c>
      <c r="F106" s="17" t="n">
        <v>1216.79</v>
      </c>
      <c r="G106" s="17" t="n">
        <v>2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396</v>
      </c>
      <c r="B107" s="16" t="s">
        <v>1020</v>
      </c>
      <c r="C107" s="45" t="n">
        <v>45215</v>
      </c>
      <c r="D107" s="46" t="n">
        <v>45371</v>
      </c>
      <c r="E107" s="17" t="n">
        <v>986.7411</v>
      </c>
      <c r="F107" s="17" t="n">
        <v>990.9274</v>
      </c>
      <c r="G107" s="17" t="n">
        <v>19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397</v>
      </c>
      <c r="B108" s="16" t="s">
        <v>1001</v>
      </c>
      <c r="C108" s="45" t="n">
        <v>45266</v>
      </c>
      <c r="D108" s="46" t="n">
        <v>45324</v>
      </c>
      <c r="E108" s="17" t="n">
        <v>1258.0067</v>
      </c>
      <c r="F108" s="17" t="n">
        <v>1633.09</v>
      </c>
      <c r="G108" s="17" t="n">
        <v>3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397</v>
      </c>
      <c r="B109" s="16" t="s">
        <v>1001</v>
      </c>
      <c r="C109" s="45" t="n">
        <v>45447</v>
      </c>
      <c r="D109" s="46" t="n">
        <v>45527</v>
      </c>
      <c r="E109" s="17" t="n">
        <v>1825.0593</v>
      </c>
      <c r="F109" s="17" t="n">
        <v>1249.3747</v>
      </c>
      <c r="G109" s="17" t="n">
        <v>15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398</v>
      </c>
      <c r="B110" s="16" t="s">
        <v>1067</v>
      </c>
      <c r="C110" s="45" t="n">
        <v>45267</v>
      </c>
      <c r="D110" s="46" t="n">
        <v>45356</v>
      </c>
      <c r="E110" s="17" t="n">
        <v>15.6448</v>
      </c>
      <c r="F110" s="17" t="n">
        <v>18.5001</v>
      </c>
      <c r="G110" s="17" t="n">
        <v>100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399</v>
      </c>
      <c r="B111" s="16" t="s">
        <v>1068</v>
      </c>
      <c r="C111" s="45" t="n">
        <v>45267</v>
      </c>
      <c r="D111" s="46" t="n">
        <v>45308</v>
      </c>
      <c r="E111" s="17" t="n">
        <v>5.3343</v>
      </c>
      <c r="F111" s="17" t="n">
        <v>6.6846</v>
      </c>
      <c r="G111" s="17" t="n">
        <v>100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399</v>
      </c>
      <c r="B112" s="16" t="s">
        <v>1068</v>
      </c>
      <c r="C112" s="45" t="n">
        <v>45267</v>
      </c>
      <c r="D112" s="46" t="n">
        <v>45309</v>
      </c>
      <c r="E112" s="17" t="n">
        <v>5.3343</v>
      </c>
      <c r="F112" s="17" t="n">
        <v>6.7266</v>
      </c>
      <c r="G112" s="17" t="n">
        <v>100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399</v>
      </c>
      <c r="B113" s="16" t="s">
        <v>1068</v>
      </c>
      <c r="C113" s="45" t="n">
        <v>45267</v>
      </c>
      <c r="D113" s="46" t="n">
        <v>45309</v>
      </c>
      <c r="E113" s="17" t="n">
        <v>4.954</v>
      </c>
      <c r="F113" s="17" t="n">
        <v>6.7266</v>
      </c>
      <c r="G113" s="17" t="n">
        <v>200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400</v>
      </c>
      <c r="B114" s="16" t="s">
        <v>1015</v>
      </c>
      <c r="C114" s="45" t="n">
        <v>45267</v>
      </c>
      <c r="D114" s="46" t="n">
        <v>45317</v>
      </c>
      <c r="E114" s="17" t="n">
        <v>0.0222</v>
      </c>
      <c r="F114" s="17" t="n">
        <v>0.0245</v>
      </c>
      <c r="G114" s="17" t="n">
        <v>50000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400</v>
      </c>
      <c r="B115" s="16" t="s">
        <v>1015</v>
      </c>
      <c r="C115" s="45" t="n">
        <v>45366</v>
      </c>
      <c r="D115" s="46" t="n">
        <v>45370</v>
      </c>
      <c r="E115" s="17" t="n">
        <v>0.0232</v>
      </c>
      <c r="F115" s="17" t="n">
        <v>0.0228</v>
      </c>
      <c r="G115" s="17" t="n">
        <v>300000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400</v>
      </c>
      <c r="B116" s="16" t="s">
        <v>1015</v>
      </c>
      <c r="C116" s="45" t="n">
        <v>45476</v>
      </c>
      <c r="D116" s="46" t="n">
        <v>45527</v>
      </c>
      <c r="E116" s="17" t="n">
        <v>102.635</v>
      </c>
      <c r="F116" s="17" t="n">
        <v>94.33</v>
      </c>
      <c r="G116" s="17" t="n">
        <v>2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400</v>
      </c>
      <c r="B117" s="16" t="s">
        <v>1015</v>
      </c>
      <c r="C117" s="45" t="n">
        <v>45849</v>
      </c>
      <c r="D117" s="46" t="n">
        <v>45849</v>
      </c>
      <c r="E117" s="17" t="n">
        <v>74.77</v>
      </c>
      <c r="F117" s="17" t="n">
        <v>72.83</v>
      </c>
      <c r="G117" s="17" t="n">
        <v>6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400</v>
      </c>
      <c r="B118" s="16" t="s">
        <v>1015</v>
      </c>
      <c r="C118" s="45" t="n">
        <v>46129</v>
      </c>
      <c r="D118" s="46" t="n">
        <v>46140</v>
      </c>
      <c r="E118" s="17" t="n">
        <v>95.3361</v>
      </c>
      <c r="F118" s="17" t="n">
        <v>92.3434</v>
      </c>
      <c r="G118" s="17" t="n">
        <v>100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401</v>
      </c>
      <c r="B119" s="16" t="s">
        <v>1069</v>
      </c>
      <c r="C119" s="45" t="n">
        <v>45267</v>
      </c>
      <c r="D119" s="46" t="n">
        <v>45362</v>
      </c>
      <c r="E119" s="17" t="n">
        <v>3.8901</v>
      </c>
      <c r="F119" s="17" t="n">
        <v>4.0538</v>
      </c>
      <c r="G119" s="17" t="n">
        <v>100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401</v>
      </c>
      <c r="B120" s="16" t="s">
        <v>1069</v>
      </c>
      <c r="C120" s="45" t="n">
        <v>45288</v>
      </c>
      <c r="D120" s="46" t="n">
        <v>45362</v>
      </c>
      <c r="E120" s="17" t="n">
        <v>3.7679</v>
      </c>
      <c r="F120" s="17" t="n">
        <v>4.0538</v>
      </c>
      <c r="G120" s="17" t="n">
        <v>300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401</v>
      </c>
      <c r="B121" s="16" t="s">
        <v>1069</v>
      </c>
      <c r="C121" s="45" t="n">
        <v>45288</v>
      </c>
      <c r="D121" s="46" t="n">
        <v>45362</v>
      </c>
      <c r="E121" s="17" t="n">
        <v>3.7679</v>
      </c>
      <c r="F121" s="17" t="n">
        <v>4.0538</v>
      </c>
      <c r="G121" s="17" t="n">
        <v>100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401</v>
      </c>
      <c r="B122" s="16" t="s">
        <v>1069</v>
      </c>
      <c r="C122" s="45" t="n">
        <v>45288</v>
      </c>
      <c r="D122" s="46" t="n">
        <v>45362</v>
      </c>
      <c r="E122" s="17" t="n">
        <v>3.704</v>
      </c>
      <c r="F122" s="17" t="n">
        <v>4.0538</v>
      </c>
      <c r="G122" s="17" t="n">
        <v>300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401</v>
      </c>
      <c r="B123" s="16" t="s">
        <v>1069</v>
      </c>
      <c r="C123" s="45" t="n">
        <v>45373</v>
      </c>
      <c r="D123" s="46" t="n">
        <v>45373</v>
      </c>
      <c r="E123" s="17" t="n">
        <v>3.7761</v>
      </c>
      <c r="F123" s="17" t="n">
        <v>3.8111</v>
      </c>
      <c r="G123" s="17" t="n">
        <v>200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401</v>
      </c>
      <c r="B124" s="16" t="s">
        <v>1069</v>
      </c>
      <c r="C124" s="45" t="n">
        <v>45539</v>
      </c>
      <c r="D124" s="46" t="n">
        <v>45540</v>
      </c>
      <c r="E124" s="17" t="n">
        <v>1.2868</v>
      </c>
      <c r="F124" s="17" t="n">
        <v>1.5488</v>
      </c>
      <c r="G124" s="17" t="n">
        <v>1000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401</v>
      </c>
      <c r="B125" s="16" t="s">
        <v>1069</v>
      </c>
      <c r="C125" s="45" t="n">
        <v>45539</v>
      </c>
      <c r="D125" s="46" t="n">
        <v>45540</v>
      </c>
      <c r="E125" s="17" t="n">
        <v>1.306</v>
      </c>
      <c r="F125" s="17" t="n">
        <v>1.5488</v>
      </c>
      <c r="G125" s="17" t="n">
        <v>1500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401</v>
      </c>
      <c r="B126" s="16" t="s">
        <v>1069</v>
      </c>
      <c r="C126" s="45" t="n">
        <v>45540</v>
      </c>
      <c r="D126" s="46" t="n">
        <v>45540</v>
      </c>
      <c r="E126" s="17" t="n">
        <v>1.5368</v>
      </c>
      <c r="F126" s="17" t="n">
        <v>1.5488</v>
      </c>
      <c r="G126" s="17" t="n">
        <v>500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401</v>
      </c>
      <c r="B127" s="16" t="s">
        <v>1069</v>
      </c>
      <c r="C127" s="45" t="n">
        <v>45540</v>
      </c>
      <c r="D127" s="46" t="n">
        <v>45540</v>
      </c>
      <c r="E127" s="17" t="n">
        <v>1.5368</v>
      </c>
      <c r="F127" s="17" t="n">
        <v>1.5488</v>
      </c>
      <c r="G127" s="17" t="n">
        <v>4500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401</v>
      </c>
      <c r="B128" s="16" t="s">
        <v>1069</v>
      </c>
      <c r="C128" s="45" t="n">
        <v>45540</v>
      </c>
      <c r="D128" s="46" t="n">
        <v>45541</v>
      </c>
      <c r="E128" s="17" t="n">
        <v>1.5803</v>
      </c>
      <c r="F128" s="17" t="n">
        <v>1.5518</v>
      </c>
      <c r="G128" s="17" t="n">
        <v>100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401</v>
      </c>
      <c r="B129" s="16" t="s">
        <v>1069</v>
      </c>
      <c r="C129" s="45" t="n">
        <v>45540</v>
      </c>
      <c r="D129" s="46" t="n">
        <v>45541</v>
      </c>
      <c r="E129" s="17" t="n">
        <v>1.597</v>
      </c>
      <c r="F129" s="17" t="n">
        <v>1.5518</v>
      </c>
      <c r="G129" s="17" t="n">
        <v>2000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401</v>
      </c>
      <c r="B130" s="16" t="s">
        <v>1069</v>
      </c>
      <c r="C130" s="45" t="n">
        <v>45540</v>
      </c>
      <c r="D130" s="46" t="n">
        <v>45541</v>
      </c>
      <c r="E130" s="17" t="n">
        <v>1.5758</v>
      </c>
      <c r="F130" s="17" t="n">
        <v>1.5518</v>
      </c>
      <c r="G130" s="17" t="n">
        <v>1000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401</v>
      </c>
      <c r="B131" s="16" t="s">
        <v>1069</v>
      </c>
      <c r="C131" s="45" t="n">
        <v>45540</v>
      </c>
      <c r="D131" s="46" t="n">
        <v>45541</v>
      </c>
      <c r="E131" s="17" t="n">
        <v>1.6453</v>
      </c>
      <c r="F131" s="17" t="n">
        <v>1.5518</v>
      </c>
      <c r="G131" s="17" t="n">
        <v>4000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401</v>
      </c>
      <c r="B132" s="16" t="s">
        <v>1069</v>
      </c>
      <c r="C132" s="45" t="n">
        <v>45540</v>
      </c>
      <c r="D132" s="46" t="n">
        <v>45541</v>
      </c>
      <c r="E132" s="17" t="n">
        <v>1.6373</v>
      </c>
      <c r="F132" s="17" t="n">
        <v>1.5518</v>
      </c>
      <c r="G132" s="17" t="n">
        <v>300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401</v>
      </c>
      <c r="B133" s="16" t="s">
        <v>1069</v>
      </c>
      <c r="C133" s="45" t="n">
        <v>45540</v>
      </c>
      <c r="D133" s="46" t="n">
        <v>45541</v>
      </c>
      <c r="E133" s="17" t="n">
        <v>1.6353</v>
      </c>
      <c r="F133" s="17" t="n">
        <v>1.5518</v>
      </c>
      <c r="G133" s="17" t="n">
        <v>100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401</v>
      </c>
      <c r="B134" s="16" t="s">
        <v>1069</v>
      </c>
      <c r="C134" s="45" t="n">
        <v>45541</v>
      </c>
      <c r="D134" s="46" t="n">
        <v>45547</v>
      </c>
      <c r="E134" s="17" t="n">
        <v>1.5463</v>
      </c>
      <c r="F134" s="17" t="n">
        <v>1.3929</v>
      </c>
      <c r="G134" s="17" t="n">
        <v>100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401</v>
      </c>
      <c r="B135" s="16" t="s">
        <v>1069</v>
      </c>
      <c r="C135" s="45" t="n">
        <v>45541</v>
      </c>
      <c r="D135" s="46" t="n">
        <v>45547</v>
      </c>
      <c r="E135" s="17" t="n">
        <v>1.6153</v>
      </c>
      <c r="F135" s="17" t="n">
        <v>1.3929</v>
      </c>
      <c r="G135" s="17" t="n">
        <v>2500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402</v>
      </c>
      <c r="B136" s="16" t="s">
        <v>1070</v>
      </c>
      <c r="C136" s="45" t="n">
        <v>45267</v>
      </c>
      <c r="D136" s="46" t="n">
        <v>45314</v>
      </c>
      <c r="E136" s="17" t="n">
        <v>276.578</v>
      </c>
      <c r="F136" s="17" t="n">
        <v>308.0763</v>
      </c>
      <c r="G136" s="17" t="n">
        <v>5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402</v>
      </c>
      <c r="B137" s="16" t="s">
        <v>1070</v>
      </c>
      <c r="C137" s="45" t="n">
        <v>45267</v>
      </c>
      <c r="D137" s="46" t="n">
        <v>45314</v>
      </c>
      <c r="E137" s="17" t="n">
        <v>276.04</v>
      </c>
      <c r="F137" s="17" t="n">
        <v>308.0763</v>
      </c>
      <c r="G137" s="17" t="n">
        <v>2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402</v>
      </c>
      <c r="B138" s="16" t="s">
        <v>1070</v>
      </c>
      <c r="C138" s="45" t="n">
        <v>45268</v>
      </c>
      <c r="D138" s="46" t="n">
        <v>45314</v>
      </c>
      <c r="E138" s="17" t="n">
        <v>274.9</v>
      </c>
      <c r="F138" s="17" t="n">
        <v>308.0763</v>
      </c>
      <c r="G138" s="17" t="n">
        <v>1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403</v>
      </c>
      <c r="B139" s="16" t="s">
        <v>1071</v>
      </c>
      <c r="C139" s="45" t="n">
        <v>45273</v>
      </c>
      <c r="D139" s="46" t="n">
        <v>45310</v>
      </c>
      <c r="E139" s="17" t="n">
        <v>35.448</v>
      </c>
      <c r="F139" s="17" t="n">
        <v>37.53</v>
      </c>
      <c r="G139" s="17" t="n">
        <v>20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403</v>
      </c>
      <c r="B140" s="16" t="s">
        <v>1071</v>
      </c>
      <c r="C140" s="45" t="n">
        <v>45278</v>
      </c>
      <c r="D140" s="46" t="n">
        <v>45310</v>
      </c>
      <c r="E140" s="17" t="n">
        <v>37.2695</v>
      </c>
      <c r="F140" s="17" t="n">
        <v>37.53</v>
      </c>
      <c r="G140" s="17" t="n">
        <v>20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403</v>
      </c>
      <c r="B141" s="16" t="s">
        <v>1071</v>
      </c>
      <c r="C141" s="45" t="n">
        <v>45285</v>
      </c>
      <c r="D141" s="46" t="n">
        <v>45310</v>
      </c>
      <c r="E141" s="17" t="n">
        <v>35.6585</v>
      </c>
      <c r="F141" s="17" t="n">
        <v>37.53</v>
      </c>
      <c r="G141" s="17" t="n">
        <v>40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73</v>
      </c>
      <c r="B142" s="16" t="s">
        <v>74</v>
      </c>
      <c r="C142" s="45" t="n">
        <v>45273</v>
      </c>
      <c r="D142" s="46" t="n">
        <v>45357</v>
      </c>
      <c r="E142" s="17" t="n">
        <v>1.3108</v>
      </c>
      <c r="F142" s="17" t="n">
        <v>1.3576</v>
      </c>
      <c r="G142" s="17" t="n">
        <v>1000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73</v>
      </c>
      <c r="B143" s="16" t="s">
        <v>74</v>
      </c>
      <c r="C143" s="45" t="n">
        <v>45315</v>
      </c>
      <c r="D143" s="46" t="n">
        <v>45357</v>
      </c>
      <c r="E143" s="17" t="n">
        <v>1.3341</v>
      </c>
      <c r="F143" s="17" t="n">
        <v>1.3576</v>
      </c>
      <c r="G143" s="17" t="n">
        <v>46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73</v>
      </c>
      <c r="B144" s="16" t="s">
        <v>74</v>
      </c>
      <c r="C144" s="45" t="n">
        <v>45327</v>
      </c>
      <c r="D144" s="46" t="n">
        <v>45357</v>
      </c>
      <c r="E144" s="17" t="n">
        <v>1.3403</v>
      </c>
      <c r="F144" s="17" t="n">
        <v>1.3576</v>
      </c>
      <c r="G144" s="17" t="n">
        <v>370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73</v>
      </c>
      <c r="B145" s="16" t="s">
        <v>74</v>
      </c>
      <c r="C145" s="45" t="n">
        <v>45385</v>
      </c>
      <c r="D145" s="46" t="n">
        <v>45387</v>
      </c>
      <c r="E145" s="17" t="n">
        <v>1.3736</v>
      </c>
      <c r="F145" s="17" t="n">
        <v>1.3758</v>
      </c>
      <c r="G145" s="17" t="n">
        <v>1350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73</v>
      </c>
      <c r="B146" s="16" t="s">
        <v>74</v>
      </c>
      <c r="C146" s="45" t="n">
        <v>45386</v>
      </c>
      <c r="D146" s="46" t="n">
        <v>45387</v>
      </c>
      <c r="E146" s="17" t="n">
        <v>1.3742</v>
      </c>
      <c r="F146" s="17" t="n">
        <v>1.3758</v>
      </c>
      <c r="G146" s="17" t="n">
        <v>72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73</v>
      </c>
      <c r="B147" s="16" t="s">
        <v>74</v>
      </c>
      <c r="C147" s="45" t="n">
        <v>45387</v>
      </c>
      <c r="D147" s="46" t="n">
        <v>45387</v>
      </c>
      <c r="E147" s="17" t="n">
        <v>1.3742</v>
      </c>
      <c r="F147" s="17" t="n">
        <v>1.3758</v>
      </c>
      <c r="G147" s="17" t="n">
        <v>2090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73</v>
      </c>
      <c r="B148" s="16" t="s">
        <v>74</v>
      </c>
      <c r="C148" s="45" t="n">
        <v>45387</v>
      </c>
      <c r="D148" s="46" t="n">
        <v>45407</v>
      </c>
      <c r="E148" s="17" t="n">
        <v>1.3759</v>
      </c>
      <c r="F148" s="17" t="n">
        <v>1.3856</v>
      </c>
      <c r="G148" s="17" t="n">
        <v>275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73</v>
      </c>
      <c r="B149" s="16" t="s">
        <v>74</v>
      </c>
      <c r="C149" s="45" t="n">
        <v>45392</v>
      </c>
      <c r="D149" s="46" t="n">
        <v>45407</v>
      </c>
      <c r="E149" s="17" t="n">
        <v>1.3779</v>
      </c>
      <c r="F149" s="17" t="n">
        <v>1.3856</v>
      </c>
      <c r="G149" s="17" t="n">
        <v>14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73</v>
      </c>
      <c r="B150" s="16" t="s">
        <v>74</v>
      </c>
      <c r="C150" s="45" t="n">
        <v>45407</v>
      </c>
      <c r="D150" s="46" t="n">
        <v>45407</v>
      </c>
      <c r="E150" s="17" t="n">
        <v>1.3857</v>
      </c>
      <c r="F150" s="17" t="n">
        <v>1.3856</v>
      </c>
      <c r="G150" s="17" t="n">
        <v>990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73</v>
      </c>
      <c r="B151" s="16" t="s">
        <v>74</v>
      </c>
      <c r="C151" s="45" t="n">
        <v>45415</v>
      </c>
      <c r="D151" s="46" t="n">
        <v>45422</v>
      </c>
      <c r="E151" s="17" t="n">
        <v>1.3918</v>
      </c>
      <c r="F151" s="17" t="n">
        <v>1.396</v>
      </c>
      <c r="G151" s="17" t="n">
        <v>1050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73</v>
      </c>
      <c r="B152" s="16" t="s">
        <v>74</v>
      </c>
      <c r="C152" s="45" t="n">
        <v>45422</v>
      </c>
      <c r="D152" s="46" t="n">
        <v>45447</v>
      </c>
      <c r="E152" s="17" t="n">
        <v>1.3961</v>
      </c>
      <c r="F152" s="17" t="n">
        <v>1.4097</v>
      </c>
      <c r="G152" s="17" t="n">
        <v>850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73</v>
      </c>
      <c r="B153" s="16" t="s">
        <v>74</v>
      </c>
      <c r="C153" s="45" t="n">
        <v>45444</v>
      </c>
      <c r="D153" s="46" t="n">
        <v>45447</v>
      </c>
      <c r="E153" s="17" t="n">
        <v>1.4085</v>
      </c>
      <c r="F153" s="17" t="n">
        <v>1.4097</v>
      </c>
      <c r="G153" s="17" t="n">
        <v>36000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73</v>
      </c>
      <c r="B154" s="16" t="s">
        <v>74</v>
      </c>
      <c r="C154" s="45" t="n">
        <v>45444</v>
      </c>
      <c r="D154" s="46" t="n">
        <v>45447</v>
      </c>
      <c r="E154" s="17" t="n">
        <v>1.4085</v>
      </c>
      <c r="F154" s="17" t="n">
        <v>1.4097</v>
      </c>
      <c r="G154" s="17" t="n">
        <v>850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73</v>
      </c>
      <c r="B155" s="16" t="s">
        <v>74</v>
      </c>
      <c r="C155" s="45" t="n">
        <v>45446</v>
      </c>
      <c r="D155" s="46" t="n">
        <v>45447</v>
      </c>
      <c r="E155" s="17" t="n">
        <v>1.4092</v>
      </c>
      <c r="F155" s="17" t="n">
        <v>1.4097</v>
      </c>
      <c r="G155" s="17" t="n">
        <v>23550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73</v>
      </c>
      <c r="B156" s="16" t="s">
        <v>74</v>
      </c>
      <c r="C156" s="45" t="n">
        <v>45447</v>
      </c>
      <c r="D156" s="46" t="n">
        <v>45476</v>
      </c>
      <c r="E156" s="17" t="n">
        <v>1.4098</v>
      </c>
      <c r="F156" s="17" t="n">
        <v>1.4273</v>
      </c>
      <c r="G156" s="17" t="n">
        <v>95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73</v>
      </c>
      <c r="B157" s="16" t="s">
        <v>74</v>
      </c>
      <c r="C157" s="45" t="n">
        <v>45460</v>
      </c>
      <c r="D157" s="46" t="n">
        <v>45476</v>
      </c>
      <c r="E157" s="17" t="n">
        <v>1.4178</v>
      </c>
      <c r="F157" s="17" t="n">
        <v>1.4273</v>
      </c>
      <c r="G157" s="17" t="n">
        <v>240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73</v>
      </c>
      <c r="B158" s="16" t="s">
        <v>74</v>
      </c>
      <c r="C158" s="45" t="n">
        <v>45460</v>
      </c>
      <c r="D158" s="46" t="n">
        <v>45476</v>
      </c>
      <c r="E158" s="17" t="n">
        <v>1.4177</v>
      </c>
      <c r="F158" s="17" t="n">
        <v>1.4273</v>
      </c>
      <c r="G158" s="17" t="n">
        <v>35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73</v>
      </c>
      <c r="B159" s="16" t="s">
        <v>74</v>
      </c>
      <c r="C159" s="45" t="n">
        <v>45467</v>
      </c>
      <c r="D159" s="46" t="n">
        <v>45476</v>
      </c>
      <c r="E159" s="17" t="n">
        <v>1.4225</v>
      </c>
      <c r="F159" s="17" t="n">
        <v>1.4273</v>
      </c>
      <c r="G159" s="17" t="n">
        <v>4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73</v>
      </c>
      <c r="B160" s="16" t="s">
        <v>74</v>
      </c>
      <c r="C160" s="45" t="n">
        <v>45476</v>
      </c>
      <c r="D160" s="46" t="n">
        <v>45527</v>
      </c>
      <c r="E160" s="17" t="n">
        <v>1.4274</v>
      </c>
      <c r="F160" s="17" t="n">
        <v>1.4615</v>
      </c>
      <c r="G160" s="17" t="n">
        <v>118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73</v>
      </c>
      <c r="B161" s="16" t="s">
        <v>74</v>
      </c>
      <c r="C161" s="45" t="n">
        <v>45485</v>
      </c>
      <c r="D161" s="46" t="n">
        <v>45527</v>
      </c>
      <c r="E161" s="17" t="n">
        <v>1.435</v>
      </c>
      <c r="F161" s="17" t="n">
        <v>1.4615</v>
      </c>
      <c r="G161" s="17" t="n">
        <v>4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73</v>
      </c>
      <c r="B162" s="16" t="s">
        <v>74</v>
      </c>
      <c r="C162" s="45" t="n">
        <v>45504</v>
      </c>
      <c r="D162" s="46" t="n">
        <v>45527</v>
      </c>
      <c r="E162" s="17" t="n">
        <v>1.4445</v>
      </c>
      <c r="F162" s="17" t="n">
        <v>1.4615</v>
      </c>
      <c r="G162" s="17" t="n">
        <v>55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73</v>
      </c>
      <c r="B163" s="16" t="s">
        <v>74</v>
      </c>
      <c r="C163" s="45" t="n">
        <v>45504</v>
      </c>
      <c r="D163" s="46" t="n">
        <v>45527</v>
      </c>
      <c r="E163" s="17" t="n">
        <v>1.445</v>
      </c>
      <c r="F163" s="17" t="n">
        <v>1.4615</v>
      </c>
      <c r="G163" s="17" t="n">
        <v>2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73</v>
      </c>
      <c r="B164" s="16" t="s">
        <v>74</v>
      </c>
      <c r="C164" s="45" t="n">
        <v>45527</v>
      </c>
      <c r="D164" s="46" t="n">
        <v>45539</v>
      </c>
      <c r="E164" s="17" t="n">
        <v>1.4616</v>
      </c>
      <c r="F164" s="17" t="n">
        <v>1.4682</v>
      </c>
      <c r="G164" s="17" t="n">
        <v>6562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73</v>
      </c>
      <c r="B165" s="16" t="s">
        <v>74</v>
      </c>
      <c r="C165" s="45" t="n">
        <v>45527</v>
      </c>
      <c r="D165" s="46" t="n">
        <v>45539</v>
      </c>
      <c r="E165" s="17" t="n">
        <v>1.4616</v>
      </c>
      <c r="F165" s="17" t="n">
        <v>1.468</v>
      </c>
      <c r="G165" s="17" t="n">
        <v>10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73</v>
      </c>
      <c r="B166" s="16" t="s">
        <v>74</v>
      </c>
      <c r="C166" s="45" t="n">
        <v>45527</v>
      </c>
      <c r="D166" s="46" t="n">
        <v>45539</v>
      </c>
      <c r="E166" s="17" t="n">
        <v>1.4616</v>
      </c>
      <c r="F166" s="17" t="n">
        <v>1.4683</v>
      </c>
      <c r="G166" s="17" t="n">
        <v>3000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73</v>
      </c>
      <c r="B167" s="16" t="s">
        <v>74</v>
      </c>
      <c r="C167" s="45" t="n">
        <v>45527</v>
      </c>
      <c r="D167" s="46" t="n">
        <v>45539</v>
      </c>
      <c r="E167" s="17" t="n">
        <v>1.4616</v>
      </c>
      <c r="F167" s="17" t="n">
        <v>1.4683</v>
      </c>
      <c r="G167" s="17" t="n">
        <v>6990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73</v>
      </c>
      <c r="B168" s="16" t="s">
        <v>74</v>
      </c>
      <c r="C168" s="45" t="n">
        <v>45527</v>
      </c>
      <c r="D168" s="46" t="n">
        <v>45539</v>
      </c>
      <c r="E168" s="17" t="n">
        <v>1.4616</v>
      </c>
      <c r="F168" s="17" t="n">
        <v>1.4681</v>
      </c>
      <c r="G168" s="17" t="n">
        <v>5000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73</v>
      </c>
      <c r="B169" s="16" t="s">
        <v>74</v>
      </c>
      <c r="C169" s="45" t="n">
        <v>45527</v>
      </c>
      <c r="D169" s="46" t="n">
        <v>45540</v>
      </c>
      <c r="E169" s="17" t="n">
        <v>1.4616</v>
      </c>
      <c r="F169" s="17" t="n">
        <v>1.4689</v>
      </c>
      <c r="G169" s="17" t="n">
        <v>20438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73</v>
      </c>
      <c r="B170" s="16" t="s">
        <v>74</v>
      </c>
      <c r="C170" s="45" t="n">
        <v>45527</v>
      </c>
      <c r="D170" s="46" t="n">
        <v>45540</v>
      </c>
      <c r="E170" s="17" t="n">
        <v>1.4616</v>
      </c>
      <c r="F170" s="17" t="n">
        <v>1.4689</v>
      </c>
      <c r="G170" s="17" t="n">
        <v>4200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73</v>
      </c>
      <c r="B171" s="16" t="s">
        <v>74</v>
      </c>
      <c r="C171" s="45" t="n">
        <v>45527</v>
      </c>
      <c r="D171" s="46" t="n">
        <v>45540</v>
      </c>
      <c r="E171" s="17" t="n">
        <v>1.4616</v>
      </c>
      <c r="F171" s="17" t="n">
        <v>1.4689</v>
      </c>
      <c r="G171" s="17" t="n">
        <v>300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73</v>
      </c>
      <c r="B172" s="16" t="s">
        <v>74</v>
      </c>
      <c r="C172" s="45" t="n">
        <v>45527</v>
      </c>
      <c r="D172" s="46" t="n">
        <v>45540</v>
      </c>
      <c r="E172" s="17" t="n">
        <v>1.4615</v>
      </c>
      <c r="F172" s="17" t="n">
        <v>1.4689</v>
      </c>
      <c r="G172" s="17" t="n">
        <v>59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73</v>
      </c>
      <c r="B173" s="16" t="s">
        <v>74</v>
      </c>
      <c r="C173" s="45" t="n">
        <v>45527</v>
      </c>
      <c r="D173" s="46" t="n">
        <v>45540</v>
      </c>
      <c r="E173" s="17" t="n">
        <v>1.46</v>
      </c>
      <c r="F173" s="17" t="n">
        <v>1.4689</v>
      </c>
      <c r="G173" s="17" t="n">
        <v>3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73</v>
      </c>
      <c r="B174" s="16" t="s">
        <v>74</v>
      </c>
      <c r="C174" s="45" t="n">
        <v>45539</v>
      </c>
      <c r="D174" s="46" t="n">
        <v>45540</v>
      </c>
      <c r="E174" s="17" t="n">
        <v>1.4682</v>
      </c>
      <c r="F174" s="17" t="n">
        <v>1.4689</v>
      </c>
      <c r="G174" s="17" t="n">
        <v>130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73</v>
      </c>
      <c r="B175" s="16" t="s">
        <v>74</v>
      </c>
      <c r="C175" s="45" t="n">
        <v>45540</v>
      </c>
      <c r="D175" s="46" t="n">
        <v>45551</v>
      </c>
      <c r="E175" s="17" t="n">
        <v>1.469</v>
      </c>
      <c r="F175" s="17" t="n">
        <v>1.4775</v>
      </c>
      <c r="G175" s="17" t="n">
        <v>125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73</v>
      </c>
      <c r="B176" s="16" t="s">
        <v>74</v>
      </c>
      <c r="C176" s="45" t="n">
        <v>45541</v>
      </c>
      <c r="D176" s="46" t="n">
        <v>45551</v>
      </c>
      <c r="E176" s="17" t="n">
        <v>1.4714</v>
      </c>
      <c r="F176" s="17" t="n">
        <v>1.4775</v>
      </c>
      <c r="G176" s="17" t="n">
        <v>169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73</v>
      </c>
      <c r="B177" s="16" t="s">
        <v>74</v>
      </c>
      <c r="C177" s="45" t="n">
        <v>45548</v>
      </c>
      <c r="D177" s="46" t="n">
        <v>45551</v>
      </c>
      <c r="E177" s="17" t="n">
        <v>1.4769</v>
      </c>
      <c r="F177" s="17" t="n">
        <v>1.4775</v>
      </c>
      <c r="G177" s="17" t="n">
        <v>4925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73</v>
      </c>
      <c r="B178" s="16" t="s">
        <v>74</v>
      </c>
      <c r="C178" s="45" t="n">
        <v>45548</v>
      </c>
      <c r="D178" s="46" t="n">
        <v>45551</v>
      </c>
      <c r="E178" s="17" t="n">
        <v>1.4769</v>
      </c>
      <c r="F178" s="17" t="n">
        <v>1.4775</v>
      </c>
      <c r="G178" s="17" t="n">
        <v>147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73</v>
      </c>
      <c r="B179" s="16" t="s">
        <v>74</v>
      </c>
      <c r="C179" s="45" t="n">
        <v>45548</v>
      </c>
      <c r="D179" s="46" t="n">
        <v>45551</v>
      </c>
      <c r="E179" s="17" t="n">
        <v>1.4769</v>
      </c>
      <c r="F179" s="17" t="n">
        <v>1.4775</v>
      </c>
      <c r="G179" s="17" t="n">
        <v>26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73</v>
      </c>
      <c r="B180" s="16" t="s">
        <v>74</v>
      </c>
      <c r="C180" s="45" t="n">
        <v>45559</v>
      </c>
      <c r="D180" s="46" t="n">
        <v>45772</v>
      </c>
      <c r="E180" s="17" t="n">
        <v>1.4834</v>
      </c>
      <c r="F180" s="17" t="n">
        <v>1.6693</v>
      </c>
      <c r="G180" s="17" t="n">
        <v>187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73</v>
      </c>
      <c r="B181" s="16" t="s">
        <v>74</v>
      </c>
      <c r="C181" s="45" t="n">
        <v>45559</v>
      </c>
      <c r="D181" s="46" t="n">
        <v>45772</v>
      </c>
      <c r="E181" s="17" t="n">
        <v>1.4833</v>
      </c>
      <c r="F181" s="17" t="n">
        <v>1.6693</v>
      </c>
      <c r="G181" s="17" t="n">
        <v>6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73</v>
      </c>
      <c r="B182" s="16" t="s">
        <v>74</v>
      </c>
      <c r="C182" s="45" t="n">
        <v>45565</v>
      </c>
      <c r="D182" s="46" t="n">
        <v>45772</v>
      </c>
      <c r="E182" s="17" t="n">
        <v>1.4878</v>
      </c>
      <c r="F182" s="17" t="n">
        <v>1.6693</v>
      </c>
      <c r="G182" s="17" t="n">
        <v>82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73</v>
      </c>
      <c r="B183" s="16" t="s">
        <v>74</v>
      </c>
      <c r="C183" s="45" t="n">
        <v>45582</v>
      </c>
      <c r="D183" s="46" t="n">
        <v>45772</v>
      </c>
      <c r="E183" s="17" t="n">
        <v>1.5</v>
      </c>
      <c r="F183" s="17" t="n">
        <v>1.6693</v>
      </c>
      <c r="G183" s="17" t="n">
        <v>2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73</v>
      </c>
      <c r="B184" s="16" t="s">
        <v>74</v>
      </c>
      <c r="C184" s="45" t="n">
        <v>45801</v>
      </c>
      <c r="D184" s="46" t="n">
        <v>45847</v>
      </c>
      <c r="E184" s="17" t="n">
        <v>1.6959</v>
      </c>
      <c r="F184" s="17" t="n">
        <v>1.7385</v>
      </c>
      <c r="G184" s="17" t="n">
        <v>34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73</v>
      </c>
      <c r="B185" s="16" t="s">
        <v>74</v>
      </c>
      <c r="C185" s="45" t="n">
        <v>45804</v>
      </c>
      <c r="D185" s="46" t="n">
        <v>45847</v>
      </c>
      <c r="E185" s="17" t="n">
        <v>1.6978</v>
      </c>
      <c r="F185" s="17" t="n">
        <v>1.7385</v>
      </c>
      <c r="G185" s="17" t="n">
        <v>41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73</v>
      </c>
      <c r="B186" s="16" t="s">
        <v>74</v>
      </c>
      <c r="C186" s="45" t="n">
        <v>45847</v>
      </c>
      <c r="D186" s="46" t="n">
        <v>45847</v>
      </c>
      <c r="E186" s="17" t="n">
        <v>1.7386</v>
      </c>
      <c r="F186" s="17" t="n">
        <v>1.7385</v>
      </c>
      <c r="G186" s="17" t="n">
        <v>1034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73</v>
      </c>
      <c r="B187" s="16" t="s">
        <v>74</v>
      </c>
      <c r="C187" s="45" t="n">
        <v>46009</v>
      </c>
      <c r="D187" s="46" t="n">
        <v>46010</v>
      </c>
      <c r="E187" s="17" t="n">
        <v>1.8747</v>
      </c>
      <c r="F187" s="17" t="n">
        <v>1.8769</v>
      </c>
      <c r="G187" s="17" t="n">
        <v>32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73</v>
      </c>
      <c r="B188" s="16" t="s">
        <v>74</v>
      </c>
      <c r="C188" s="45" t="n">
        <v>46009</v>
      </c>
      <c r="D188" s="46" t="n">
        <v>46038</v>
      </c>
      <c r="E188" s="17" t="n">
        <v>1.8747</v>
      </c>
      <c r="F188" s="17" t="n">
        <v>1.899</v>
      </c>
      <c r="G188" s="17" t="n">
        <v>10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73</v>
      </c>
      <c r="B189" s="16" t="s">
        <v>74</v>
      </c>
      <c r="C189" s="45" t="n">
        <v>46009</v>
      </c>
      <c r="D189" s="46" t="n">
        <v>46057</v>
      </c>
      <c r="E189" s="17" t="n">
        <v>1.8747</v>
      </c>
      <c r="F189" s="17" t="n">
        <v>1.91</v>
      </c>
      <c r="G189" s="17" t="n">
        <v>1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73</v>
      </c>
      <c r="B190" s="16" t="s">
        <v>74</v>
      </c>
      <c r="C190" s="45" t="n">
        <v>46009</v>
      </c>
      <c r="D190" s="46" t="n">
        <v>46114</v>
      </c>
      <c r="E190" s="17" t="n">
        <v>1.8747</v>
      </c>
      <c r="F190" s="17" t="n">
        <v>1.9582</v>
      </c>
      <c r="G190" s="17" t="n">
        <v>32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73</v>
      </c>
      <c r="B191" s="16" t="s">
        <v>74</v>
      </c>
      <c r="C191" s="45" t="n">
        <v>46017</v>
      </c>
      <c r="D191" s="46" t="n">
        <v>46114</v>
      </c>
      <c r="E191" s="17" t="n">
        <v>1.8825</v>
      </c>
      <c r="F191" s="17" t="n">
        <v>1.9582</v>
      </c>
      <c r="G191" s="17" t="n">
        <v>8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73</v>
      </c>
      <c r="B192" s="16" t="s">
        <v>74</v>
      </c>
      <c r="C192" s="45" t="n">
        <v>46044</v>
      </c>
      <c r="D192" s="46" t="n">
        <v>46114</v>
      </c>
      <c r="E192" s="17" t="n">
        <v>1.9028</v>
      </c>
      <c r="F192" s="17" t="n">
        <v>1.9582</v>
      </c>
      <c r="G192" s="17" t="n">
        <v>18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73</v>
      </c>
      <c r="B193" s="16" t="s">
        <v>74</v>
      </c>
      <c r="C193" s="45" t="n">
        <v>46086</v>
      </c>
      <c r="D193" s="46" t="n">
        <v>46114</v>
      </c>
      <c r="E193" s="17" t="n">
        <v>1.936</v>
      </c>
      <c r="F193" s="17" t="n">
        <v>1.9582</v>
      </c>
      <c r="G193" s="17" t="n">
        <v>10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73</v>
      </c>
      <c r="B194" s="16" t="s">
        <v>74</v>
      </c>
      <c r="C194" s="45" t="n">
        <v>46087</v>
      </c>
      <c r="D194" s="46" t="n">
        <v>46114</v>
      </c>
      <c r="E194" s="17" t="n">
        <v>1.9387</v>
      </c>
      <c r="F194" s="17" t="n">
        <v>1.9582</v>
      </c>
      <c r="G194" s="17" t="n">
        <v>492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73</v>
      </c>
      <c r="B195" s="16" t="s">
        <v>74</v>
      </c>
      <c r="C195" s="45" t="n">
        <v>46087</v>
      </c>
      <c r="D195" s="46" t="n">
        <v>46129</v>
      </c>
      <c r="E195" s="17" t="n">
        <v>1.9387</v>
      </c>
      <c r="F195" s="17" t="n">
        <v>1.9713</v>
      </c>
      <c r="G195" s="17" t="n">
        <v>57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73</v>
      </c>
      <c r="B196" s="16" t="s">
        <v>74</v>
      </c>
      <c r="C196" s="45" t="n">
        <v>46125</v>
      </c>
      <c r="D196" s="46" t="n">
        <v>46129</v>
      </c>
      <c r="E196" s="17" t="n">
        <v>1.9667</v>
      </c>
      <c r="F196" s="17" t="n">
        <v>1.9713</v>
      </c>
      <c r="G196" s="17" t="n">
        <v>21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73</v>
      </c>
      <c r="B197" s="16" t="s">
        <v>74</v>
      </c>
      <c r="C197" s="45" t="n">
        <v>46129</v>
      </c>
      <c r="D197" s="46" t="n">
        <v>46129</v>
      </c>
      <c r="E197" s="17" t="n">
        <v>1.9714</v>
      </c>
      <c r="F197" s="17" t="n">
        <v>1.9713</v>
      </c>
      <c r="G197" s="17" t="n">
        <v>516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73</v>
      </c>
      <c r="B198" s="16" t="s">
        <v>74</v>
      </c>
      <c r="C198" s="45" t="n">
        <v>46129</v>
      </c>
      <c r="D198" s="46" t="n">
        <v>46129</v>
      </c>
      <c r="E198" s="17" t="n">
        <v>1.9714</v>
      </c>
      <c r="F198" s="17" t="n">
        <v>1.9713</v>
      </c>
      <c r="G198" s="17" t="n">
        <v>53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73</v>
      </c>
      <c r="B199" s="16" t="s">
        <v>74</v>
      </c>
      <c r="C199" s="45" t="n">
        <v>46129</v>
      </c>
      <c r="D199" s="46" t="n">
        <v>46129</v>
      </c>
      <c r="E199" s="17" t="n">
        <v>1.97</v>
      </c>
      <c r="F199" s="17" t="n">
        <v>1.9713</v>
      </c>
      <c r="G199" s="17" t="n">
        <v>1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73</v>
      </c>
      <c r="B200" s="16" t="s">
        <v>74</v>
      </c>
      <c r="C200" s="45" t="n">
        <v>46140</v>
      </c>
      <c r="D200" s="46" t="n">
        <v>46142</v>
      </c>
      <c r="E200" s="17" t="n">
        <v>1.9782</v>
      </c>
      <c r="F200" s="17" t="n">
        <v>1.9817</v>
      </c>
      <c r="G200" s="17" t="n">
        <v>12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404</v>
      </c>
      <c r="B201" s="16" t="s">
        <v>1072</v>
      </c>
      <c r="C201" s="45" t="n">
        <v>45274</v>
      </c>
      <c r="D201" s="46" t="n">
        <v>45278</v>
      </c>
      <c r="E201" s="17" t="n">
        <v>32.826</v>
      </c>
      <c r="F201" s="17" t="n">
        <v>33.684</v>
      </c>
      <c r="G201" s="17" t="n">
        <v>5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404</v>
      </c>
      <c r="B202" s="16" t="s">
        <v>1072</v>
      </c>
      <c r="C202" s="45" t="n">
        <v>45314</v>
      </c>
      <c r="D202" s="46" t="n">
        <v>45327</v>
      </c>
      <c r="E202" s="17" t="n">
        <v>75.6605</v>
      </c>
      <c r="F202" s="17" t="n">
        <v>67.8458</v>
      </c>
      <c r="G202" s="17" t="n">
        <v>43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405</v>
      </c>
      <c r="B203" s="16" t="s">
        <v>1021</v>
      </c>
      <c r="C203" s="45" t="n">
        <v>45275</v>
      </c>
      <c r="D203" s="46" t="n">
        <v>45383</v>
      </c>
      <c r="E203" s="17" t="n">
        <v>711.59</v>
      </c>
      <c r="F203" s="17" t="n">
        <v>722.91</v>
      </c>
      <c r="G203" s="17" t="n">
        <v>1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405</v>
      </c>
      <c r="B204" s="16" t="s">
        <v>1021</v>
      </c>
      <c r="C204" s="45" t="n">
        <v>45275</v>
      </c>
      <c r="D204" s="46" t="n">
        <v>45383</v>
      </c>
      <c r="E204" s="17" t="n">
        <v>711.59</v>
      </c>
      <c r="F204" s="17" t="n">
        <v>722.91</v>
      </c>
      <c r="G204" s="17" t="n">
        <v>2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406</v>
      </c>
      <c r="B205" s="16" t="s">
        <v>1073</v>
      </c>
      <c r="C205" s="45" t="n">
        <v>45285</v>
      </c>
      <c r="D205" s="46" t="n">
        <v>45352</v>
      </c>
      <c r="E205" s="17" t="n">
        <v>203.5625</v>
      </c>
      <c r="F205" s="17" t="n">
        <v>218.005</v>
      </c>
      <c r="G205" s="17" t="n">
        <v>10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406</v>
      </c>
      <c r="B206" s="16" t="s">
        <v>1073</v>
      </c>
      <c r="C206" s="45" t="n">
        <v>45285</v>
      </c>
      <c r="D206" s="46" t="n">
        <v>45352</v>
      </c>
      <c r="E206" s="17" t="n">
        <v>203.5625</v>
      </c>
      <c r="F206" s="17" t="n">
        <v>218.011</v>
      </c>
      <c r="G206" s="17" t="n">
        <v>10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406</v>
      </c>
      <c r="B207" s="16" t="s">
        <v>1073</v>
      </c>
      <c r="C207" s="45" t="n">
        <v>45288</v>
      </c>
      <c r="D207" s="46" t="n">
        <v>45352</v>
      </c>
      <c r="E207" s="17" t="n">
        <v>198.598</v>
      </c>
      <c r="F207" s="17" t="n">
        <v>218.011</v>
      </c>
      <c r="G207" s="17" t="n">
        <v>10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406</v>
      </c>
      <c r="B208" s="16" t="s">
        <v>1073</v>
      </c>
      <c r="C208" s="45" t="n">
        <v>45288</v>
      </c>
      <c r="D208" s="46" t="n">
        <v>45352</v>
      </c>
      <c r="E208" s="17" t="n">
        <v>198.578</v>
      </c>
      <c r="F208" s="17" t="n">
        <v>218.011</v>
      </c>
      <c r="G208" s="17" t="n">
        <v>10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406</v>
      </c>
      <c r="B209" s="16" t="s">
        <v>1073</v>
      </c>
      <c r="C209" s="45" t="n">
        <v>45366</v>
      </c>
      <c r="D209" s="46" t="n">
        <v>45444</v>
      </c>
      <c r="E209" s="17" t="n">
        <v>218.3745</v>
      </c>
      <c r="F209" s="17" t="n">
        <v>183.393</v>
      </c>
      <c r="G209" s="17" t="n">
        <v>20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406</v>
      </c>
      <c r="B210" s="16" t="s">
        <v>1073</v>
      </c>
      <c r="C210" s="45" t="n">
        <v>45372</v>
      </c>
      <c r="D210" s="46" t="n">
        <v>45444</v>
      </c>
      <c r="E210" s="17" t="n">
        <v>219.676</v>
      </c>
      <c r="F210" s="17" t="n">
        <v>183.3732</v>
      </c>
      <c r="G210" s="17" t="n">
        <v>10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406</v>
      </c>
      <c r="B211" s="16" t="s">
        <v>1073</v>
      </c>
      <c r="C211" s="45" t="n">
        <v>45383</v>
      </c>
      <c r="D211" s="46" t="n">
        <v>45444</v>
      </c>
      <c r="E211" s="17" t="n">
        <v>218.4543</v>
      </c>
      <c r="F211" s="17" t="n">
        <v>183.3732</v>
      </c>
      <c r="G211" s="17" t="n">
        <v>30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406</v>
      </c>
      <c r="B212" s="16" t="s">
        <v>1073</v>
      </c>
      <c r="C212" s="45" t="n">
        <v>45387</v>
      </c>
      <c r="D212" s="46" t="n">
        <v>45444</v>
      </c>
      <c r="E212" s="17" t="n">
        <v>224.68</v>
      </c>
      <c r="F212" s="17" t="n">
        <v>183.3732</v>
      </c>
      <c r="G212" s="17" t="n">
        <v>10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406</v>
      </c>
      <c r="B213" s="16" t="s">
        <v>1073</v>
      </c>
      <c r="C213" s="45" t="n">
        <v>45387</v>
      </c>
      <c r="D213" s="46" t="n">
        <v>45444</v>
      </c>
      <c r="E213" s="17" t="n">
        <v>224.74</v>
      </c>
      <c r="F213" s="17" t="n">
        <v>183.3732</v>
      </c>
      <c r="G213" s="17" t="n">
        <v>10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407</v>
      </c>
      <c r="B214" s="16" t="s">
        <v>1004</v>
      </c>
      <c r="C214" s="45" t="n">
        <v>45285</v>
      </c>
      <c r="D214" s="46" t="n">
        <v>45356</v>
      </c>
      <c r="E214" s="17" t="n">
        <v>63.801</v>
      </c>
      <c r="F214" s="17" t="n">
        <v>78.687</v>
      </c>
      <c r="G214" s="17" t="n">
        <v>30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407</v>
      </c>
      <c r="B215" s="16" t="s">
        <v>1004</v>
      </c>
      <c r="C215" s="45" t="n">
        <v>45370</v>
      </c>
      <c r="D215" s="46" t="n">
        <v>45420</v>
      </c>
      <c r="E215" s="17" t="n">
        <v>77.562</v>
      </c>
      <c r="F215" s="17" t="n">
        <v>86.7306</v>
      </c>
      <c r="G215" s="17" t="n">
        <v>10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407</v>
      </c>
      <c r="B216" s="16" t="s">
        <v>1004</v>
      </c>
      <c r="C216" s="45" t="n">
        <v>45370</v>
      </c>
      <c r="D216" s="46" t="n">
        <v>45420</v>
      </c>
      <c r="E216" s="17" t="n">
        <v>77.212</v>
      </c>
      <c r="F216" s="17" t="n">
        <v>86.7306</v>
      </c>
      <c r="G216" s="17" t="n">
        <v>10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407</v>
      </c>
      <c r="B217" s="16" t="s">
        <v>1004</v>
      </c>
      <c r="C217" s="45" t="n">
        <v>45373</v>
      </c>
      <c r="D217" s="46" t="n">
        <v>45420</v>
      </c>
      <c r="E217" s="17" t="n">
        <v>78.7628</v>
      </c>
      <c r="F217" s="17" t="n">
        <v>86.7306</v>
      </c>
      <c r="G217" s="17" t="n">
        <v>40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407</v>
      </c>
      <c r="B218" s="16" t="s">
        <v>1004</v>
      </c>
      <c r="C218" s="45" t="n">
        <v>45384</v>
      </c>
      <c r="D218" s="46" t="n">
        <v>45420</v>
      </c>
      <c r="E218" s="17" t="n">
        <v>85.619</v>
      </c>
      <c r="F218" s="17" t="n">
        <v>86.7306</v>
      </c>
      <c r="G218" s="17" t="n">
        <v>10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407</v>
      </c>
      <c r="B219" s="16" t="s">
        <v>1004</v>
      </c>
      <c r="C219" s="45" t="n">
        <v>45384</v>
      </c>
      <c r="D219" s="46" t="n">
        <v>45420</v>
      </c>
      <c r="E219" s="17" t="n">
        <v>85.6184</v>
      </c>
      <c r="F219" s="17" t="n">
        <v>86.7306</v>
      </c>
      <c r="G219" s="17" t="n">
        <v>120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407</v>
      </c>
      <c r="B220" s="16" t="s">
        <v>1004</v>
      </c>
      <c r="C220" s="45" t="n">
        <v>45407</v>
      </c>
      <c r="D220" s="46" t="n">
        <v>45420</v>
      </c>
      <c r="E220" s="17" t="n">
        <v>86.8935</v>
      </c>
      <c r="F220" s="17" t="n">
        <v>86.7306</v>
      </c>
      <c r="G220" s="17" t="n">
        <v>20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407</v>
      </c>
      <c r="B221" s="16" t="s">
        <v>1004</v>
      </c>
      <c r="C221" s="45" t="n">
        <v>45539</v>
      </c>
      <c r="D221" s="46" t="n">
        <v>45565</v>
      </c>
      <c r="E221" s="17" t="n">
        <v>68.555</v>
      </c>
      <c r="F221" s="17" t="n">
        <v>70.8933</v>
      </c>
      <c r="G221" s="17" t="n">
        <v>20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407</v>
      </c>
      <c r="B222" s="16" t="s">
        <v>1004</v>
      </c>
      <c r="C222" s="45" t="n">
        <v>45539</v>
      </c>
      <c r="D222" s="46" t="n">
        <v>45565</v>
      </c>
      <c r="E222" s="17" t="n">
        <v>68.5548</v>
      </c>
      <c r="F222" s="17" t="n">
        <v>70.8933</v>
      </c>
      <c r="G222" s="17" t="n">
        <v>60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407</v>
      </c>
      <c r="B223" s="16" t="s">
        <v>1004</v>
      </c>
      <c r="C223" s="45" t="n">
        <v>45540</v>
      </c>
      <c r="D223" s="46" t="n">
        <v>45565</v>
      </c>
      <c r="E223" s="17" t="n">
        <v>69.2554</v>
      </c>
      <c r="F223" s="17" t="n">
        <v>70.8934</v>
      </c>
      <c r="G223" s="17" t="n">
        <v>50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408</v>
      </c>
      <c r="B224" s="16" t="s">
        <v>1074</v>
      </c>
      <c r="C224" s="45" t="n">
        <v>45324</v>
      </c>
      <c r="D224" s="46" t="n">
        <v>45384</v>
      </c>
      <c r="E224" s="17" t="n">
        <v>549.48</v>
      </c>
      <c r="F224" s="17" t="n">
        <v>681.6</v>
      </c>
      <c r="G224" s="17" t="n">
        <v>1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  <row collapsed="false" customFormat="false" customHeight="false" hidden="false" ht="12.1" outlineLevel="0" r="225">
      <c r="A225" s="16" t="s">
        <v>408</v>
      </c>
      <c r="B225" s="16" t="s">
        <v>1074</v>
      </c>
      <c r="C225" s="45" t="n">
        <v>45324</v>
      </c>
      <c r="D225" s="46" t="n">
        <v>45384</v>
      </c>
      <c r="E225" s="17" t="n">
        <v>549.48</v>
      </c>
      <c r="F225" s="17" t="n">
        <v>681.5543</v>
      </c>
      <c r="G225" s="17" t="n">
        <v>1</v>
      </c>
      <c r="H225" s="6" t="s">
        <f>=(F225-E225)*G225</f>
      </c>
      <c r="I225" s="9" t="s">
        <f>=(F225-E225)/E225</f>
      </c>
      <c r="J225" s="7" t="s">
        <f>=MAX(1,DATEDIF(C225,D225,"d")-1)</f>
      </c>
      <c r="K225" s="9" t="s">
        <f>=I225*365/J225</f>
      </c>
    </row>
    <row collapsed="false" customFormat="false" customHeight="false" hidden="false" ht="12.1" outlineLevel="0" r="226">
      <c r="A226" s="16" t="s">
        <v>408</v>
      </c>
      <c r="B226" s="16" t="s">
        <v>1074</v>
      </c>
      <c r="C226" s="45" t="n">
        <v>45327</v>
      </c>
      <c r="D226" s="46" t="n">
        <v>45384</v>
      </c>
      <c r="E226" s="17" t="n">
        <v>553.9912</v>
      </c>
      <c r="F226" s="17" t="n">
        <v>681.5543</v>
      </c>
      <c r="G226" s="17" t="n">
        <v>8</v>
      </c>
      <c r="H226" s="6" t="s">
        <f>=(F226-E226)*G226</f>
      </c>
      <c r="I226" s="9" t="s">
        <f>=(F226-E226)/E226</f>
      </c>
      <c r="J226" s="7" t="s">
        <f>=MAX(1,DATEDIF(C226,D226,"d")-1)</f>
      </c>
      <c r="K226" s="9" t="s">
        <f>=I226*365/J226</f>
      </c>
    </row>
    <row collapsed="false" customFormat="false" customHeight="false" hidden="false" ht="12.1" outlineLevel="0" r="227">
      <c r="A227" s="16" t="s">
        <v>408</v>
      </c>
      <c r="B227" s="16" t="s">
        <v>1074</v>
      </c>
      <c r="C227" s="45" t="n">
        <v>45327</v>
      </c>
      <c r="D227" s="46" t="n">
        <v>45384</v>
      </c>
      <c r="E227" s="17" t="n">
        <v>557.396</v>
      </c>
      <c r="F227" s="17" t="n">
        <v>681.5543</v>
      </c>
      <c r="G227" s="17" t="n">
        <v>5</v>
      </c>
      <c r="H227" s="6" t="s">
        <f>=(F227-E227)*G227</f>
      </c>
      <c r="I227" s="9" t="s">
        <f>=(F227-E227)/E227</f>
      </c>
      <c r="J227" s="7" t="s">
        <f>=MAX(1,DATEDIF(C227,D227,"d")-1)</f>
      </c>
      <c r="K227" s="9" t="s">
        <f>=I227*365/J227</f>
      </c>
    </row>
    <row collapsed="false" customFormat="false" customHeight="false" hidden="false" ht="12.1" outlineLevel="0" r="228">
      <c r="A228" s="16" t="s">
        <v>409</v>
      </c>
      <c r="B228" s="16" t="s">
        <v>1075</v>
      </c>
      <c r="C228" s="45" t="n">
        <v>45324</v>
      </c>
      <c r="D228" s="46" t="n">
        <v>45370</v>
      </c>
      <c r="E228" s="17" t="n">
        <v>681.944</v>
      </c>
      <c r="F228" s="17" t="n">
        <v>645.484</v>
      </c>
      <c r="G228" s="17" t="n">
        <v>5</v>
      </c>
      <c r="H228" s="6" t="s">
        <f>=(F228-E228)*G228</f>
      </c>
      <c r="I228" s="9" t="s">
        <f>=(F228-E228)/E228</f>
      </c>
      <c r="J228" s="7" t="s">
        <f>=MAX(1,DATEDIF(C228,D228,"d")-1)</f>
      </c>
      <c r="K228" s="9" t="s">
        <f>=I228*365/J228</f>
      </c>
    </row>
    <row collapsed="false" customFormat="false" customHeight="false" hidden="false" ht="12.1" outlineLevel="0" r="229">
      <c r="A229" s="16" t="s">
        <v>409</v>
      </c>
      <c r="B229" s="16" t="s">
        <v>1075</v>
      </c>
      <c r="C229" s="45" t="n">
        <v>45351</v>
      </c>
      <c r="D229" s="46" t="n">
        <v>45370</v>
      </c>
      <c r="E229" s="17" t="n">
        <v>652.322</v>
      </c>
      <c r="F229" s="17" t="n">
        <v>645.484</v>
      </c>
      <c r="G229" s="17" t="n">
        <v>5</v>
      </c>
      <c r="H229" s="6" t="s">
        <f>=(F229-E229)*G229</f>
      </c>
      <c r="I229" s="9" t="s">
        <f>=(F229-E229)/E229</f>
      </c>
      <c r="J229" s="7" t="s">
        <f>=MAX(1,DATEDIF(C229,D229,"d")-1)</f>
      </c>
      <c r="K229" s="9" t="s">
        <f>=I229*365/J229</f>
      </c>
    </row>
    <row collapsed="false" customFormat="false" customHeight="false" hidden="false" ht="12.1" outlineLevel="0" r="230">
      <c r="A230" s="16" t="s">
        <v>409</v>
      </c>
      <c r="B230" s="16" t="s">
        <v>1075</v>
      </c>
      <c r="C230" s="45" t="n">
        <v>45371</v>
      </c>
      <c r="D230" s="46" t="n">
        <v>45372</v>
      </c>
      <c r="E230" s="17" t="n">
        <v>627.915</v>
      </c>
      <c r="F230" s="17" t="n">
        <v>629.485</v>
      </c>
      <c r="G230" s="17" t="n">
        <v>2</v>
      </c>
      <c r="H230" s="6" t="s">
        <f>=(F230-E230)*G230</f>
      </c>
      <c r="I230" s="9" t="s">
        <f>=(F230-E230)/E230</f>
      </c>
      <c r="J230" s="7" t="s">
        <f>=MAX(1,DATEDIF(C230,D230,"d")-1)</f>
      </c>
      <c r="K230" s="9" t="s">
        <f>=I230*365/J230</f>
      </c>
    </row>
    <row collapsed="false" customFormat="false" customHeight="false" hidden="false" ht="12.1" outlineLevel="0" r="231">
      <c r="A231" s="16" t="s">
        <v>409</v>
      </c>
      <c r="B231" s="16" t="s">
        <v>1075</v>
      </c>
      <c r="C231" s="45" t="n">
        <v>45371</v>
      </c>
      <c r="D231" s="46" t="n">
        <v>45372</v>
      </c>
      <c r="E231" s="17" t="n">
        <v>627.915</v>
      </c>
      <c r="F231" s="17" t="n">
        <v>629.485</v>
      </c>
      <c r="G231" s="17" t="n">
        <v>2</v>
      </c>
      <c r="H231" s="6" t="s">
        <f>=(F231-E231)*G231</f>
      </c>
      <c r="I231" s="9" t="s">
        <f>=(F231-E231)/E231</f>
      </c>
      <c r="J231" s="7" t="s">
        <f>=MAX(1,DATEDIF(C231,D231,"d")-1)</f>
      </c>
      <c r="K231" s="9" t="s">
        <f>=I231*365/J231</f>
      </c>
    </row>
    <row collapsed="false" customFormat="false" customHeight="false" hidden="false" ht="12.1" outlineLevel="0" r="232">
      <c r="A232" s="16" t="s">
        <v>35</v>
      </c>
      <c r="B232" s="16" t="s">
        <v>36</v>
      </c>
      <c r="C232" s="45" t="n">
        <v>45358</v>
      </c>
      <c r="D232" s="46" t="n">
        <v>45366</v>
      </c>
      <c r="E232" s="17" t="n">
        <v>207.954</v>
      </c>
      <c r="F232" s="17" t="n">
        <v>209.802</v>
      </c>
      <c r="G232" s="17" t="n">
        <v>30</v>
      </c>
      <c r="H232" s="6" t="s">
        <f>=(F232-E232)*G232</f>
      </c>
      <c r="I232" s="9" t="s">
        <f>=(F232-E232)/E232</f>
      </c>
      <c r="J232" s="7" t="s">
        <f>=MAX(1,DATEDIF(C232,D232,"d")-1)</f>
      </c>
      <c r="K232" s="9" t="s">
        <f>=I232*365/J232</f>
      </c>
    </row>
    <row collapsed="false" customFormat="false" customHeight="false" hidden="false" ht="12.1" outlineLevel="0" r="233">
      <c r="A233" s="16" t="s">
        <v>410</v>
      </c>
      <c r="B233" s="16" t="s">
        <v>1076</v>
      </c>
      <c r="C233" s="45" t="n">
        <v>45362</v>
      </c>
      <c r="D233" s="46" t="n">
        <v>45371</v>
      </c>
      <c r="E233" s="17" t="n">
        <v>0.7771</v>
      </c>
      <c r="F233" s="17" t="n">
        <v>0.7246</v>
      </c>
      <c r="G233" s="17" t="n">
        <v>10000</v>
      </c>
      <c r="H233" s="6" t="s">
        <f>=(F233-E233)*G233</f>
      </c>
      <c r="I233" s="9" t="s">
        <f>=(F233-E233)/E233</f>
      </c>
      <c r="J233" s="7" t="s">
        <f>=MAX(1,DATEDIF(C233,D233,"d")-1)</f>
      </c>
      <c r="K233" s="9" t="s">
        <f>=I233*365/J233</f>
      </c>
    </row>
    <row collapsed="false" customFormat="false" customHeight="false" hidden="false" ht="12.1" outlineLevel="0" r="234">
      <c r="A234" s="16" t="s">
        <v>410</v>
      </c>
      <c r="B234" s="16" t="s">
        <v>1076</v>
      </c>
      <c r="C234" s="45" t="n">
        <v>45366</v>
      </c>
      <c r="D234" s="46" t="n">
        <v>45371</v>
      </c>
      <c r="E234" s="17" t="n">
        <v>0.7503</v>
      </c>
      <c r="F234" s="17" t="n">
        <v>0.7246</v>
      </c>
      <c r="G234" s="17" t="n">
        <v>2000</v>
      </c>
      <c r="H234" s="6" t="s">
        <f>=(F234-E234)*G234</f>
      </c>
      <c r="I234" s="9" t="s">
        <f>=(F234-E234)/E234</f>
      </c>
      <c r="J234" s="7" t="s">
        <f>=MAX(1,DATEDIF(C234,D234,"d")-1)</f>
      </c>
      <c r="K234" s="9" t="s">
        <f>=I234*365/J234</f>
      </c>
    </row>
    <row collapsed="false" customFormat="false" customHeight="false" hidden="false" ht="12.1" outlineLevel="0" r="235">
      <c r="A235" s="16" t="s">
        <v>410</v>
      </c>
      <c r="B235" s="16" t="s">
        <v>1076</v>
      </c>
      <c r="C235" s="45" t="n">
        <v>45369</v>
      </c>
      <c r="D235" s="46" t="n">
        <v>45371</v>
      </c>
      <c r="E235" s="17" t="n">
        <v>0.7488</v>
      </c>
      <c r="F235" s="17" t="n">
        <v>0.7246</v>
      </c>
      <c r="G235" s="17" t="n">
        <v>1000</v>
      </c>
      <c r="H235" s="6" t="s">
        <f>=(F235-E235)*G235</f>
      </c>
      <c r="I235" s="9" t="s">
        <f>=(F235-E235)/E235</f>
      </c>
      <c r="J235" s="7" t="s">
        <f>=MAX(1,DATEDIF(C235,D235,"d")-1)</f>
      </c>
      <c r="K235" s="9" t="s">
        <f>=I235*365/J235</f>
      </c>
    </row>
    <row collapsed="false" customFormat="false" customHeight="false" hidden="false" ht="12.1" outlineLevel="0" r="236">
      <c r="A236" s="16" t="s">
        <v>410</v>
      </c>
      <c r="B236" s="16" t="s">
        <v>1076</v>
      </c>
      <c r="C236" s="45" t="n">
        <v>45370</v>
      </c>
      <c r="D236" s="46" t="n">
        <v>45371</v>
      </c>
      <c r="E236" s="17" t="n">
        <v>0.7435</v>
      </c>
      <c r="F236" s="17" t="n">
        <v>0.7246</v>
      </c>
      <c r="G236" s="17" t="n">
        <v>2000</v>
      </c>
      <c r="H236" s="6" t="s">
        <f>=(F236-E236)*G236</f>
      </c>
      <c r="I236" s="9" t="s">
        <f>=(F236-E236)/E236</f>
      </c>
      <c r="J236" s="7" t="s">
        <f>=MAX(1,DATEDIF(C236,D236,"d")-1)</f>
      </c>
      <c r="K236" s="9" t="s">
        <f>=I236*365/J236</f>
      </c>
    </row>
    <row collapsed="false" customFormat="false" customHeight="false" hidden="false" ht="12.1" outlineLevel="0" r="237">
      <c r="A237" s="16" t="s">
        <v>410</v>
      </c>
      <c r="B237" s="16" t="s">
        <v>1076</v>
      </c>
      <c r="C237" s="45" t="n">
        <v>45370</v>
      </c>
      <c r="D237" s="46" t="n">
        <v>45371</v>
      </c>
      <c r="E237" s="17" t="n">
        <v>0.7435</v>
      </c>
      <c r="F237" s="17" t="n">
        <v>0.7246</v>
      </c>
      <c r="G237" s="17" t="n">
        <v>1000</v>
      </c>
      <c r="H237" s="6" t="s">
        <f>=(F237-E237)*G237</f>
      </c>
      <c r="I237" s="9" t="s">
        <f>=(F237-E237)/E237</f>
      </c>
      <c r="J237" s="7" t="s">
        <f>=MAX(1,DATEDIF(C237,D237,"d")-1)</f>
      </c>
      <c r="K237" s="9" t="s">
        <f>=I237*365/J237</f>
      </c>
    </row>
    <row collapsed="false" customFormat="false" customHeight="false" hidden="false" ht="12.1" outlineLevel="0" r="238">
      <c r="A238" s="16" t="s">
        <v>410</v>
      </c>
      <c r="B238" s="16" t="s">
        <v>1076</v>
      </c>
      <c r="C238" s="45" t="n">
        <v>45371</v>
      </c>
      <c r="D238" s="46" t="n">
        <v>45387</v>
      </c>
      <c r="E238" s="17" t="n">
        <v>0.7284</v>
      </c>
      <c r="F238" s="17" t="n">
        <v>0.7321</v>
      </c>
      <c r="G238" s="17" t="n">
        <v>1000</v>
      </c>
      <c r="H238" s="6" t="s">
        <f>=(F238-E238)*G238</f>
      </c>
      <c r="I238" s="9" t="s">
        <f>=(F238-E238)/E238</f>
      </c>
      <c r="J238" s="7" t="s">
        <f>=MAX(1,DATEDIF(C238,D238,"d")-1)</f>
      </c>
      <c r="K238" s="9" t="s">
        <f>=I238*365/J238</f>
      </c>
    </row>
    <row collapsed="false" customFormat="false" customHeight="false" hidden="false" ht="12.1" outlineLevel="0" r="239">
      <c r="A239" s="16" t="s">
        <v>410</v>
      </c>
      <c r="B239" s="16" t="s">
        <v>1076</v>
      </c>
      <c r="C239" s="45" t="n">
        <v>45380</v>
      </c>
      <c r="D239" s="46" t="n">
        <v>45387</v>
      </c>
      <c r="E239" s="17" t="n">
        <v>0.7156</v>
      </c>
      <c r="F239" s="17" t="n">
        <v>0.7321</v>
      </c>
      <c r="G239" s="17" t="n">
        <v>3000</v>
      </c>
      <c r="H239" s="6" t="s">
        <f>=(F239-E239)*G239</f>
      </c>
      <c r="I239" s="9" t="s">
        <f>=(F239-E239)/E239</f>
      </c>
      <c r="J239" s="7" t="s">
        <f>=MAX(1,DATEDIF(C239,D239,"d")-1)</f>
      </c>
      <c r="K239" s="9" t="s">
        <f>=I239*365/J239</f>
      </c>
    </row>
    <row collapsed="false" customFormat="false" customHeight="false" hidden="false" ht="12.1" outlineLevel="0" r="240">
      <c r="A240" s="16" t="s">
        <v>411</v>
      </c>
      <c r="B240" s="16" t="s">
        <v>1077</v>
      </c>
      <c r="C240" s="45" t="n">
        <v>45366</v>
      </c>
      <c r="D240" s="46" t="n">
        <v>45370</v>
      </c>
      <c r="E240" s="17" t="n">
        <v>29.2785</v>
      </c>
      <c r="F240" s="17" t="n">
        <v>29.6363</v>
      </c>
      <c r="G240" s="17" t="n">
        <v>200</v>
      </c>
      <c r="H240" s="6" t="s">
        <f>=(F240-E240)*G240</f>
      </c>
      <c r="I240" s="9" t="s">
        <f>=(F240-E240)/E240</f>
      </c>
      <c r="J240" s="7" t="s">
        <f>=MAX(1,DATEDIF(C240,D240,"d")-1)</f>
      </c>
      <c r="K240" s="9" t="s">
        <f>=I240*365/J240</f>
      </c>
    </row>
    <row collapsed="false" customFormat="false" customHeight="false" hidden="false" ht="12.1" outlineLevel="0" r="241">
      <c r="A241" s="16" t="s">
        <v>412</v>
      </c>
      <c r="B241" s="16" t="s">
        <v>1078</v>
      </c>
      <c r="C241" s="45" t="n">
        <v>45366</v>
      </c>
      <c r="D241" s="46" t="n">
        <v>45407</v>
      </c>
      <c r="E241" s="17" t="n">
        <v>0.3265</v>
      </c>
      <c r="F241" s="17" t="n">
        <v>0.3585</v>
      </c>
      <c r="G241" s="17" t="n">
        <v>10000</v>
      </c>
      <c r="H241" s="6" t="s">
        <f>=(F241-E241)*G241</f>
      </c>
      <c r="I241" s="9" t="s">
        <f>=(F241-E241)/E241</f>
      </c>
      <c r="J241" s="7" t="s">
        <f>=MAX(1,DATEDIF(C241,D241,"d")-1)</f>
      </c>
      <c r="K241" s="9" t="s">
        <f>=I241*365/J241</f>
      </c>
    </row>
    <row collapsed="false" customFormat="false" customHeight="false" hidden="false" ht="12.1" outlineLevel="0" r="242">
      <c r="A242" s="16" t="s">
        <v>412</v>
      </c>
      <c r="B242" s="16" t="s">
        <v>1078</v>
      </c>
      <c r="C242" s="45" t="n">
        <v>45366</v>
      </c>
      <c r="D242" s="46" t="n">
        <v>45407</v>
      </c>
      <c r="E242" s="17" t="n">
        <v>0.3265</v>
      </c>
      <c r="F242" s="17" t="n">
        <v>0.3585</v>
      </c>
      <c r="G242" s="17" t="n">
        <v>10000</v>
      </c>
      <c r="H242" s="6" t="s">
        <f>=(F242-E242)*G242</f>
      </c>
      <c r="I242" s="9" t="s">
        <f>=(F242-E242)/E242</f>
      </c>
      <c r="J242" s="7" t="s">
        <f>=MAX(1,DATEDIF(C242,D242,"d")-1)</f>
      </c>
      <c r="K242" s="9" t="s">
        <f>=I242*365/J242</f>
      </c>
    </row>
    <row collapsed="false" customFormat="false" customHeight="false" hidden="false" ht="12.1" outlineLevel="0" r="243">
      <c r="A243" s="16" t="s">
        <v>412</v>
      </c>
      <c r="B243" s="16" t="s">
        <v>1078</v>
      </c>
      <c r="C243" s="45" t="n">
        <v>45372</v>
      </c>
      <c r="D243" s="46" t="n">
        <v>45407</v>
      </c>
      <c r="E243" s="17" t="n">
        <v>0.3247</v>
      </c>
      <c r="F243" s="17" t="n">
        <v>0.3585</v>
      </c>
      <c r="G243" s="17" t="n">
        <v>30000</v>
      </c>
      <c r="H243" s="6" t="s">
        <f>=(F243-E243)*G243</f>
      </c>
      <c r="I243" s="9" t="s">
        <f>=(F243-E243)/E243</f>
      </c>
      <c r="J243" s="7" t="s">
        <f>=MAX(1,DATEDIF(C243,D243,"d")-1)</f>
      </c>
      <c r="K243" s="9" t="s">
        <f>=I243*365/J243</f>
      </c>
    </row>
    <row collapsed="false" customFormat="false" customHeight="false" hidden="false" ht="12.1" outlineLevel="0" r="244">
      <c r="A244" s="16" t="s">
        <v>412</v>
      </c>
      <c r="B244" s="16" t="s">
        <v>1078</v>
      </c>
      <c r="C244" s="45" t="n">
        <v>45372</v>
      </c>
      <c r="D244" s="46" t="n">
        <v>45407</v>
      </c>
      <c r="E244" s="17" t="n">
        <v>0.3247</v>
      </c>
      <c r="F244" s="17" t="n">
        <v>0.3586</v>
      </c>
      <c r="G244" s="17" t="n">
        <v>30000</v>
      </c>
      <c r="H244" s="6" t="s">
        <f>=(F244-E244)*G244</f>
      </c>
      <c r="I244" s="9" t="s">
        <f>=(F244-E244)/E244</f>
      </c>
      <c r="J244" s="7" t="s">
        <f>=MAX(1,DATEDIF(C244,D244,"d")-1)</f>
      </c>
      <c r="K244" s="9" t="s">
        <f>=I244*365/J244</f>
      </c>
    </row>
    <row collapsed="false" customFormat="false" customHeight="false" hidden="false" ht="12.1" outlineLevel="0" r="245">
      <c r="A245" s="16" t="s">
        <v>412</v>
      </c>
      <c r="B245" s="16" t="s">
        <v>1078</v>
      </c>
      <c r="C245" s="45" t="n">
        <v>45372</v>
      </c>
      <c r="D245" s="46" t="n">
        <v>45407</v>
      </c>
      <c r="E245" s="17" t="n">
        <v>0.3246</v>
      </c>
      <c r="F245" s="17" t="n">
        <v>0.3586</v>
      </c>
      <c r="G245" s="17" t="n">
        <v>10000</v>
      </c>
      <c r="H245" s="6" t="s">
        <f>=(F245-E245)*G245</f>
      </c>
      <c r="I245" s="9" t="s">
        <f>=(F245-E245)/E245</f>
      </c>
      <c r="J245" s="7" t="s">
        <f>=MAX(1,DATEDIF(C245,D245,"d")-1)</f>
      </c>
      <c r="K245" s="9" t="s">
        <f>=I245*365/J245</f>
      </c>
    </row>
    <row collapsed="false" customFormat="false" customHeight="false" hidden="false" ht="12.1" outlineLevel="0" r="246">
      <c r="A246" s="16" t="s">
        <v>412</v>
      </c>
      <c r="B246" s="16" t="s">
        <v>1078</v>
      </c>
      <c r="C246" s="45" t="n">
        <v>45415</v>
      </c>
      <c r="D246" s="46" t="n">
        <v>45446</v>
      </c>
      <c r="E246" s="17" t="n">
        <v>0.3763</v>
      </c>
      <c r="F246" s="17" t="n">
        <v>0.3274</v>
      </c>
      <c r="G246" s="17" t="n">
        <v>10000</v>
      </c>
      <c r="H246" s="6" t="s">
        <f>=(F246-E246)*G246</f>
      </c>
      <c r="I246" s="9" t="s">
        <f>=(F246-E246)/E246</f>
      </c>
      <c r="J246" s="7" t="s">
        <f>=MAX(1,DATEDIF(C246,D246,"d")-1)</f>
      </c>
      <c r="K246" s="9" t="s">
        <f>=I246*365/J246</f>
      </c>
    </row>
    <row collapsed="false" customFormat="false" customHeight="false" hidden="false" ht="12.1" outlineLevel="0" r="247">
      <c r="A247" s="16" t="s">
        <v>412</v>
      </c>
      <c r="B247" s="16" t="s">
        <v>1078</v>
      </c>
      <c r="C247" s="45" t="n">
        <v>45415</v>
      </c>
      <c r="D247" s="46" t="n">
        <v>45446</v>
      </c>
      <c r="E247" s="17" t="n">
        <v>0.3763</v>
      </c>
      <c r="F247" s="17" t="n">
        <v>0.3275</v>
      </c>
      <c r="G247" s="17" t="n">
        <v>40000</v>
      </c>
      <c r="H247" s="6" t="s">
        <f>=(F247-E247)*G247</f>
      </c>
      <c r="I247" s="9" t="s">
        <f>=(F247-E247)/E247</f>
      </c>
      <c r="J247" s="7" t="s">
        <f>=MAX(1,DATEDIF(C247,D247,"d")-1)</f>
      </c>
      <c r="K247" s="9" t="s">
        <f>=I247*365/J247</f>
      </c>
    </row>
    <row collapsed="false" customFormat="false" customHeight="false" hidden="false" ht="12.1" outlineLevel="0" r="248">
      <c r="A248" s="16" t="s">
        <v>412</v>
      </c>
      <c r="B248" s="16" t="s">
        <v>1078</v>
      </c>
      <c r="C248" s="45" t="n">
        <v>45420</v>
      </c>
      <c r="D248" s="46" t="n">
        <v>45446</v>
      </c>
      <c r="E248" s="17" t="n">
        <v>0.3711</v>
      </c>
      <c r="F248" s="17" t="n">
        <v>0.3275</v>
      </c>
      <c r="G248" s="17" t="n">
        <v>30000</v>
      </c>
      <c r="H248" s="6" t="s">
        <f>=(F248-E248)*G248</f>
      </c>
      <c r="I248" s="9" t="s">
        <f>=(F248-E248)/E248</f>
      </c>
      <c r="J248" s="7" t="s">
        <f>=MAX(1,DATEDIF(C248,D248,"d")-1)</f>
      </c>
      <c r="K248" s="9" t="s">
        <f>=I248*365/J248</f>
      </c>
    </row>
    <row collapsed="false" customFormat="false" customHeight="false" hidden="false" ht="12.1" outlineLevel="0" r="249">
      <c r="A249" s="16" t="s">
        <v>412</v>
      </c>
      <c r="B249" s="16" t="s">
        <v>1078</v>
      </c>
      <c r="C249" s="45" t="n">
        <v>45420</v>
      </c>
      <c r="D249" s="46" t="n">
        <v>45446</v>
      </c>
      <c r="E249" s="17" t="n">
        <v>0.3711</v>
      </c>
      <c r="F249" s="17" t="n">
        <v>0.3275</v>
      </c>
      <c r="G249" s="17" t="n">
        <v>10000</v>
      </c>
      <c r="H249" s="6" t="s">
        <f>=(F249-E249)*G249</f>
      </c>
      <c r="I249" s="9" t="s">
        <f>=(F249-E249)/E249</f>
      </c>
      <c r="J249" s="7" t="s">
        <f>=MAX(1,DATEDIF(C249,D249,"d")-1)</f>
      </c>
      <c r="K249" s="9" t="s">
        <f>=I249*365/J249</f>
      </c>
    </row>
    <row collapsed="false" customFormat="false" customHeight="false" hidden="false" ht="12.1" outlineLevel="0" r="250">
      <c r="A250" s="16" t="s">
        <v>412</v>
      </c>
      <c r="B250" s="16" t="s">
        <v>1078</v>
      </c>
      <c r="C250" s="45" t="n">
        <v>45422</v>
      </c>
      <c r="D250" s="46" t="n">
        <v>45446</v>
      </c>
      <c r="E250" s="17" t="n">
        <v>0.3661</v>
      </c>
      <c r="F250" s="17" t="n">
        <v>0.3275</v>
      </c>
      <c r="G250" s="17" t="n">
        <v>10000</v>
      </c>
      <c r="H250" s="6" t="s">
        <f>=(F250-E250)*G250</f>
      </c>
      <c r="I250" s="9" t="s">
        <f>=(F250-E250)/E250</f>
      </c>
      <c r="J250" s="7" t="s">
        <f>=MAX(1,DATEDIF(C250,D250,"d")-1)</f>
      </c>
      <c r="K250" s="9" t="s">
        <f>=I250*365/J250</f>
      </c>
    </row>
    <row collapsed="false" customFormat="false" customHeight="false" hidden="false" ht="12.1" outlineLevel="0" r="251">
      <c r="A251" s="16" t="s">
        <v>413</v>
      </c>
      <c r="B251" s="16" t="s">
        <v>1079</v>
      </c>
      <c r="C251" s="45" t="n">
        <v>45366</v>
      </c>
      <c r="D251" s="46" t="n">
        <v>45369</v>
      </c>
      <c r="E251" s="17" t="n">
        <v>338.2205</v>
      </c>
      <c r="F251" s="17" t="n">
        <v>326.7385</v>
      </c>
      <c r="G251" s="17" t="n">
        <v>20</v>
      </c>
      <c r="H251" s="6" t="s">
        <f>=(F251-E251)*G251</f>
      </c>
      <c r="I251" s="9" t="s">
        <f>=(F251-E251)/E251</f>
      </c>
      <c r="J251" s="7" t="s">
        <f>=MAX(1,DATEDIF(C251,D251,"d")-1)</f>
      </c>
      <c r="K251" s="9" t="s">
        <f>=I251*365/J251</f>
      </c>
    </row>
    <row collapsed="false" customFormat="false" customHeight="false" hidden="false" ht="12.1" outlineLevel="0" r="252">
      <c r="A252" s="16" t="s">
        <v>414</v>
      </c>
      <c r="B252" s="16" t="s">
        <v>1002</v>
      </c>
      <c r="C252" s="45" t="n">
        <v>45366</v>
      </c>
      <c r="D252" s="46" t="n">
        <v>45444</v>
      </c>
      <c r="E252" s="17" t="n">
        <v>299.189</v>
      </c>
      <c r="F252" s="17" t="n">
        <v>312.51</v>
      </c>
      <c r="G252" s="17" t="n">
        <v>10</v>
      </c>
      <c r="H252" s="6" t="s">
        <f>=(F252-E252)*G252</f>
      </c>
      <c r="I252" s="9" t="s">
        <f>=(F252-E252)/E252</f>
      </c>
      <c r="J252" s="7" t="s">
        <f>=MAX(1,DATEDIF(C252,D252,"d")-1)</f>
      </c>
      <c r="K252" s="9" t="s">
        <f>=I252*365/J252</f>
      </c>
    </row>
    <row collapsed="false" customFormat="false" customHeight="false" hidden="false" ht="12.1" outlineLevel="0" r="253">
      <c r="A253" s="16" t="s">
        <v>414</v>
      </c>
      <c r="B253" s="16" t="s">
        <v>1002</v>
      </c>
      <c r="C253" s="45" t="n">
        <v>45366</v>
      </c>
      <c r="D253" s="46" t="n">
        <v>45444</v>
      </c>
      <c r="E253" s="17" t="n">
        <v>299.189</v>
      </c>
      <c r="F253" s="17" t="n">
        <v>312.6035</v>
      </c>
      <c r="G253" s="17" t="n">
        <v>10</v>
      </c>
      <c r="H253" s="6" t="s">
        <f>=(F253-E253)*G253</f>
      </c>
      <c r="I253" s="9" t="s">
        <f>=(F253-E253)/E253</f>
      </c>
      <c r="J253" s="7" t="s">
        <f>=MAX(1,DATEDIF(C253,D253,"d")-1)</f>
      </c>
      <c r="K253" s="9" t="s">
        <f>=I253*365/J253</f>
      </c>
    </row>
    <row collapsed="false" customFormat="false" customHeight="false" hidden="false" ht="12.1" outlineLevel="0" r="254">
      <c r="A254" s="16" t="s">
        <v>414</v>
      </c>
      <c r="B254" s="16" t="s">
        <v>1002</v>
      </c>
      <c r="C254" s="45" t="n">
        <v>45371</v>
      </c>
      <c r="D254" s="46" t="n">
        <v>45444</v>
      </c>
      <c r="E254" s="17" t="n">
        <v>296.147</v>
      </c>
      <c r="F254" s="17" t="n">
        <v>312.6035</v>
      </c>
      <c r="G254" s="17" t="n">
        <v>10</v>
      </c>
      <c r="H254" s="6" t="s">
        <f>=(F254-E254)*G254</f>
      </c>
      <c r="I254" s="9" t="s">
        <f>=(F254-E254)/E254</f>
      </c>
      <c r="J254" s="7" t="s">
        <f>=MAX(1,DATEDIF(C254,D254,"d")-1)</f>
      </c>
      <c r="K254" s="9" t="s">
        <f>=I254*365/J254</f>
      </c>
    </row>
    <row collapsed="false" customFormat="false" customHeight="false" hidden="false" ht="12.1" outlineLevel="0" r="255">
      <c r="A255" s="16" t="s">
        <v>414</v>
      </c>
      <c r="B255" s="16" t="s">
        <v>1002</v>
      </c>
      <c r="C255" s="45" t="n">
        <v>45447</v>
      </c>
      <c r="D255" s="46" t="n">
        <v>45527</v>
      </c>
      <c r="E255" s="17" t="n">
        <v>314.6015</v>
      </c>
      <c r="F255" s="17" t="n">
        <v>256.7244</v>
      </c>
      <c r="G255" s="17" t="n">
        <v>40</v>
      </c>
      <c r="H255" s="6" t="s">
        <f>=(F255-E255)*G255</f>
      </c>
      <c r="I255" s="9" t="s">
        <f>=(F255-E255)/E255</f>
      </c>
      <c r="J255" s="7" t="s">
        <f>=MAX(1,DATEDIF(C255,D255,"d")-1)</f>
      </c>
      <c r="K255" s="9" t="s">
        <f>=I255*365/J255</f>
      </c>
    </row>
    <row collapsed="false" customFormat="false" customHeight="false" hidden="false" ht="12.1" outlineLevel="0" r="256">
      <c r="A256" s="16" t="s">
        <v>414</v>
      </c>
      <c r="B256" s="16" t="s">
        <v>1002</v>
      </c>
      <c r="C256" s="45" t="n">
        <v>45476</v>
      </c>
      <c r="D256" s="46" t="n">
        <v>45527</v>
      </c>
      <c r="E256" s="17" t="n">
        <v>329.7236</v>
      </c>
      <c r="F256" s="17" t="n">
        <v>256.7244</v>
      </c>
      <c r="G256" s="17" t="n">
        <v>50</v>
      </c>
      <c r="H256" s="6" t="s">
        <f>=(F256-E256)*G256</f>
      </c>
      <c r="I256" s="9" t="s">
        <f>=(F256-E256)/E256</f>
      </c>
      <c r="J256" s="7" t="s">
        <f>=MAX(1,DATEDIF(C256,D256,"d")-1)</f>
      </c>
      <c r="K256" s="9" t="s">
        <f>=I256*365/J256</f>
      </c>
    </row>
    <row collapsed="false" customFormat="false" customHeight="false" hidden="false" ht="12.1" outlineLevel="0" r="257">
      <c r="A257" s="16" t="s">
        <v>414</v>
      </c>
      <c r="B257" s="16" t="s">
        <v>1002</v>
      </c>
      <c r="C257" s="45" t="n">
        <v>45476</v>
      </c>
      <c r="D257" s="46" t="n">
        <v>45527</v>
      </c>
      <c r="E257" s="17" t="n">
        <v>329.734</v>
      </c>
      <c r="F257" s="17" t="n">
        <v>256.7244</v>
      </c>
      <c r="G257" s="17" t="n">
        <v>10</v>
      </c>
      <c r="H257" s="6" t="s">
        <f>=(F257-E257)*G257</f>
      </c>
      <c r="I257" s="9" t="s">
        <f>=(F257-E257)/E257</f>
      </c>
      <c r="J257" s="7" t="s">
        <f>=MAX(1,DATEDIF(C257,D257,"d")-1)</f>
      </c>
      <c r="K257" s="9" t="s">
        <f>=I257*365/J257</f>
      </c>
    </row>
    <row collapsed="false" customFormat="false" customHeight="false" hidden="false" ht="12.1" outlineLevel="0" r="258">
      <c r="A258" s="16" t="s">
        <v>27</v>
      </c>
      <c r="B258" s="16" t="s">
        <v>28</v>
      </c>
      <c r="C258" s="45" t="n">
        <v>45369</v>
      </c>
      <c r="D258" s="46" t="n">
        <v>45369</v>
      </c>
      <c r="E258" s="17" t="n">
        <v>3039.02</v>
      </c>
      <c r="F258" s="17" t="n">
        <v>3046.56</v>
      </c>
      <c r="G258" s="17" t="n">
        <v>1</v>
      </c>
      <c r="H258" s="6" t="s">
        <f>=(F258-E258)*G258</f>
      </c>
      <c r="I258" s="9" t="s">
        <f>=(F258-E258)/E258</f>
      </c>
      <c r="J258" s="7" t="s">
        <f>=MAX(1,DATEDIF(C258,D258,"d")-1)</f>
      </c>
      <c r="K258" s="9" t="s">
        <f>=I258*365/J258</f>
      </c>
    </row>
    <row collapsed="false" customFormat="false" customHeight="false" hidden="false" ht="12.1" outlineLevel="0" r="259">
      <c r="A259" s="16" t="s">
        <v>27</v>
      </c>
      <c r="B259" s="16" t="s">
        <v>28</v>
      </c>
      <c r="C259" s="45" t="n">
        <v>45369</v>
      </c>
      <c r="D259" s="46" t="n">
        <v>45369</v>
      </c>
      <c r="E259" s="17" t="n">
        <v>3039.02</v>
      </c>
      <c r="F259" s="17" t="n">
        <v>3047.48</v>
      </c>
      <c r="G259" s="17" t="n">
        <v>1</v>
      </c>
      <c r="H259" s="6" t="s">
        <f>=(F259-E259)*G259</f>
      </c>
      <c r="I259" s="9" t="s">
        <f>=(F259-E259)/E259</f>
      </c>
      <c r="J259" s="7" t="s">
        <f>=MAX(1,DATEDIF(C259,D259,"d")-1)</f>
      </c>
      <c r="K259" s="9" t="s">
        <f>=I259*365/J259</f>
      </c>
    </row>
    <row collapsed="false" customFormat="false" customHeight="false" hidden="false" ht="12.1" outlineLevel="0" r="260">
      <c r="A260" s="16" t="s">
        <v>27</v>
      </c>
      <c r="B260" s="16" t="s">
        <v>28</v>
      </c>
      <c r="C260" s="45" t="n">
        <v>45370</v>
      </c>
      <c r="D260" s="46" t="n">
        <v>45370</v>
      </c>
      <c r="E260" s="17" t="n">
        <v>3157.08</v>
      </c>
      <c r="F260" s="17" t="n">
        <v>3166.4167</v>
      </c>
      <c r="G260" s="17" t="n">
        <v>1</v>
      </c>
      <c r="H260" s="6" t="s">
        <f>=(F260-E260)*G260</f>
      </c>
      <c r="I260" s="9" t="s">
        <f>=(F260-E260)/E260</f>
      </c>
      <c r="J260" s="7" t="s">
        <f>=MAX(1,DATEDIF(C260,D260,"d")-1)</f>
      </c>
      <c r="K260" s="9" t="s">
        <f>=I260*365/J260</f>
      </c>
    </row>
    <row collapsed="false" customFormat="false" customHeight="false" hidden="false" ht="12.1" outlineLevel="0" r="261">
      <c r="A261" s="16" t="s">
        <v>27</v>
      </c>
      <c r="B261" s="16" t="s">
        <v>28</v>
      </c>
      <c r="C261" s="45" t="n">
        <v>45370</v>
      </c>
      <c r="D261" s="46" t="n">
        <v>45370</v>
      </c>
      <c r="E261" s="17" t="n">
        <v>3168.085</v>
      </c>
      <c r="F261" s="17" t="n">
        <v>3166.4167</v>
      </c>
      <c r="G261" s="17" t="n">
        <v>2</v>
      </c>
      <c r="H261" s="6" t="s">
        <f>=(F261-E261)*G261</f>
      </c>
      <c r="I261" s="9" t="s">
        <f>=(F261-E261)/E261</f>
      </c>
      <c r="J261" s="7" t="s">
        <f>=MAX(1,DATEDIF(C261,D261,"d")-1)</f>
      </c>
      <c r="K261" s="9" t="s">
        <f>=I261*365/J261</f>
      </c>
    </row>
    <row collapsed="false" customFormat="false" customHeight="false" hidden="false" ht="12.1" outlineLevel="0" r="262">
      <c r="A262" s="16" t="s">
        <v>27</v>
      </c>
      <c r="B262" s="16" t="s">
        <v>28</v>
      </c>
      <c r="C262" s="45" t="n">
        <v>45370</v>
      </c>
      <c r="D262" s="46" t="n">
        <v>45371</v>
      </c>
      <c r="E262" s="17" t="n">
        <v>3215.0725</v>
      </c>
      <c r="F262" s="17" t="n">
        <v>3122.5</v>
      </c>
      <c r="G262" s="17" t="n">
        <v>4</v>
      </c>
      <c r="H262" s="6" t="s">
        <f>=(F262-E262)*G262</f>
      </c>
      <c r="I262" s="9" t="s">
        <f>=(F262-E262)/E262</f>
      </c>
      <c r="J262" s="7" t="s">
        <f>=MAX(1,DATEDIF(C262,D262,"d")-1)</f>
      </c>
      <c r="K262" s="9" t="s">
        <f>=I262*365/J262</f>
      </c>
    </row>
    <row collapsed="false" customFormat="false" customHeight="false" hidden="false" ht="12.1" outlineLevel="0" r="263">
      <c r="A263" s="16" t="s">
        <v>27</v>
      </c>
      <c r="B263" s="16" t="s">
        <v>28</v>
      </c>
      <c r="C263" s="45" t="n">
        <v>45371</v>
      </c>
      <c r="D263" s="46" t="n">
        <v>45371</v>
      </c>
      <c r="E263" s="17" t="n">
        <v>3138.57</v>
      </c>
      <c r="F263" s="17" t="n">
        <v>3152.42</v>
      </c>
      <c r="G263" s="17" t="n">
        <v>1</v>
      </c>
      <c r="H263" s="6" t="s">
        <f>=(F263-E263)*G263</f>
      </c>
      <c r="I263" s="9" t="s">
        <f>=(F263-E263)/E263</f>
      </c>
      <c r="J263" s="7" t="s">
        <f>=MAX(1,DATEDIF(C263,D263,"d")-1)</f>
      </c>
      <c r="K263" s="9" t="s">
        <f>=I263*365/J263</f>
      </c>
    </row>
    <row collapsed="false" customFormat="false" customHeight="false" hidden="false" ht="12.1" outlineLevel="0" r="264">
      <c r="A264" s="16" t="s">
        <v>27</v>
      </c>
      <c r="B264" s="16" t="s">
        <v>28</v>
      </c>
      <c r="C264" s="45" t="n">
        <v>46009</v>
      </c>
      <c r="D264" s="46" t="n">
        <v>46129</v>
      </c>
      <c r="E264" s="17" t="n">
        <v>325.761</v>
      </c>
      <c r="F264" s="17" t="n">
        <v>324.9391</v>
      </c>
      <c r="G264" s="17" t="n">
        <v>10</v>
      </c>
      <c r="H264" s="6" t="s">
        <f>=(F264-E264)*G264</f>
      </c>
      <c r="I264" s="9" t="s">
        <f>=(F264-E264)/E264</f>
      </c>
      <c r="J264" s="7" t="s">
        <f>=MAX(1,DATEDIF(C264,D264,"d")-1)</f>
      </c>
      <c r="K264" s="9" t="s">
        <f>=I264*365/J264</f>
      </c>
    </row>
    <row collapsed="false" customFormat="false" customHeight="false" hidden="false" ht="12.1" outlineLevel="0" r="265">
      <c r="A265" s="16" t="s">
        <v>27</v>
      </c>
      <c r="B265" s="16" t="s">
        <v>28</v>
      </c>
      <c r="C265" s="45" t="n">
        <v>46129</v>
      </c>
      <c r="D265" s="46" t="n">
        <v>46129</v>
      </c>
      <c r="E265" s="17" t="n">
        <v>326.58</v>
      </c>
      <c r="F265" s="17" t="n">
        <v>324.9391</v>
      </c>
      <c r="G265" s="17" t="n">
        <v>1</v>
      </c>
      <c r="H265" s="6" t="s">
        <f>=(F265-E265)*G265</f>
      </c>
      <c r="I265" s="9" t="s">
        <f>=(F265-E265)/E265</f>
      </c>
      <c r="J265" s="7" t="s">
        <f>=MAX(1,DATEDIF(C265,D265,"d")-1)</f>
      </c>
      <c r="K265" s="9" t="s">
        <f>=I265*365/J265</f>
      </c>
    </row>
    <row collapsed="false" customFormat="false" customHeight="false" hidden="false" ht="12.1" outlineLevel="0" r="266">
      <c r="A266" s="16" t="s">
        <v>415</v>
      </c>
      <c r="B266" s="16" t="s">
        <v>1080</v>
      </c>
      <c r="C266" s="45" t="n">
        <v>45370</v>
      </c>
      <c r="D266" s="46" t="n">
        <v>45370</v>
      </c>
      <c r="E266" s="17" t="n">
        <v>187.35</v>
      </c>
      <c r="F266" s="17" t="n">
        <v>185.507</v>
      </c>
      <c r="G266" s="17" t="n">
        <v>20</v>
      </c>
      <c r="H266" s="6" t="s">
        <f>=(F266-E266)*G266</f>
      </c>
      <c r="I266" s="9" t="s">
        <f>=(F266-E266)/E266</f>
      </c>
      <c r="J266" s="7" t="s">
        <f>=MAX(1,DATEDIF(C266,D266,"d")-1)</f>
      </c>
      <c r="K266" s="9" t="s">
        <f>=I266*365/J266</f>
      </c>
    </row>
    <row collapsed="false" customFormat="false" customHeight="false" hidden="false" ht="12.1" outlineLevel="0" r="267">
      <c r="A267" s="16" t="s">
        <v>416</v>
      </c>
      <c r="B267" s="16" t="s">
        <v>1081</v>
      </c>
      <c r="C267" s="45" t="n">
        <v>45370</v>
      </c>
      <c r="D267" s="46" t="n">
        <v>45415</v>
      </c>
      <c r="E267" s="17" t="n">
        <v>61.986</v>
      </c>
      <c r="F267" s="17" t="n">
        <v>67.3461</v>
      </c>
      <c r="G267" s="17" t="n">
        <v>100</v>
      </c>
      <c r="H267" s="6" t="s">
        <f>=(F267-E267)*G267</f>
      </c>
      <c r="I267" s="9" t="s">
        <f>=(F267-E267)/E267</f>
      </c>
      <c r="J267" s="7" t="s">
        <f>=MAX(1,DATEDIF(C267,D267,"d")-1)</f>
      </c>
      <c r="K267" s="9" t="s">
        <f>=I267*365/J267</f>
      </c>
    </row>
    <row collapsed="false" customFormat="false" customHeight="false" hidden="false" ht="12.1" outlineLevel="0" r="268">
      <c r="A268" s="16" t="s">
        <v>416</v>
      </c>
      <c r="B268" s="16" t="s">
        <v>1081</v>
      </c>
      <c r="C268" s="45" t="n">
        <v>45383</v>
      </c>
      <c r="D268" s="46" t="n">
        <v>45415</v>
      </c>
      <c r="E268" s="17" t="n">
        <v>66.8885</v>
      </c>
      <c r="F268" s="17" t="n">
        <v>67.3461</v>
      </c>
      <c r="G268" s="17" t="n">
        <v>200</v>
      </c>
      <c r="H268" s="6" t="s">
        <f>=(F268-E268)*G268</f>
      </c>
      <c r="I268" s="9" t="s">
        <f>=(F268-E268)/E268</f>
      </c>
      <c r="J268" s="7" t="s">
        <f>=MAX(1,DATEDIF(C268,D268,"d")-1)</f>
      </c>
      <c r="K268" s="9" t="s">
        <f>=I268*365/J268</f>
      </c>
    </row>
    <row collapsed="false" customFormat="false" customHeight="false" hidden="false" ht="12.1" outlineLevel="0" r="269">
      <c r="A269" s="16" t="s">
        <v>416</v>
      </c>
      <c r="B269" s="16" t="s">
        <v>1081</v>
      </c>
      <c r="C269" s="45" t="n">
        <v>46009</v>
      </c>
      <c r="D269" s="46" t="n">
        <v>46010</v>
      </c>
      <c r="E269" s="17" t="n">
        <v>40.9977</v>
      </c>
      <c r="F269" s="17" t="n">
        <v>40.938</v>
      </c>
      <c r="G269" s="17" t="n">
        <v>10</v>
      </c>
      <c r="H269" s="6" t="s">
        <f>=(F269-E269)*G269</f>
      </c>
      <c r="I269" s="9" t="s">
        <f>=(F269-E269)/E269</f>
      </c>
      <c r="J269" s="7" t="s">
        <f>=MAX(1,DATEDIF(C269,D269,"d")-1)</f>
      </c>
      <c r="K269" s="9" t="s">
        <f>=I269*365/J269</f>
      </c>
    </row>
    <row collapsed="false" customFormat="false" customHeight="false" hidden="false" ht="12.1" outlineLevel="0" r="270">
      <c r="A270" s="16" t="s">
        <v>416</v>
      </c>
      <c r="B270" s="16" t="s">
        <v>1081</v>
      </c>
      <c r="C270" s="45" t="n">
        <v>46009</v>
      </c>
      <c r="D270" s="46" t="n">
        <v>46129</v>
      </c>
      <c r="E270" s="17" t="n">
        <v>40.9977</v>
      </c>
      <c r="F270" s="17" t="n">
        <v>42.7587</v>
      </c>
      <c r="G270" s="17" t="n">
        <v>60</v>
      </c>
      <c r="H270" s="6" t="s">
        <f>=(F270-E270)*G270</f>
      </c>
      <c r="I270" s="9" t="s">
        <f>=(F270-E270)/E270</f>
      </c>
      <c r="J270" s="7" t="s">
        <f>=MAX(1,DATEDIF(C270,D270,"d")-1)</f>
      </c>
      <c r="K270" s="9" t="s">
        <f>=I270*365/J270</f>
      </c>
    </row>
    <row collapsed="false" customFormat="false" customHeight="false" hidden="false" ht="12.1" outlineLevel="0" r="271">
      <c r="A271" s="16" t="s">
        <v>417</v>
      </c>
      <c r="B271" s="16" t="s">
        <v>1082</v>
      </c>
      <c r="C271" s="45" t="n">
        <v>45371</v>
      </c>
      <c r="D271" s="46" t="n">
        <v>45372</v>
      </c>
      <c r="E271" s="17" t="n">
        <v>624.025</v>
      </c>
      <c r="F271" s="17" t="n">
        <v>622.2877</v>
      </c>
      <c r="G271" s="17" t="n">
        <v>4</v>
      </c>
      <c r="H271" s="6" t="s">
        <f>=(F271-E271)*G271</f>
      </c>
      <c r="I271" s="9" t="s">
        <f>=(F271-E271)/E271</f>
      </c>
      <c r="J271" s="7" t="s">
        <f>=MAX(1,DATEDIF(C271,D271,"d")-1)</f>
      </c>
      <c r="K271" s="9" t="s">
        <f>=I271*365/J271</f>
      </c>
    </row>
    <row collapsed="false" customFormat="false" customHeight="false" hidden="false" ht="12.1" outlineLevel="0" r="272">
      <c r="A272" s="16" t="s">
        <v>417</v>
      </c>
      <c r="B272" s="16" t="s">
        <v>1082</v>
      </c>
      <c r="C272" s="45" t="n">
        <v>45371</v>
      </c>
      <c r="D272" s="46" t="n">
        <v>45372</v>
      </c>
      <c r="E272" s="17" t="n">
        <v>624.4129</v>
      </c>
      <c r="F272" s="17" t="n">
        <v>622.2877</v>
      </c>
      <c r="G272" s="17" t="n">
        <v>35</v>
      </c>
      <c r="H272" s="6" t="s">
        <f>=(F272-E272)*G272</f>
      </c>
      <c r="I272" s="9" t="s">
        <f>=(F272-E272)/E272</f>
      </c>
      <c r="J272" s="7" t="s">
        <f>=MAX(1,DATEDIF(C272,D272,"d")-1)</f>
      </c>
      <c r="K272" s="9" t="s">
        <f>=I272*365/J272</f>
      </c>
    </row>
    <row collapsed="false" customFormat="false" customHeight="false" hidden="false" ht="12.1" outlineLevel="0" r="273">
      <c r="A273" s="16" t="s">
        <v>418</v>
      </c>
      <c r="B273" s="16" t="s">
        <v>1083</v>
      </c>
      <c r="C273" s="45" t="n">
        <v>45372</v>
      </c>
      <c r="D273" s="46" t="n">
        <v>45372</v>
      </c>
      <c r="E273" s="17" t="n">
        <v>135.7086</v>
      </c>
      <c r="F273" s="17" t="n">
        <v>130.4954</v>
      </c>
      <c r="G273" s="17" t="n">
        <v>70</v>
      </c>
      <c r="H273" s="6" t="s">
        <f>=(F273-E273)*G273</f>
      </c>
      <c r="I273" s="9" t="s">
        <f>=(F273-E273)/E273</f>
      </c>
      <c r="J273" s="7" t="s">
        <f>=MAX(1,DATEDIF(C273,D273,"d")-1)</f>
      </c>
      <c r="K273" s="9" t="s">
        <f>=I273*365/J273</f>
      </c>
    </row>
    <row collapsed="false" customFormat="false" customHeight="false" hidden="false" ht="12.1" outlineLevel="0" r="274">
      <c r="A274" s="16" t="s">
        <v>419</v>
      </c>
      <c r="B274" s="16" t="s">
        <v>1084</v>
      </c>
      <c r="C274" s="45" t="n">
        <v>45373</v>
      </c>
      <c r="D274" s="46" t="n">
        <v>45380</v>
      </c>
      <c r="E274" s="17" t="n">
        <v>1.6631</v>
      </c>
      <c r="F274" s="17" t="n">
        <v>1.709</v>
      </c>
      <c r="G274" s="17" t="n">
        <v>98</v>
      </c>
      <c r="H274" s="6" t="s">
        <f>=(F274-E274)*G274</f>
      </c>
      <c r="I274" s="9" t="s">
        <f>=(F274-E274)/E274</f>
      </c>
      <c r="J274" s="7" t="s">
        <f>=MAX(1,DATEDIF(C274,D274,"d")-1)</f>
      </c>
      <c r="K274" s="9" t="s">
        <f>=I274*365/J274</f>
      </c>
    </row>
    <row collapsed="false" customFormat="false" customHeight="false" hidden="false" ht="12.1" outlineLevel="0" r="275">
      <c r="A275" s="16" t="s">
        <v>419</v>
      </c>
      <c r="B275" s="16" t="s">
        <v>1084</v>
      </c>
      <c r="C275" s="45" t="n">
        <v>45380</v>
      </c>
      <c r="D275" s="46" t="n">
        <v>45380</v>
      </c>
      <c r="E275" s="17" t="n">
        <v>1.7115</v>
      </c>
      <c r="F275" s="17" t="n">
        <v>1.709</v>
      </c>
      <c r="G275" s="17" t="n">
        <v>320</v>
      </c>
      <c r="H275" s="6" t="s">
        <f>=(F275-E275)*G275</f>
      </c>
      <c r="I275" s="9" t="s">
        <f>=(F275-E275)/E275</f>
      </c>
      <c r="J275" s="7" t="s">
        <f>=MAX(1,DATEDIF(C275,D275,"d")-1)</f>
      </c>
      <c r="K275" s="9" t="s">
        <f>=I275*365/J275</f>
      </c>
    </row>
    <row collapsed="false" customFormat="false" customHeight="false" hidden="false" ht="12.1" outlineLevel="0" r="276">
      <c r="A276" s="16" t="s">
        <v>419</v>
      </c>
      <c r="B276" s="16" t="s">
        <v>1084</v>
      </c>
      <c r="C276" s="45" t="n">
        <v>45867</v>
      </c>
      <c r="D276" s="46" t="n">
        <v>46010</v>
      </c>
      <c r="E276" s="17" t="n">
        <v>2.2002</v>
      </c>
      <c r="F276" s="17" t="n">
        <v>2.7267</v>
      </c>
      <c r="G276" s="17" t="n">
        <v>3</v>
      </c>
      <c r="H276" s="6" t="s">
        <f>=(F276-E276)*G276</f>
      </c>
      <c r="I276" s="9" t="s">
        <f>=(F276-E276)/E276</f>
      </c>
      <c r="J276" s="7" t="s">
        <f>=MAX(1,DATEDIF(C276,D276,"d")-1)</f>
      </c>
      <c r="K276" s="9" t="s">
        <f>=I276*365/J276</f>
      </c>
    </row>
    <row collapsed="false" customFormat="false" customHeight="false" hidden="false" ht="12.1" outlineLevel="0" r="277">
      <c r="A277" s="16" t="s">
        <v>419</v>
      </c>
      <c r="B277" s="16" t="s">
        <v>1084</v>
      </c>
      <c r="C277" s="45" t="n">
        <v>45867</v>
      </c>
      <c r="D277" s="46" t="n">
        <v>46038</v>
      </c>
      <c r="E277" s="17" t="n">
        <v>2.2002</v>
      </c>
      <c r="F277" s="17" t="n">
        <v>2.8594</v>
      </c>
      <c r="G277" s="17" t="n">
        <v>82</v>
      </c>
      <c r="H277" s="6" t="s">
        <f>=(F277-E277)*G277</f>
      </c>
      <c r="I277" s="9" t="s">
        <f>=(F277-E277)/E277</f>
      </c>
      <c r="J277" s="7" t="s">
        <f>=MAX(1,DATEDIF(C277,D277,"d")-1)</f>
      </c>
      <c r="K277" s="9" t="s">
        <f>=I277*365/J277</f>
      </c>
    </row>
    <row collapsed="false" customFormat="false" customHeight="false" hidden="false" ht="12.1" outlineLevel="0" r="278">
      <c r="A278" s="16" t="s">
        <v>419</v>
      </c>
      <c r="B278" s="16" t="s">
        <v>1084</v>
      </c>
      <c r="C278" s="45" t="n">
        <v>45867</v>
      </c>
      <c r="D278" s="46" t="n">
        <v>46057</v>
      </c>
      <c r="E278" s="17" t="n">
        <v>2.2002</v>
      </c>
      <c r="F278" s="17" t="n">
        <v>3.1153</v>
      </c>
      <c r="G278" s="17" t="n">
        <v>94</v>
      </c>
      <c r="H278" s="6" t="s">
        <f>=(F278-E278)*G278</f>
      </c>
      <c r="I278" s="9" t="s">
        <f>=(F278-E278)/E278</f>
      </c>
      <c r="J278" s="7" t="s">
        <f>=MAX(1,DATEDIF(C278,D278,"d")-1)</f>
      </c>
      <c r="K278" s="9" t="s">
        <f>=I278*365/J278</f>
      </c>
    </row>
    <row collapsed="false" customFormat="false" customHeight="false" hidden="false" ht="12.1" outlineLevel="0" r="279">
      <c r="A279" s="16" t="s">
        <v>419</v>
      </c>
      <c r="B279" s="16" t="s">
        <v>1084</v>
      </c>
      <c r="C279" s="45" t="n">
        <v>45867</v>
      </c>
      <c r="D279" s="46" t="n">
        <v>46086</v>
      </c>
      <c r="E279" s="17" t="n">
        <v>2.2002</v>
      </c>
      <c r="F279" s="17" t="n">
        <v>3.2007</v>
      </c>
      <c r="G279" s="17" t="n">
        <v>22</v>
      </c>
      <c r="H279" s="6" t="s">
        <f>=(F279-E279)*G279</f>
      </c>
      <c r="I279" s="9" t="s">
        <f>=(F279-E279)/E279</f>
      </c>
      <c r="J279" s="7" t="s">
        <f>=MAX(1,DATEDIF(C279,D279,"d")-1)</f>
      </c>
      <c r="K279" s="9" t="s">
        <f>=I279*365/J279</f>
      </c>
    </row>
    <row collapsed="false" customFormat="false" customHeight="false" hidden="false" ht="12.1" outlineLevel="0" r="280">
      <c r="A280" s="16" t="s">
        <v>419</v>
      </c>
      <c r="B280" s="16" t="s">
        <v>1084</v>
      </c>
      <c r="C280" s="45" t="n">
        <v>45868</v>
      </c>
      <c r="D280" s="46" t="n">
        <v>46086</v>
      </c>
      <c r="E280" s="17" t="n">
        <v>2.185</v>
      </c>
      <c r="F280" s="17" t="n">
        <v>3.2007</v>
      </c>
      <c r="G280" s="17" t="n">
        <v>6</v>
      </c>
      <c r="H280" s="6" t="s">
        <f>=(F280-E280)*G280</f>
      </c>
      <c r="I280" s="9" t="s">
        <f>=(F280-E280)/E280</f>
      </c>
      <c r="J280" s="7" t="s">
        <f>=MAX(1,DATEDIF(C280,D280,"d")-1)</f>
      </c>
      <c r="K280" s="9" t="s">
        <f>=I280*365/J280</f>
      </c>
    </row>
    <row collapsed="false" customFormat="false" customHeight="false" hidden="false" ht="12.1" outlineLevel="0" r="281">
      <c r="A281" s="16" t="s">
        <v>419</v>
      </c>
      <c r="B281" s="16" t="s">
        <v>1084</v>
      </c>
      <c r="C281" s="45" t="n">
        <v>45868</v>
      </c>
      <c r="D281" s="46" t="n">
        <v>46125</v>
      </c>
      <c r="E281" s="17" t="n">
        <v>2.185</v>
      </c>
      <c r="F281" s="17" t="n">
        <v>2.8956</v>
      </c>
      <c r="G281" s="17" t="n">
        <v>63</v>
      </c>
      <c r="H281" s="6" t="s">
        <f>=(F281-E281)*G281</f>
      </c>
      <c r="I281" s="9" t="s">
        <f>=(F281-E281)/E281</f>
      </c>
      <c r="J281" s="7" t="s">
        <f>=MAX(1,DATEDIF(C281,D281,"d")-1)</f>
      </c>
      <c r="K281" s="9" t="s">
        <f>=I281*365/J281</f>
      </c>
    </row>
    <row collapsed="false" customFormat="false" customHeight="false" hidden="false" ht="12.1" outlineLevel="0" r="282">
      <c r="A282" s="16" t="s">
        <v>419</v>
      </c>
      <c r="B282" s="16" t="s">
        <v>1084</v>
      </c>
      <c r="C282" s="45" t="n">
        <v>45868</v>
      </c>
      <c r="D282" s="46" t="n">
        <v>46129</v>
      </c>
      <c r="E282" s="17" t="n">
        <v>2.185</v>
      </c>
      <c r="F282" s="17" t="n">
        <v>2.92</v>
      </c>
      <c r="G282" s="17" t="n">
        <v>1</v>
      </c>
      <c r="H282" s="6" t="s">
        <f>=(F282-E282)*G282</f>
      </c>
      <c r="I282" s="9" t="s">
        <f>=(F282-E282)/E282</f>
      </c>
      <c r="J282" s="7" t="s">
        <f>=MAX(1,DATEDIF(C282,D282,"d")-1)</f>
      </c>
      <c r="K282" s="9" t="s">
        <f>=I282*365/J282</f>
      </c>
    </row>
    <row collapsed="false" customFormat="false" customHeight="false" hidden="false" ht="12.1" outlineLevel="0" r="283">
      <c r="A283" s="16" t="s">
        <v>419</v>
      </c>
      <c r="B283" s="16" t="s">
        <v>1084</v>
      </c>
      <c r="C283" s="45" t="n">
        <v>45868</v>
      </c>
      <c r="D283" s="46" t="n">
        <v>46130</v>
      </c>
      <c r="E283" s="17" t="n">
        <v>2.185</v>
      </c>
      <c r="F283" s="17" t="n">
        <v>2.9105</v>
      </c>
      <c r="G283" s="17" t="n">
        <v>52</v>
      </c>
      <c r="H283" s="6" t="s">
        <f>=(F283-E283)*G283</f>
      </c>
      <c r="I283" s="9" t="s">
        <f>=(F283-E283)/E283</f>
      </c>
      <c r="J283" s="7" t="s">
        <f>=MAX(1,DATEDIF(C283,D283,"d")-1)</f>
      </c>
      <c r="K283" s="9" t="s">
        <f>=I283*365/J283</f>
      </c>
    </row>
    <row collapsed="false" customFormat="false" customHeight="false" hidden="false" ht="12.1" outlineLevel="0" r="284">
      <c r="A284" s="16" t="s">
        <v>419</v>
      </c>
      <c r="B284" s="16" t="s">
        <v>1084</v>
      </c>
      <c r="C284" s="45" t="n">
        <v>46009</v>
      </c>
      <c r="D284" s="46" t="n">
        <v>46130</v>
      </c>
      <c r="E284" s="17" t="n">
        <v>2.7105</v>
      </c>
      <c r="F284" s="17" t="n">
        <v>2.9105</v>
      </c>
      <c r="G284" s="17" t="n">
        <v>1470</v>
      </c>
      <c r="H284" s="6" t="s">
        <f>=(F284-E284)*G284</f>
      </c>
      <c r="I284" s="9" t="s">
        <f>=(F284-E284)/E284</f>
      </c>
      <c r="J284" s="7" t="s">
        <f>=MAX(1,DATEDIF(C284,D284,"d")-1)</f>
      </c>
      <c r="K284" s="9" t="s">
        <f>=I284*365/J284</f>
      </c>
    </row>
    <row collapsed="false" customFormat="false" customHeight="false" hidden="false" ht="12.1" outlineLevel="0" r="285">
      <c r="A285" s="16" t="s">
        <v>419</v>
      </c>
      <c r="B285" s="16" t="s">
        <v>1084</v>
      </c>
      <c r="C285" s="45" t="n">
        <v>46017</v>
      </c>
      <c r="D285" s="46" t="n">
        <v>46130</v>
      </c>
      <c r="E285" s="17" t="n">
        <v>2.7515</v>
      </c>
      <c r="F285" s="17" t="n">
        <v>2.9105</v>
      </c>
      <c r="G285" s="17" t="n">
        <v>65</v>
      </c>
      <c r="H285" s="6" t="s">
        <f>=(F285-E285)*G285</f>
      </c>
      <c r="I285" s="9" t="s">
        <f>=(F285-E285)/E285</f>
      </c>
      <c r="J285" s="7" t="s">
        <f>=MAX(1,DATEDIF(C285,D285,"d")-1)</f>
      </c>
      <c r="K285" s="9" t="s">
        <f>=I285*365/J285</f>
      </c>
    </row>
    <row collapsed="false" customFormat="false" customHeight="false" hidden="false" ht="12.1" outlineLevel="0" r="286">
      <c r="A286" s="16" t="s">
        <v>419</v>
      </c>
      <c r="B286" s="16" t="s">
        <v>1084</v>
      </c>
      <c r="C286" s="45" t="n">
        <v>46044</v>
      </c>
      <c r="D286" s="46" t="n">
        <v>46130</v>
      </c>
      <c r="E286" s="17" t="n">
        <v>2.9275</v>
      </c>
      <c r="F286" s="17" t="n">
        <v>2.9105</v>
      </c>
      <c r="G286" s="17" t="n">
        <v>12</v>
      </c>
      <c r="H286" s="6" t="s">
        <f>=(F286-E286)*G286</f>
      </c>
      <c r="I286" s="9" t="s">
        <f>=(F286-E286)/E286</f>
      </c>
      <c r="J286" s="7" t="s">
        <f>=MAX(1,DATEDIF(C286,D286,"d")-1)</f>
      </c>
      <c r="K286" s="9" t="s">
        <f>=I286*365/J286</f>
      </c>
    </row>
    <row collapsed="false" customFormat="false" customHeight="false" hidden="false" ht="12.1" outlineLevel="0" r="287">
      <c r="A287" s="16" t="s">
        <v>419</v>
      </c>
      <c r="B287" s="16" t="s">
        <v>1084</v>
      </c>
      <c r="C287" s="45" t="n">
        <v>46114</v>
      </c>
      <c r="D287" s="46" t="n">
        <v>46130</v>
      </c>
      <c r="E287" s="17" t="n">
        <v>2.97</v>
      </c>
      <c r="F287" s="17" t="n">
        <v>2.9105</v>
      </c>
      <c r="G287" s="17" t="n">
        <v>6</v>
      </c>
      <c r="H287" s="6" t="s">
        <f>=(F287-E287)*G287</f>
      </c>
      <c r="I287" s="9" t="s">
        <f>=(F287-E287)/E287</f>
      </c>
      <c r="J287" s="7" t="s">
        <f>=MAX(1,DATEDIF(C287,D287,"d")-1)</f>
      </c>
      <c r="K287" s="9" t="s">
        <f>=I287*365/J287</f>
      </c>
    </row>
    <row collapsed="false" customFormat="false" customHeight="false" hidden="false" ht="12.1" outlineLevel="0" r="288">
      <c r="A288" s="16" t="s">
        <v>419</v>
      </c>
      <c r="B288" s="16" t="s">
        <v>1084</v>
      </c>
      <c r="C288" s="45" t="n">
        <v>46114</v>
      </c>
      <c r="D288" s="46" t="n">
        <v>46130</v>
      </c>
      <c r="E288" s="17" t="n">
        <v>2.9686</v>
      </c>
      <c r="F288" s="17" t="n">
        <v>2.9105</v>
      </c>
      <c r="G288" s="17" t="n">
        <v>91</v>
      </c>
      <c r="H288" s="6" t="s">
        <f>=(F288-E288)*G288</f>
      </c>
      <c r="I288" s="9" t="s">
        <f>=(F288-E288)/E288</f>
      </c>
      <c r="J288" s="7" t="s">
        <f>=MAX(1,DATEDIF(C288,D288,"d")-1)</f>
      </c>
      <c r="K288" s="9" t="s">
        <f>=I288*365/J288</f>
      </c>
    </row>
    <row collapsed="false" customFormat="false" customHeight="false" hidden="false" ht="12.1" outlineLevel="0" r="289">
      <c r="A289" s="16" t="s">
        <v>419</v>
      </c>
      <c r="B289" s="16" t="s">
        <v>1084</v>
      </c>
      <c r="C289" s="45" t="n">
        <v>46129</v>
      </c>
      <c r="D289" s="46" t="n">
        <v>46130</v>
      </c>
      <c r="E289" s="17" t="n">
        <v>2.9376</v>
      </c>
      <c r="F289" s="17" t="n">
        <v>2.9105</v>
      </c>
      <c r="G289" s="17" t="n">
        <v>68</v>
      </c>
      <c r="H289" s="6" t="s">
        <f>=(F289-E289)*G289</f>
      </c>
      <c r="I289" s="9" t="s">
        <f>=(F289-E289)/E289</f>
      </c>
      <c r="J289" s="7" t="s">
        <f>=MAX(1,DATEDIF(C289,D289,"d")-1)</f>
      </c>
      <c r="K289" s="9" t="s">
        <f>=I289*365/J289</f>
      </c>
    </row>
    <row collapsed="false" customFormat="false" customHeight="false" hidden="false" ht="12.1" outlineLevel="0" r="290">
      <c r="A290" s="16" t="s">
        <v>420</v>
      </c>
      <c r="B290" s="16" t="s">
        <v>1085</v>
      </c>
      <c r="C290" s="45" t="n">
        <v>45383</v>
      </c>
      <c r="D290" s="46" t="n">
        <v>45384</v>
      </c>
      <c r="E290" s="17" t="n">
        <v>165.132</v>
      </c>
      <c r="F290" s="17" t="n">
        <v>164.329</v>
      </c>
      <c r="G290" s="17" t="n">
        <v>10</v>
      </c>
      <c r="H290" s="6" t="s">
        <f>=(F290-E290)*G290</f>
      </c>
      <c r="I290" s="9" t="s">
        <f>=(F290-E290)/E290</f>
      </c>
      <c r="J290" s="7" t="s">
        <f>=MAX(1,DATEDIF(C290,D290,"d")-1)</f>
      </c>
      <c r="K290" s="9" t="s">
        <f>=I290*365/J290</f>
      </c>
    </row>
    <row collapsed="false" customFormat="false" customHeight="false" hidden="false" ht="12.1" outlineLevel="0" r="291">
      <c r="A291" s="16" t="s">
        <v>421</v>
      </c>
      <c r="B291" s="16" t="s">
        <v>1016</v>
      </c>
      <c r="C291" s="45" t="n">
        <v>45384</v>
      </c>
      <c r="D291" s="46" t="n">
        <v>45385</v>
      </c>
      <c r="E291" s="17" t="n">
        <v>1643.31</v>
      </c>
      <c r="F291" s="17" t="n">
        <v>1632.19</v>
      </c>
      <c r="G291" s="17" t="n">
        <v>1</v>
      </c>
      <c r="H291" s="6" t="s">
        <f>=(F291-E291)*G291</f>
      </c>
      <c r="I291" s="9" t="s">
        <f>=(F291-E291)/E291</f>
      </c>
      <c r="J291" s="7" t="s">
        <f>=MAX(1,DATEDIF(C291,D291,"d")-1)</f>
      </c>
      <c r="K291" s="9" t="s">
        <f>=I291*365/J291</f>
      </c>
    </row>
    <row collapsed="false" customFormat="false" customHeight="false" hidden="false" ht="12.1" outlineLevel="0" r="292">
      <c r="A292" s="16" t="s">
        <v>421</v>
      </c>
      <c r="B292" s="16" t="s">
        <v>1016</v>
      </c>
      <c r="C292" s="45" t="n">
        <v>46057</v>
      </c>
      <c r="D292" s="46" t="n">
        <v>46140</v>
      </c>
      <c r="E292" s="17" t="n">
        <v>1418.1333</v>
      </c>
      <c r="F292" s="17" t="n">
        <v>1369.33</v>
      </c>
      <c r="G292" s="17" t="n">
        <v>1</v>
      </c>
      <c r="H292" s="6" t="s">
        <f>=(F292-E292)*G292</f>
      </c>
      <c r="I292" s="9" t="s">
        <f>=(F292-E292)/E292</f>
      </c>
      <c r="J292" s="7" t="s">
        <f>=MAX(1,DATEDIF(C292,D292,"d")-1)</f>
      </c>
      <c r="K292" s="9" t="s">
        <f>=I292*365/J292</f>
      </c>
    </row>
    <row collapsed="false" customFormat="false" customHeight="false" hidden="false" ht="12.1" outlineLevel="0" r="293">
      <c r="A293" s="16" t="s">
        <v>421</v>
      </c>
      <c r="B293" s="16" t="s">
        <v>1016</v>
      </c>
      <c r="C293" s="45" t="n">
        <v>46057</v>
      </c>
      <c r="D293" s="46" t="n">
        <v>46140</v>
      </c>
      <c r="E293" s="17" t="n">
        <v>1418.1333</v>
      </c>
      <c r="F293" s="17" t="n">
        <v>1369.33</v>
      </c>
      <c r="G293" s="17" t="n">
        <v>2</v>
      </c>
      <c r="H293" s="6" t="s">
        <f>=(F293-E293)*G293</f>
      </c>
      <c r="I293" s="9" t="s">
        <f>=(F293-E293)/E293</f>
      </c>
      <c r="J293" s="7" t="s">
        <f>=MAX(1,DATEDIF(C293,D293,"d")-1)</f>
      </c>
      <c r="K293" s="9" t="s">
        <f>=I293*365/J293</f>
      </c>
    </row>
    <row collapsed="false" customFormat="false" customHeight="false" hidden="false" ht="12.1" outlineLevel="0" r="294">
      <c r="A294" s="16" t="s">
        <v>422</v>
      </c>
      <c r="B294" s="16" t="s">
        <v>1086</v>
      </c>
      <c r="C294" s="45" t="n">
        <v>45407</v>
      </c>
      <c r="D294" s="46" t="n">
        <v>45444</v>
      </c>
      <c r="E294" s="17" t="n">
        <v>308.2964</v>
      </c>
      <c r="F294" s="17" t="n">
        <v>283.023</v>
      </c>
      <c r="G294" s="17" t="n">
        <v>10</v>
      </c>
      <c r="H294" s="6" t="s">
        <f>=(F294-E294)*G294</f>
      </c>
      <c r="I294" s="9" t="s">
        <f>=(F294-E294)/E294</f>
      </c>
      <c r="J294" s="7" t="s">
        <f>=MAX(1,DATEDIF(C294,D294,"d")-1)</f>
      </c>
      <c r="K294" s="9" t="s">
        <f>=I294*365/J294</f>
      </c>
    </row>
    <row collapsed="false" customFormat="false" customHeight="false" hidden="false" ht="12.1" outlineLevel="0" r="295">
      <c r="A295" s="16" t="s">
        <v>422</v>
      </c>
      <c r="B295" s="16" t="s">
        <v>1086</v>
      </c>
      <c r="C295" s="45" t="n">
        <v>45407</v>
      </c>
      <c r="D295" s="46" t="n">
        <v>45444</v>
      </c>
      <c r="E295" s="17" t="n">
        <v>308.2964</v>
      </c>
      <c r="F295" s="17" t="n">
        <v>282.9734</v>
      </c>
      <c r="G295" s="17" t="n">
        <v>90</v>
      </c>
      <c r="H295" s="6" t="s">
        <f>=(F295-E295)*G295</f>
      </c>
      <c r="I295" s="9" t="s">
        <f>=(F295-E295)/E295</f>
      </c>
      <c r="J295" s="7" t="s">
        <f>=MAX(1,DATEDIF(C295,D295,"d")-1)</f>
      </c>
      <c r="K295" s="9" t="s">
        <f>=I295*365/J295</f>
      </c>
    </row>
    <row collapsed="false" customFormat="false" customHeight="false" hidden="false" ht="12.1" outlineLevel="0" r="296">
      <c r="A296" s="16" t="s">
        <v>422</v>
      </c>
      <c r="B296" s="16" t="s">
        <v>1086</v>
      </c>
      <c r="C296" s="45" t="n">
        <v>45447</v>
      </c>
      <c r="D296" s="46" t="n">
        <v>45476</v>
      </c>
      <c r="E296" s="17" t="n">
        <v>293.3346</v>
      </c>
      <c r="F296" s="17" t="n">
        <v>294.6641</v>
      </c>
      <c r="G296" s="17" t="n">
        <v>70</v>
      </c>
      <c r="H296" s="6" t="s">
        <f>=(F296-E296)*G296</f>
      </c>
      <c r="I296" s="9" t="s">
        <f>=(F296-E296)/E296</f>
      </c>
      <c r="J296" s="7" t="s">
        <f>=MAX(1,DATEDIF(C296,D296,"d")-1)</f>
      </c>
      <c r="K296" s="9" t="s">
        <f>=I296*365/J296</f>
      </c>
    </row>
    <row collapsed="false" customFormat="false" customHeight="false" hidden="false" ht="12.1" outlineLevel="0" r="297">
      <c r="A297" s="16" t="s">
        <v>422</v>
      </c>
      <c r="B297" s="16" t="s">
        <v>1086</v>
      </c>
      <c r="C297" s="45" t="n">
        <v>45447</v>
      </c>
      <c r="D297" s="46" t="n">
        <v>45476</v>
      </c>
      <c r="E297" s="17" t="n">
        <v>293.3346</v>
      </c>
      <c r="F297" s="17" t="n">
        <v>294.664</v>
      </c>
      <c r="G297" s="17" t="n">
        <v>20</v>
      </c>
      <c r="H297" s="6" t="s">
        <f>=(F297-E297)*G297</f>
      </c>
      <c r="I297" s="9" t="s">
        <f>=(F297-E297)/E297</f>
      </c>
      <c r="J297" s="7" t="s">
        <f>=MAX(1,DATEDIF(C297,D297,"d")-1)</f>
      </c>
      <c r="K297" s="9" t="s">
        <f>=I297*365/J297</f>
      </c>
    </row>
    <row collapsed="false" customFormat="false" customHeight="false" hidden="false" ht="12.1" outlineLevel="0" r="298">
      <c r="A298" s="16" t="s">
        <v>422</v>
      </c>
      <c r="B298" s="16" t="s">
        <v>1086</v>
      </c>
      <c r="C298" s="45" t="n">
        <v>45447</v>
      </c>
      <c r="D298" s="46" t="n">
        <v>45476</v>
      </c>
      <c r="E298" s="17" t="n">
        <v>293.3346</v>
      </c>
      <c r="F298" s="17" t="n">
        <v>294.664</v>
      </c>
      <c r="G298" s="17" t="n">
        <v>10</v>
      </c>
      <c r="H298" s="6" t="s">
        <f>=(F298-E298)*G298</f>
      </c>
      <c r="I298" s="9" t="s">
        <f>=(F298-E298)/E298</f>
      </c>
      <c r="J298" s="7" t="s">
        <f>=MAX(1,DATEDIF(C298,D298,"d")-1)</f>
      </c>
      <c r="K298" s="9" t="s">
        <f>=I298*365/J298</f>
      </c>
    </row>
    <row collapsed="false" customFormat="false" customHeight="false" hidden="false" ht="12.1" outlineLevel="0" r="299">
      <c r="A299" s="16" t="s">
        <v>422</v>
      </c>
      <c r="B299" s="16" t="s">
        <v>1086</v>
      </c>
      <c r="C299" s="45" t="n">
        <v>46038</v>
      </c>
      <c r="D299" s="46" t="n">
        <v>46125</v>
      </c>
      <c r="E299" s="17" t="n">
        <v>222.628</v>
      </c>
      <c r="F299" s="17" t="n">
        <v>219.724</v>
      </c>
      <c r="G299" s="17" t="n">
        <v>10</v>
      </c>
      <c r="H299" s="6" t="s">
        <f>=(F299-E299)*G299</f>
      </c>
      <c r="I299" s="9" t="s">
        <f>=(F299-E299)/E299</f>
      </c>
      <c r="J299" s="7" t="s">
        <f>=MAX(1,DATEDIF(C299,D299,"d")-1)</f>
      </c>
      <c r="K299" s="9" t="s">
        <f>=I299*365/J299</f>
      </c>
    </row>
    <row collapsed="false" customFormat="false" customHeight="false" hidden="false" ht="12.1" outlineLevel="0" r="300">
      <c r="A300" s="16" t="s">
        <v>422</v>
      </c>
      <c r="B300" s="16" t="s">
        <v>1086</v>
      </c>
      <c r="C300" s="45" t="n">
        <v>46038</v>
      </c>
      <c r="D300" s="46" t="n">
        <v>46125</v>
      </c>
      <c r="E300" s="17" t="n">
        <v>222.628</v>
      </c>
      <c r="F300" s="17" t="n">
        <v>219.724</v>
      </c>
      <c r="G300" s="17" t="n">
        <v>10</v>
      </c>
      <c r="H300" s="6" t="s">
        <f>=(F300-E300)*G300</f>
      </c>
      <c r="I300" s="9" t="s">
        <f>=(F300-E300)/E300</f>
      </c>
      <c r="J300" s="7" t="s">
        <f>=MAX(1,DATEDIF(C300,D300,"d")-1)</f>
      </c>
      <c r="K300" s="9" t="s">
        <f>=I300*365/J300</f>
      </c>
    </row>
    <row collapsed="false" customFormat="false" customHeight="false" hidden="false" ht="12.1" outlineLevel="0" r="301">
      <c r="A301" s="16" t="s">
        <v>423</v>
      </c>
      <c r="B301" s="16" t="s">
        <v>1009</v>
      </c>
      <c r="C301" s="45" t="n">
        <v>45447</v>
      </c>
      <c r="D301" s="46" t="n">
        <v>45460</v>
      </c>
      <c r="E301" s="17" t="n">
        <v>677.5416</v>
      </c>
      <c r="F301" s="17" t="n">
        <v>677.86</v>
      </c>
      <c r="G301" s="17" t="n">
        <v>1</v>
      </c>
      <c r="H301" s="6" t="s">
        <f>=(F301-E301)*G301</f>
      </c>
      <c r="I301" s="9" t="s">
        <f>=(F301-E301)/E301</f>
      </c>
      <c r="J301" s="7" t="s">
        <f>=MAX(1,DATEDIF(C301,D301,"d")-1)</f>
      </c>
      <c r="K301" s="9" t="s">
        <f>=I301*365/J301</f>
      </c>
    </row>
    <row collapsed="false" customFormat="false" customHeight="false" hidden="false" ht="12.1" outlineLevel="0" r="302">
      <c r="A302" s="16" t="s">
        <v>423</v>
      </c>
      <c r="B302" s="16" t="s">
        <v>1009</v>
      </c>
      <c r="C302" s="45" t="n">
        <v>45447</v>
      </c>
      <c r="D302" s="46" t="n">
        <v>45460</v>
      </c>
      <c r="E302" s="17" t="n">
        <v>677.5416</v>
      </c>
      <c r="F302" s="17" t="n">
        <v>677.6571</v>
      </c>
      <c r="G302" s="17" t="n">
        <v>24</v>
      </c>
      <c r="H302" s="6" t="s">
        <f>=(F302-E302)*G302</f>
      </c>
      <c r="I302" s="9" t="s">
        <f>=(F302-E302)/E302</f>
      </c>
      <c r="J302" s="7" t="s">
        <f>=MAX(1,DATEDIF(C302,D302,"d")-1)</f>
      </c>
      <c r="K302" s="9" t="s">
        <f>=I302*365/J302</f>
      </c>
    </row>
    <row collapsed="false" customFormat="false" customHeight="false" hidden="false" ht="12.1" outlineLevel="0" r="303">
      <c r="A303" s="16" t="s">
        <v>424</v>
      </c>
      <c r="B303" s="16" t="s">
        <v>1003</v>
      </c>
      <c r="C303" s="45" t="n">
        <v>45460</v>
      </c>
      <c r="D303" s="46" t="n">
        <v>45460</v>
      </c>
      <c r="E303" s="17" t="n">
        <v>1072.855</v>
      </c>
      <c r="F303" s="17" t="n">
        <v>1056.9533</v>
      </c>
      <c r="G303" s="17" t="n">
        <v>2</v>
      </c>
      <c r="H303" s="6" t="s">
        <f>=(F303-E303)*G303</f>
      </c>
      <c r="I303" s="9" t="s">
        <f>=(F303-E303)/E303</f>
      </c>
      <c r="J303" s="7" t="s">
        <f>=MAX(1,DATEDIF(C303,D303,"d")-1)</f>
      </c>
      <c r="K303" s="9" t="s">
        <f>=I303*365/J303</f>
      </c>
    </row>
    <row collapsed="false" customFormat="false" customHeight="false" hidden="false" ht="12.1" outlineLevel="0" r="304">
      <c r="A304" s="16" t="s">
        <v>424</v>
      </c>
      <c r="B304" s="16" t="s">
        <v>1003</v>
      </c>
      <c r="C304" s="45" t="n">
        <v>45460</v>
      </c>
      <c r="D304" s="46" t="n">
        <v>45460</v>
      </c>
      <c r="E304" s="17" t="n">
        <v>1072.8567</v>
      </c>
      <c r="F304" s="17" t="n">
        <v>1056.9533</v>
      </c>
      <c r="G304" s="17" t="n">
        <v>1</v>
      </c>
      <c r="H304" s="6" t="s">
        <f>=(F304-E304)*G304</f>
      </c>
      <c r="I304" s="9" t="s">
        <f>=(F304-E304)/E304</f>
      </c>
      <c r="J304" s="7" t="s">
        <f>=MAX(1,DATEDIF(C304,D304,"d")-1)</f>
      </c>
      <c r="K304" s="9" t="s">
        <f>=I304*365/J304</f>
      </c>
    </row>
    <row collapsed="false" customFormat="false" customHeight="false" hidden="false" ht="12.1" outlineLevel="0" r="305">
      <c r="A305" s="16" t="s">
        <v>424</v>
      </c>
      <c r="B305" s="16" t="s">
        <v>1003</v>
      </c>
      <c r="C305" s="45" t="n">
        <v>45460</v>
      </c>
      <c r="D305" s="46" t="n">
        <v>45460</v>
      </c>
      <c r="E305" s="17" t="n">
        <v>1072.8567</v>
      </c>
      <c r="F305" s="17" t="n">
        <v>1056.9538</v>
      </c>
      <c r="G305" s="17" t="n">
        <v>2</v>
      </c>
      <c r="H305" s="6" t="s">
        <f>=(F305-E305)*G305</f>
      </c>
      <c r="I305" s="9" t="s">
        <f>=(F305-E305)/E305</f>
      </c>
      <c r="J305" s="7" t="s">
        <f>=MAX(1,DATEDIF(C305,D305,"d")-1)</f>
      </c>
      <c r="K305" s="9" t="s">
        <f>=I305*365/J305</f>
      </c>
    </row>
    <row collapsed="false" customFormat="false" customHeight="false" hidden="false" ht="12.1" outlineLevel="0" r="306">
      <c r="A306" s="16" t="s">
        <v>424</v>
      </c>
      <c r="B306" s="16" t="s">
        <v>1003</v>
      </c>
      <c r="C306" s="45" t="n">
        <v>45460</v>
      </c>
      <c r="D306" s="46" t="n">
        <v>45460</v>
      </c>
      <c r="E306" s="17" t="n">
        <v>1071.4567</v>
      </c>
      <c r="F306" s="17" t="n">
        <v>1056.9538</v>
      </c>
      <c r="G306" s="17" t="n">
        <v>6</v>
      </c>
      <c r="H306" s="6" t="s">
        <f>=(F306-E306)*G306</f>
      </c>
      <c r="I306" s="9" t="s">
        <f>=(F306-E306)/E306</f>
      </c>
      <c r="J306" s="7" t="s">
        <f>=MAX(1,DATEDIF(C306,D306,"d")-1)</f>
      </c>
      <c r="K306" s="9" t="s">
        <f>=I306*365/J306</f>
      </c>
    </row>
    <row collapsed="false" customFormat="false" customHeight="false" hidden="false" ht="12.1" outlineLevel="0" r="307">
      <c r="A307" s="16" t="s">
        <v>424</v>
      </c>
      <c r="B307" s="16" t="s">
        <v>1003</v>
      </c>
      <c r="C307" s="45" t="n">
        <v>45540</v>
      </c>
      <c r="D307" s="46" t="n">
        <v>45565</v>
      </c>
      <c r="E307" s="17" t="n">
        <v>829.914</v>
      </c>
      <c r="F307" s="17" t="n">
        <v>903.77</v>
      </c>
      <c r="G307" s="17" t="n">
        <v>1</v>
      </c>
      <c r="H307" s="6" t="s">
        <f>=(F307-E307)*G307</f>
      </c>
      <c r="I307" s="9" t="s">
        <f>=(F307-E307)/E307</f>
      </c>
      <c r="J307" s="7" t="s">
        <f>=MAX(1,DATEDIF(C307,D307,"d")-1)</f>
      </c>
      <c r="K307" s="9" t="s">
        <f>=I307*365/J307</f>
      </c>
    </row>
    <row collapsed="false" customFormat="false" customHeight="false" hidden="false" ht="12.1" outlineLevel="0" r="308">
      <c r="A308" s="16" t="s">
        <v>424</v>
      </c>
      <c r="B308" s="16" t="s">
        <v>1003</v>
      </c>
      <c r="C308" s="45" t="n">
        <v>45540</v>
      </c>
      <c r="D308" s="46" t="n">
        <v>45565</v>
      </c>
      <c r="E308" s="17" t="n">
        <v>829.914</v>
      </c>
      <c r="F308" s="17" t="n">
        <v>903.37</v>
      </c>
      <c r="G308" s="17" t="n">
        <v>1</v>
      </c>
      <c r="H308" s="6" t="s">
        <f>=(F308-E308)*G308</f>
      </c>
      <c r="I308" s="9" t="s">
        <f>=(F308-E308)/E308</f>
      </c>
      <c r="J308" s="7" t="s">
        <f>=MAX(1,DATEDIF(C308,D308,"d")-1)</f>
      </c>
      <c r="K308" s="9" t="s">
        <f>=I308*365/J308</f>
      </c>
    </row>
    <row collapsed="false" customFormat="false" customHeight="false" hidden="false" ht="12.1" outlineLevel="0" r="309">
      <c r="A309" s="16" t="s">
        <v>424</v>
      </c>
      <c r="B309" s="16" t="s">
        <v>1003</v>
      </c>
      <c r="C309" s="45" t="n">
        <v>45540</v>
      </c>
      <c r="D309" s="46" t="n">
        <v>45565</v>
      </c>
      <c r="E309" s="17" t="n">
        <v>829.914</v>
      </c>
      <c r="F309" s="17" t="n">
        <v>903.2768</v>
      </c>
      <c r="G309" s="17" t="n">
        <v>3</v>
      </c>
      <c r="H309" s="6" t="s">
        <f>=(F309-E309)*G309</f>
      </c>
      <c r="I309" s="9" t="s">
        <f>=(F309-E309)/E309</f>
      </c>
      <c r="J309" s="7" t="s">
        <f>=MAX(1,DATEDIF(C309,D309,"d")-1)</f>
      </c>
      <c r="K309" s="9" t="s">
        <f>=I309*365/J309</f>
      </c>
    </row>
    <row collapsed="false" customFormat="false" customHeight="false" hidden="false" ht="12.1" outlineLevel="0" r="310">
      <c r="A310" s="16" t="s">
        <v>424</v>
      </c>
      <c r="B310" s="16" t="s">
        <v>1003</v>
      </c>
      <c r="C310" s="45" t="n">
        <v>45551</v>
      </c>
      <c r="D310" s="46" t="n">
        <v>45565</v>
      </c>
      <c r="E310" s="17" t="n">
        <v>830.9644</v>
      </c>
      <c r="F310" s="17" t="n">
        <v>903.2768</v>
      </c>
      <c r="G310" s="17" t="n">
        <v>9</v>
      </c>
      <c r="H310" s="6" t="s">
        <f>=(F310-E310)*G310</f>
      </c>
      <c r="I310" s="9" t="s">
        <f>=(F310-E310)/E310</f>
      </c>
      <c r="J310" s="7" t="s">
        <f>=MAX(1,DATEDIF(C310,D310,"d")-1)</f>
      </c>
      <c r="K310" s="9" t="s">
        <f>=I310*365/J310</f>
      </c>
    </row>
    <row collapsed="false" customFormat="false" customHeight="false" hidden="false" ht="12.1" outlineLevel="0" r="311">
      <c r="A311" s="16" t="s">
        <v>424</v>
      </c>
      <c r="B311" s="16" t="s">
        <v>1003</v>
      </c>
      <c r="C311" s="45" t="n">
        <v>45554</v>
      </c>
      <c r="D311" s="46" t="n">
        <v>45565</v>
      </c>
      <c r="E311" s="17" t="n">
        <v>837.6692</v>
      </c>
      <c r="F311" s="17" t="n">
        <v>903.2768</v>
      </c>
      <c r="G311" s="17" t="n">
        <v>12</v>
      </c>
      <c r="H311" s="6" t="s">
        <f>=(F311-E311)*G311</f>
      </c>
      <c r="I311" s="9" t="s">
        <f>=(F311-E311)/E311</f>
      </c>
      <c r="J311" s="7" t="s">
        <f>=MAX(1,DATEDIF(C311,D311,"d")-1)</f>
      </c>
      <c r="K311" s="9" t="s">
        <f>=I311*365/J311</f>
      </c>
    </row>
    <row collapsed="false" customFormat="false" customHeight="false" hidden="false" ht="12.1" outlineLevel="0" r="312">
      <c r="A312" s="16" t="s">
        <v>424</v>
      </c>
      <c r="B312" s="16" t="s">
        <v>1003</v>
      </c>
      <c r="C312" s="45" t="n">
        <v>45554</v>
      </c>
      <c r="D312" s="46" t="n">
        <v>45565</v>
      </c>
      <c r="E312" s="17" t="n">
        <v>837.6693</v>
      </c>
      <c r="F312" s="17" t="n">
        <v>903.2768</v>
      </c>
      <c r="G312" s="17" t="n">
        <v>1</v>
      </c>
      <c r="H312" s="6" t="s">
        <f>=(F312-E312)*G312</f>
      </c>
      <c r="I312" s="9" t="s">
        <f>=(F312-E312)/E312</f>
      </c>
      <c r="J312" s="7" t="s">
        <f>=MAX(1,DATEDIF(C312,D312,"d")-1)</f>
      </c>
      <c r="K312" s="9" t="s">
        <f>=I312*365/J312</f>
      </c>
    </row>
    <row collapsed="false" customFormat="false" customHeight="false" hidden="false" ht="12.1" outlineLevel="0" r="313">
      <c r="A313" s="16" t="s">
        <v>424</v>
      </c>
      <c r="B313" s="16" t="s">
        <v>1003</v>
      </c>
      <c r="C313" s="45" t="n">
        <v>45554</v>
      </c>
      <c r="D313" s="46" t="n">
        <v>45565</v>
      </c>
      <c r="E313" s="17" t="n">
        <v>837.6693</v>
      </c>
      <c r="F313" s="17" t="n">
        <v>902.976</v>
      </c>
      <c r="G313" s="17" t="n">
        <v>5</v>
      </c>
      <c r="H313" s="6" t="s">
        <f>=(F313-E313)*G313</f>
      </c>
      <c r="I313" s="9" t="s">
        <f>=(F313-E313)/E313</f>
      </c>
      <c r="J313" s="7" t="s">
        <f>=MAX(1,DATEDIF(C313,D313,"d")-1)</f>
      </c>
      <c r="K313" s="9" t="s">
        <f>=I313*365/J313</f>
      </c>
    </row>
    <row collapsed="false" customFormat="false" customHeight="false" hidden="false" ht="12.1" outlineLevel="0" r="314">
      <c r="A314" s="16" t="s">
        <v>424</v>
      </c>
      <c r="B314" s="16" t="s">
        <v>1003</v>
      </c>
      <c r="C314" s="45" t="n">
        <v>45554</v>
      </c>
      <c r="D314" s="46" t="n">
        <v>45565</v>
      </c>
      <c r="E314" s="17" t="n">
        <v>837.6693</v>
      </c>
      <c r="F314" s="17" t="n">
        <v>902.8768</v>
      </c>
      <c r="G314" s="17" t="n">
        <v>8</v>
      </c>
      <c r="H314" s="6" t="s">
        <f>=(F314-E314)*G314</f>
      </c>
      <c r="I314" s="9" t="s">
        <f>=(F314-E314)/E314</f>
      </c>
      <c r="J314" s="7" t="s">
        <f>=MAX(1,DATEDIF(C314,D314,"d")-1)</f>
      </c>
      <c r="K314" s="9" t="s">
        <f>=I314*365/J314</f>
      </c>
    </row>
    <row collapsed="false" customFormat="false" customHeight="false" hidden="false" ht="12.1" outlineLevel="0" r="315">
      <c r="A315" s="16" t="s">
        <v>424</v>
      </c>
      <c r="B315" s="16" t="s">
        <v>1003</v>
      </c>
      <c r="C315" s="45" t="n">
        <v>45554</v>
      </c>
      <c r="D315" s="46" t="n">
        <v>45565</v>
      </c>
      <c r="E315" s="17" t="n">
        <v>837.42</v>
      </c>
      <c r="F315" s="17" t="n">
        <v>902.8768</v>
      </c>
      <c r="G315" s="17" t="n">
        <v>1</v>
      </c>
      <c r="H315" s="6" t="s">
        <f>=(F315-E315)*G315</f>
      </c>
      <c r="I315" s="9" t="s">
        <f>=(F315-E315)/E315</f>
      </c>
      <c r="J315" s="7" t="s">
        <f>=MAX(1,DATEDIF(C315,D315,"d")-1)</f>
      </c>
      <c r="K315" s="9" t="s">
        <f>=I315*365/J315</f>
      </c>
    </row>
    <row collapsed="false" customFormat="false" customHeight="false" hidden="false" ht="12.1" outlineLevel="0" r="316">
      <c r="A316" s="16" t="s">
        <v>424</v>
      </c>
      <c r="B316" s="16" t="s">
        <v>1003</v>
      </c>
      <c r="C316" s="45" t="n">
        <v>45554</v>
      </c>
      <c r="D316" s="46" t="n">
        <v>45565</v>
      </c>
      <c r="E316" s="17" t="n">
        <v>837.4175</v>
      </c>
      <c r="F316" s="17" t="n">
        <v>902.8768</v>
      </c>
      <c r="G316" s="17" t="n">
        <v>4</v>
      </c>
      <c r="H316" s="6" t="s">
        <f>=(F316-E316)*G316</f>
      </c>
      <c r="I316" s="9" t="s">
        <f>=(F316-E316)/E316</f>
      </c>
      <c r="J316" s="7" t="s">
        <f>=MAX(1,DATEDIF(C316,D316,"d")-1)</f>
      </c>
      <c r="K316" s="9" t="s">
        <f>=I316*365/J316</f>
      </c>
    </row>
    <row collapsed="false" customFormat="false" customHeight="false" hidden="false" ht="12.1" outlineLevel="0" r="317">
      <c r="A317" s="16" t="s">
        <v>424</v>
      </c>
      <c r="B317" s="16" t="s">
        <v>1003</v>
      </c>
      <c r="C317" s="45" t="n">
        <v>45554</v>
      </c>
      <c r="D317" s="46" t="n">
        <v>45565</v>
      </c>
      <c r="E317" s="17" t="n">
        <v>837.4183</v>
      </c>
      <c r="F317" s="17" t="n">
        <v>902.8768</v>
      </c>
      <c r="G317" s="17" t="n">
        <v>12</v>
      </c>
      <c r="H317" s="6" t="s">
        <f>=(F317-E317)*G317</f>
      </c>
      <c r="I317" s="9" t="s">
        <f>=(F317-E317)/E317</f>
      </c>
      <c r="J317" s="7" t="s">
        <f>=MAX(1,DATEDIF(C317,D317,"d")-1)</f>
      </c>
      <c r="K317" s="9" t="s">
        <f>=I317*365/J317</f>
      </c>
    </row>
    <row collapsed="false" customFormat="false" customHeight="false" hidden="false" ht="12.1" outlineLevel="0" r="318">
      <c r="A318" s="16" t="s">
        <v>424</v>
      </c>
      <c r="B318" s="16" t="s">
        <v>1003</v>
      </c>
      <c r="C318" s="45" t="n">
        <v>45565</v>
      </c>
      <c r="D318" s="46" t="n">
        <v>45847</v>
      </c>
      <c r="E318" s="17" t="n">
        <v>910.4277</v>
      </c>
      <c r="F318" s="17" t="n">
        <v>1034.3729</v>
      </c>
      <c r="G318" s="17" t="n">
        <v>7</v>
      </c>
      <c r="H318" s="6" t="s">
        <f>=(F318-E318)*G318</f>
      </c>
      <c r="I318" s="9" t="s">
        <f>=(F318-E318)/E318</f>
      </c>
      <c r="J318" s="7" t="s">
        <f>=MAX(1,DATEDIF(C318,D318,"d")-1)</f>
      </c>
      <c r="K318" s="9" t="s">
        <f>=I318*365/J318</f>
      </c>
    </row>
    <row collapsed="false" customFormat="false" customHeight="false" hidden="false" ht="12.1" outlineLevel="0" r="319">
      <c r="A319" s="16" t="s">
        <v>424</v>
      </c>
      <c r="B319" s="16" t="s">
        <v>1003</v>
      </c>
      <c r="C319" s="45" t="n">
        <v>45565</v>
      </c>
      <c r="D319" s="46" t="n">
        <v>45847</v>
      </c>
      <c r="E319" s="17" t="n">
        <v>910.4277</v>
      </c>
      <c r="F319" s="17" t="n">
        <v>1034.4725</v>
      </c>
      <c r="G319" s="17" t="n">
        <v>12</v>
      </c>
      <c r="H319" s="6" t="s">
        <f>=(F319-E319)*G319</f>
      </c>
      <c r="I319" s="9" t="s">
        <f>=(F319-E319)/E319</f>
      </c>
      <c r="J319" s="7" t="s">
        <f>=MAX(1,DATEDIF(C319,D319,"d")-1)</f>
      </c>
      <c r="K319" s="9" t="s">
        <f>=I319*365/J319</f>
      </c>
    </row>
    <row collapsed="false" customFormat="false" customHeight="false" hidden="false" ht="12.1" outlineLevel="0" r="320">
      <c r="A320" s="16" t="s">
        <v>424</v>
      </c>
      <c r="B320" s="16" t="s">
        <v>1003</v>
      </c>
      <c r="C320" s="45" t="n">
        <v>45565</v>
      </c>
      <c r="D320" s="46" t="n">
        <v>45847</v>
      </c>
      <c r="E320" s="17" t="n">
        <v>910.4277</v>
      </c>
      <c r="F320" s="17" t="n">
        <v>1034.4717</v>
      </c>
      <c r="G320" s="17" t="n">
        <v>59</v>
      </c>
      <c r="H320" s="6" t="s">
        <f>=(F320-E320)*G320</f>
      </c>
      <c r="I320" s="9" t="s">
        <f>=(F320-E320)/E320</f>
      </c>
      <c r="J320" s="7" t="s">
        <f>=MAX(1,DATEDIF(C320,D320,"d")-1)</f>
      </c>
      <c r="K320" s="9" t="s">
        <f>=I320*365/J320</f>
      </c>
    </row>
    <row collapsed="false" customFormat="false" customHeight="false" hidden="false" ht="12.1" outlineLevel="0" r="321">
      <c r="A321" s="16" t="s">
        <v>424</v>
      </c>
      <c r="B321" s="16" t="s">
        <v>1003</v>
      </c>
      <c r="C321" s="45" t="n">
        <v>45565</v>
      </c>
      <c r="D321" s="46" t="n">
        <v>45847</v>
      </c>
      <c r="E321" s="17" t="n">
        <v>910.4277</v>
      </c>
      <c r="F321" s="17" t="n">
        <v>1034.47</v>
      </c>
      <c r="G321" s="17" t="n">
        <v>1</v>
      </c>
      <c r="H321" s="6" t="s">
        <f>=(F321-E321)*G321</f>
      </c>
      <c r="I321" s="9" t="s">
        <f>=(F321-E321)/E321</f>
      </c>
      <c r="J321" s="7" t="s">
        <f>=MAX(1,DATEDIF(C321,D321,"d")-1)</f>
      </c>
      <c r="K321" s="9" t="s">
        <f>=I321*365/J321</f>
      </c>
    </row>
    <row collapsed="false" customFormat="false" customHeight="false" hidden="false" ht="12.1" outlineLevel="0" r="322">
      <c r="A322" s="16" t="s">
        <v>424</v>
      </c>
      <c r="B322" s="16" t="s">
        <v>1003</v>
      </c>
      <c r="C322" s="45" t="n">
        <v>45565</v>
      </c>
      <c r="D322" s="46" t="n">
        <v>45847</v>
      </c>
      <c r="E322" s="17" t="n">
        <v>910.4277</v>
      </c>
      <c r="F322" s="17" t="n">
        <v>1034.6825</v>
      </c>
      <c r="G322" s="17" t="n">
        <v>4</v>
      </c>
      <c r="H322" s="6" t="s">
        <f>=(F322-E322)*G322</f>
      </c>
      <c r="I322" s="9" t="s">
        <f>=(F322-E322)/E322</f>
      </c>
      <c r="J322" s="7" t="s">
        <f>=MAX(1,DATEDIF(C322,D322,"d")-1)</f>
      </c>
      <c r="K322" s="9" t="s">
        <f>=I322*365/J322</f>
      </c>
    </row>
    <row collapsed="false" customFormat="false" customHeight="false" hidden="false" ht="12.1" outlineLevel="0" r="323">
      <c r="A323" s="16" t="s">
        <v>425</v>
      </c>
      <c r="B323" s="16" t="s">
        <v>1087</v>
      </c>
      <c r="C323" s="45" t="n">
        <v>45460</v>
      </c>
      <c r="D323" s="46" t="n">
        <v>45527</v>
      </c>
      <c r="E323" s="17" t="n">
        <v>96.057</v>
      </c>
      <c r="F323" s="17" t="n">
        <v>76.15</v>
      </c>
      <c r="G323" s="17" t="n">
        <v>10</v>
      </c>
      <c r="H323" s="6" t="s">
        <f>=(F323-E323)*G323</f>
      </c>
      <c r="I323" s="9" t="s">
        <f>=(F323-E323)/E323</f>
      </c>
      <c r="J323" s="7" t="s">
        <f>=MAX(1,DATEDIF(C323,D323,"d")-1)</f>
      </c>
      <c r="K323" s="9" t="s">
        <f>=I323*365/J323</f>
      </c>
    </row>
    <row collapsed="false" customFormat="false" customHeight="false" hidden="false" ht="12.1" outlineLevel="0" r="324">
      <c r="A324" s="16" t="s">
        <v>425</v>
      </c>
      <c r="B324" s="16" t="s">
        <v>1087</v>
      </c>
      <c r="C324" s="45" t="n">
        <v>45460</v>
      </c>
      <c r="D324" s="46" t="n">
        <v>45527</v>
      </c>
      <c r="E324" s="17" t="n">
        <v>96.057</v>
      </c>
      <c r="F324" s="17" t="n">
        <v>76.15</v>
      </c>
      <c r="G324" s="17" t="n">
        <v>10</v>
      </c>
      <c r="H324" s="6" t="s">
        <f>=(F324-E324)*G324</f>
      </c>
      <c r="I324" s="9" t="s">
        <f>=(F324-E324)/E324</f>
      </c>
      <c r="J324" s="7" t="s">
        <f>=MAX(1,DATEDIF(C324,D324,"d")-1)</f>
      </c>
      <c r="K324" s="9" t="s">
        <f>=I324*365/J324</f>
      </c>
    </row>
    <row collapsed="false" customFormat="false" customHeight="false" hidden="false" ht="12.1" outlineLevel="0" r="325">
      <c r="A325" s="16" t="s">
        <v>425</v>
      </c>
      <c r="B325" s="16" t="s">
        <v>1087</v>
      </c>
      <c r="C325" s="45" t="n">
        <v>45460</v>
      </c>
      <c r="D325" s="46" t="n">
        <v>45527</v>
      </c>
      <c r="E325" s="17" t="n">
        <v>96.057</v>
      </c>
      <c r="F325" s="17" t="n">
        <v>76.162</v>
      </c>
      <c r="G325" s="17" t="n">
        <v>10</v>
      </c>
      <c r="H325" s="6" t="s">
        <f>=(F325-E325)*G325</f>
      </c>
      <c r="I325" s="9" t="s">
        <f>=(F325-E325)/E325</f>
      </c>
      <c r="J325" s="7" t="s">
        <f>=MAX(1,DATEDIF(C325,D325,"d")-1)</f>
      </c>
      <c r="K325" s="9" t="s">
        <f>=I325*365/J325</f>
      </c>
    </row>
    <row collapsed="false" customFormat="false" customHeight="false" hidden="false" ht="12.1" outlineLevel="0" r="326">
      <c r="A326" s="16" t="s">
        <v>425</v>
      </c>
      <c r="B326" s="16" t="s">
        <v>1087</v>
      </c>
      <c r="C326" s="45" t="n">
        <v>45460</v>
      </c>
      <c r="D326" s="46" t="n">
        <v>45527</v>
      </c>
      <c r="E326" s="17" t="n">
        <v>96.028</v>
      </c>
      <c r="F326" s="17" t="n">
        <v>76.162</v>
      </c>
      <c r="G326" s="17" t="n">
        <v>10</v>
      </c>
      <c r="H326" s="6" t="s">
        <f>=(F326-E326)*G326</f>
      </c>
      <c r="I326" s="9" t="s">
        <f>=(F326-E326)/E326</f>
      </c>
      <c r="J326" s="7" t="s">
        <f>=MAX(1,DATEDIF(C326,D326,"d")-1)</f>
      </c>
      <c r="K326" s="9" t="s">
        <f>=I326*365/J326</f>
      </c>
    </row>
    <row collapsed="false" customFormat="false" customHeight="false" hidden="false" ht="12.1" outlineLevel="0" r="327">
      <c r="A327" s="16" t="s">
        <v>425</v>
      </c>
      <c r="B327" s="16" t="s">
        <v>1087</v>
      </c>
      <c r="C327" s="45" t="n">
        <v>45460</v>
      </c>
      <c r="D327" s="46" t="n">
        <v>45527</v>
      </c>
      <c r="E327" s="17" t="n">
        <v>96.028</v>
      </c>
      <c r="F327" s="17" t="n">
        <v>76.162</v>
      </c>
      <c r="G327" s="17" t="n">
        <v>10</v>
      </c>
      <c r="H327" s="6" t="s">
        <f>=(F327-E327)*G327</f>
      </c>
      <c r="I327" s="9" t="s">
        <f>=(F327-E327)/E327</f>
      </c>
      <c r="J327" s="7" t="s">
        <f>=MAX(1,DATEDIF(C327,D327,"d")-1)</f>
      </c>
      <c r="K327" s="9" t="s">
        <f>=I327*365/J327</f>
      </c>
    </row>
    <row collapsed="false" customFormat="false" customHeight="false" hidden="false" ht="12.1" outlineLevel="0" r="328">
      <c r="A328" s="16" t="s">
        <v>425</v>
      </c>
      <c r="B328" s="16" t="s">
        <v>1087</v>
      </c>
      <c r="C328" s="45" t="n">
        <v>45504</v>
      </c>
      <c r="D328" s="46" t="n">
        <v>45527</v>
      </c>
      <c r="E328" s="17" t="n">
        <v>85.569</v>
      </c>
      <c r="F328" s="17" t="n">
        <v>76.162</v>
      </c>
      <c r="G328" s="17" t="n">
        <v>10</v>
      </c>
      <c r="H328" s="6" t="s">
        <f>=(F328-E328)*G328</f>
      </c>
      <c r="I328" s="9" t="s">
        <f>=(F328-E328)/E328</f>
      </c>
      <c r="J328" s="7" t="s">
        <f>=MAX(1,DATEDIF(C328,D328,"d")-1)</f>
      </c>
      <c r="K328" s="9" t="s">
        <f>=I328*365/J328</f>
      </c>
    </row>
    <row collapsed="false" customFormat="false" customHeight="false" hidden="false" ht="12.1" outlineLevel="0" r="329">
      <c r="A329" s="16" t="s">
        <v>425</v>
      </c>
      <c r="B329" s="16" t="s">
        <v>1087</v>
      </c>
      <c r="C329" s="45" t="n">
        <v>45504</v>
      </c>
      <c r="D329" s="46" t="n">
        <v>45527</v>
      </c>
      <c r="E329" s="17" t="n">
        <v>85.709</v>
      </c>
      <c r="F329" s="17" t="n">
        <v>76.162</v>
      </c>
      <c r="G329" s="17" t="n">
        <v>20</v>
      </c>
      <c r="H329" s="6" t="s">
        <f>=(F329-E329)*G329</f>
      </c>
      <c r="I329" s="9" t="s">
        <f>=(F329-E329)/E329</f>
      </c>
      <c r="J329" s="7" t="s">
        <f>=MAX(1,DATEDIF(C329,D329,"d")-1)</f>
      </c>
      <c r="K329" s="9" t="s">
        <f>=I329*365/J329</f>
      </c>
    </row>
    <row collapsed="false" customFormat="false" customHeight="false" hidden="false" ht="12.1" outlineLevel="0" r="330">
      <c r="A330" s="16" t="s">
        <v>31</v>
      </c>
      <c r="B330" s="16" t="s">
        <v>32</v>
      </c>
      <c r="C330" s="45" t="n">
        <v>45539</v>
      </c>
      <c r="D330" s="46" t="n">
        <v>45548</v>
      </c>
      <c r="E330" s="17" t="n">
        <v>3725.86</v>
      </c>
      <c r="F330" s="17" t="n">
        <v>3906.38</v>
      </c>
      <c r="G330" s="17" t="n">
        <v>1</v>
      </c>
      <c r="H330" s="6" t="s">
        <f>=(F330-E330)*G330</f>
      </c>
      <c r="I330" s="9" t="s">
        <f>=(F330-E330)/E330</f>
      </c>
      <c r="J330" s="7" t="s">
        <f>=MAX(1,DATEDIF(C330,D330,"d")-1)</f>
      </c>
      <c r="K330" s="9" t="s">
        <f>=I330*365/J330</f>
      </c>
    </row>
    <row collapsed="false" customFormat="false" customHeight="false" hidden="false" ht="12.1" outlineLevel="0" r="331">
      <c r="A331" s="16" t="s">
        <v>31</v>
      </c>
      <c r="B331" s="16" t="s">
        <v>32</v>
      </c>
      <c r="C331" s="45" t="n">
        <v>46009</v>
      </c>
      <c r="D331" s="46" t="n">
        <v>46125</v>
      </c>
      <c r="E331" s="17" t="n">
        <v>4399.02</v>
      </c>
      <c r="F331" s="17" t="n">
        <v>4076.24</v>
      </c>
      <c r="G331" s="17" t="n">
        <v>1</v>
      </c>
      <c r="H331" s="6" t="s">
        <f>=(F331-E331)*G331</f>
      </c>
      <c r="I331" s="9" t="s">
        <f>=(F331-E331)/E331</f>
      </c>
      <c r="J331" s="7" t="s">
        <f>=MAX(1,DATEDIF(C331,D331,"d")-1)</f>
      </c>
      <c r="K331" s="9" t="s">
        <f>=I331*365/J331</f>
      </c>
    </row>
    <row collapsed="false" customFormat="false" customHeight="false" hidden="false" ht="12.1" outlineLevel="0" r="332">
      <c r="A332" s="16" t="s">
        <v>31</v>
      </c>
      <c r="B332" s="16" t="s">
        <v>32</v>
      </c>
      <c r="C332" s="45" t="n">
        <v>46114</v>
      </c>
      <c r="D332" s="46" t="n">
        <v>46129</v>
      </c>
      <c r="E332" s="17" t="n">
        <v>4237.39</v>
      </c>
      <c r="F332" s="17" t="n">
        <v>4284.07</v>
      </c>
      <c r="G332" s="17" t="n">
        <v>1</v>
      </c>
      <c r="H332" s="6" t="s">
        <f>=(F332-E332)*G332</f>
      </c>
      <c r="I332" s="9" t="s">
        <f>=(F332-E332)/E332</f>
      </c>
      <c r="J332" s="7" t="s">
        <f>=MAX(1,DATEDIF(C332,D332,"d")-1)</f>
      </c>
      <c r="K332" s="9" t="s">
        <f>=I332*365/J332</f>
      </c>
    </row>
    <row collapsed="false" customFormat="false" customHeight="false" hidden="false" ht="12.1" outlineLevel="0" r="333">
      <c r="A333" s="16" t="s">
        <v>426</v>
      </c>
      <c r="B333" s="16" t="s">
        <v>1088</v>
      </c>
      <c r="C333" s="45" t="n">
        <v>45540</v>
      </c>
      <c r="D333" s="46" t="n">
        <v>45554</v>
      </c>
      <c r="E333" s="17" t="n">
        <v>0.6691</v>
      </c>
      <c r="F333" s="17" t="n">
        <v>0.7034</v>
      </c>
      <c r="G333" s="17" t="n">
        <v>4000</v>
      </c>
      <c r="H333" s="6" t="s">
        <f>=(F333-E333)*G333</f>
      </c>
      <c r="I333" s="9" t="s">
        <f>=(F333-E333)/E333</f>
      </c>
      <c r="J333" s="7" t="s">
        <f>=MAX(1,DATEDIF(C333,D333,"d")-1)</f>
      </c>
      <c r="K333" s="9" t="s">
        <f>=I333*365/J333</f>
      </c>
    </row>
    <row collapsed="false" customFormat="false" customHeight="false" hidden="false" ht="12.1" outlineLevel="0" r="334">
      <c r="A334" s="16" t="s">
        <v>426</v>
      </c>
      <c r="B334" s="16" t="s">
        <v>1088</v>
      </c>
      <c r="C334" s="45" t="n">
        <v>45540</v>
      </c>
      <c r="D334" s="46" t="n">
        <v>45554</v>
      </c>
      <c r="E334" s="17" t="n">
        <v>0.6691</v>
      </c>
      <c r="F334" s="17" t="n">
        <v>0.7037</v>
      </c>
      <c r="G334" s="17" t="n">
        <v>1000</v>
      </c>
      <c r="H334" s="6" t="s">
        <f>=(F334-E334)*G334</f>
      </c>
      <c r="I334" s="9" t="s">
        <f>=(F334-E334)/E334</f>
      </c>
      <c r="J334" s="7" t="s">
        <f>=MAX(1,DATEDIF(C334,D334,"d")-1)</f>
      </c>
      <c r="K334" s="9" t="s">
        <f>=I334*365/J334</f>
      </c>
    </row>
    <row collapsed="false" customFormat="false" customHeight="false" hidden="false" ht="12.1" outlineLevel="0" r="335">
      <c r="A335" s="16" t="s">
        <v>23</v>
      </c>
      <c r="B335" s="16" t="s">
        <v>24</v>
      </c>
      <c r="C335" s="45" t="n">
        <v>45772</v>
      </c>
      <c r="D335" s="46" t="n">
        <v>45844</v>
      </c>
      <c r="E335" s="17" t="n">
        <v>134.4267</v>
      </c>
      <c r="F335" s="17" t="n">
        <v>105.89</v>
      </c>
      <c r="G335" s="17" t="n">
        <v>2</v>
      </c>
      <c r="H335" s="6" t="s">
        <f>=(F335-E335)*G335</f>
      </c>
      <c r="I335" s="9" t="s">
        <f>=(F335-E335)/E335</f>
      </c>
      <c r="J335" s="7" t="s">
        <f>=MAX(1,DATEDIF(C335,D335,"d")-1)</f>
      </c>
      <c r="K335" s="9" t="s">
        <f>=I335*365/J335</f>
      </c>
    </row>
    <row collapsed="false" customFormat="false" customHeight="false" hidden="false" ht="12.1" outlineLevel="0" r="336">
      <c r="A336" s="16" t="s">
        <v>23</v>
      </c>
      <c r="B336" s="16" t="s">
        <v>24</v>
      </c>
      <c r="C336" s="45" t="n">
        <v>45772</v>
      </c>
      <c r="D336" s="46" t="n">
        <v>45844</v>
      </c>
      <c r="E336" s="17" t="n">
        <v>134.4267</v>
      </c>
      <c r="F336" s="17" t="n">
        <v>105.896</v>
      </c>
      <c r="G336" s="17" t="n">
        <v>1</v>
      </c>
      <c r="H336" s="6" t="s">
        <f>=(F336-E336)*G336</f>
      </c>
      <c r="I336" s="9" t="s">
        <f>=(F336-E336)/E336</f>
      </c>
      <c r="J336" s="7" t="s">
        <f>=MAX(1,DATEDIF(C336,D336,"d")-1)</f>
      </c>
      <c r="K336" s="9" t="s">
        <f>=I336*365/J336</f>
      </c>
    </row>
    <row collapsed="false" customFormat="false" customHeight="false" hidden="false" ht="12.1" outlineLevel="0" r="337">
      <c r="A337" s="16" t="s">
        <v>23</v>
      </c>
      <c r="B337" s="16" t="s">
        <v>24</v>
      </c>
      <c r="C337" s="45" t="n">
        <v>45804</v>
      </c>
      <c r="D337" s="46" t="n">
        <v>45844</v>
      </c>
      <c r="E337" s="17" t="n">
        <v>108.6307</v>
      </c>
      <c r="F337" s="17" t="n">
        <v>105.896</v>
      </c>
      <c r="G337" s="17" t="n">
        <v>4</v>
      </c>
      <c r="H337" s="6" t="s">
        <f>=(F337-E337)*G337</f>
      </c>
      <c r="I337" s="9" t="s">
        <f>=(F337-E337)/E337</f>
      </c>
      <c r="J337" s="7" t="s">
        <f>=MAX(1,DATEDIF(C337,D337,"d")-1)</f>
      </c>
      <c r="K337" s="9" t="s">
        <f>=I337*365/J337</f>
      </c>
    </row>
    <row collapsed="false" customFormat="false" customHeight="false" hidden="false" ht="12.1" outlineLevel="0" r="338">
      <c r="A338" s="16" t="s">
        <v>23</v>
      </c>
      <c r="B338" s="16" t="s">
        <v>24</v>
      </c>
      <c r="C338" s="45" t="n">
        <v>45804</v>
      </c>
      <c r="D338" s="46" t="n">
        <v>45844</v>
      </c>
      <c r="E338" s="17" t="n">
        <v>108.6307</v>
      </c>
      <c r="F338" s="17" t="n">
        <v>105.896</v>
      </c>
      <c r="G338" s="17" t="n">
        <v>5</v>
      </c>
      <c r="H338" s="6" t="s">
        <f>=(F338-E338)*G338</f>
      </c>
      <c r="I338" s="9" t="s">
        <f>=(F338-E338)/E338</f>
      </c>
      <c r="J338" s="7" t="s">
        <f>=MAX(1,DATEDIF(C338,D338,"d")-1)</f>
      </c>
      <c r="K338" s="9" t="s">
        <f>=I338*365/J338</f>
      </c>
    </row>
    <row collapsed="false" customFormat="false" customHeight="false" hidden="false" ht="12.1" outlineLevel="0" r="339">
      <c r="A339" s="16" t="s">
        <v>23</v>
      </c>
      <c r="B339" s="16" t="s">
        <v>24</v>
      </c>
      <c r="C339" s="45" t="n">
        <v>45804</v>
      </c>
      <c r="D339" s="46" t="n">
        <v>45844</v>
      </c>
      <c r="E339" s="17" t="n">
        <v>108.6307</v>
      </c>
      <c r="F339" s="17" t="n">
        <v>105.925</v>
      </c>
      <c r="G339" s="17" t="n">
        <v>2</v>
      </c>
      <c r="H339" s="6" t="s">
        <f>=(F339-E339)*G339</f>
      </c>
      <c r="I339" s="9" t="s">
        <f>=(F339-E339)/E339</f>
      </c>
      <c r="J339" s="7" t="s">
        <f>=MAX(1,DATEDIF(C339,D339,"d")-1)</f>
      </c>
      <c r="K339" s="9" t="s">
        <f>=I339*365/J339</f>
      </c>
    </row>
    <row collapsed="false" customFormat="false" customHeight="false" hidden="false" ht="12.1" outlineLevel="0" r="340">
      <c r="A340" s="16" t="s">
        <v>23</v>
      </c>
      <c r="B340" s="16" t="s">
        <v>24</v>
      </c>
      <c r="C340" s="45" t="n">
        <v>45804</v>
      </c>
      <c r="D340" s="46" t="n">
        <v>45844</v>
      </c>
      <c r="E340" s="17" t="n">
        <v>108.6307</v>
      </c>
      <c r="F340" s="17" t="n">
        <v>105.9267</v>
      </c>
      <c r="G340" s="17" t="n">
        <v>3</v>
      </c>
      <c r="H340" s="6" t="s">
        <f>=(F340-E340)*G340</f>
      </c>
      <c r="I340" s="9" t="s">
        <f>=(F340-E340)/E340</f>
      </c>
      <c r="J340" s="7" t="s">
        <f>=MAX(1,DATEDIF(C340,D340,"d")-1)</f>
      </c>
      <c r="K340" s="9" t="s">
        <f>=I340*365/J340</f>
      </c>
    </row>
    <row collapsed="false" customFormat="false" customHeight="false" hidden="false" ht="12.1" outlineLevel="0" r="341">
      <c r="A341" s="16" t="s">
        <v>96</v>
      </c>
      <c r="B341" s="16" t="s">
        <v>97</v>
      </c>
      <c r="C341" s="45" t="n">
        <v>45847</v>
      </c>
      <c r="D341" s="46" t="n">
        <v>46009</v>
      </c>
      <c r="E341" s="17" t="n">
        <v>594.1282</v>
      </c>
      <c r="F341" s="17" t="n">
        <v>625.479</v>
      </c>
      <c r="G341" s="17" t="n">
        <v>60</v>
      </c>
      <c r="H341" s="6" t="s">
        <f>=(F341-E341)*G341</f>
      </c>
      <c r="I341" s="9" t="s">
        <f>=(F341-E341)/E341</f>
      </c>
      <c r="J341" s="7" t="s">
        <f>=MAX(1,DATEDIF(C341,D341,"d")-1)</f>
      </c>
      <c r="K341" s="9" t="s">
        <f>=I341*365/J341</f>
      </c>
    </row>
    <row collapsed="false" customFormat="false" customHeight="false" hidden="false" ht="12.1" outlineLevel="0" r="342">
      <c r="A342" s="16" t="s">
        <v>96</v>
      </c>
      <c r="B342" s="16" t="s">
        <v>97</v>
      </c>
      <c r="C342" s="45" t="n">
        <v>45847</v>
      </c>
      <c r="D342" s="46" t="n">
        <v>46009</v>
      </c>
      <c r="E342" s="17" t="n">
        <v>594.1282</v>
      </c>
      <c r="F342" s="17" t="n">
        <v>625.4788</v>
      </c>
      <c r="G342" s="17" t="n">
        <v>25</v>
      </c>
      <c r="H342" s="6" t="s">
        <f>=(F342-E342)*G342</f>
      </c>
      <c r="I342" s="9" t="s">
        <f>=(F342-E342)/E342</f>
      </c>
      <c r="J342" s="7" t="s">
        <f>=MAX(1,DATEDIF(C342,D342,"d")-1)</f>
      </c>
      <c r="K342" s="9" t="s">
        <f>=I342*365/J342</f>
      </c>
    </row>
    <row collapsed="false" customFormat="false" customHeight="false" hidden="false" ht="12.1" outlineLevel="0" r="343">
      <c r="A343" s="16" t="s">
        <v>96</v>
      </c>
      <c r="B343" s="16" t="s">
        <v>97</v>
      </c>
      <c r="C343" s="45" t="n">
        <v>45847</v>
      </c>
      <c r="D343" s="46" t="n">
        <v>46009</v>
      </c>
      <c r="E343" s="17" t="n">
        <v>594.1282</v>
      </c>
      <c r="F343" s="17" t="n">
        <v>625.4789</v>
      </c>
      <c r="G343" s="17" t="n">
        <v>35</v>
      </c>
      <c r="H343" s="6" t="s">
        <f>=(F343-E343)*G343</f>
      </c>
      <c r="I343" s="9" t="s">
        <f>=(F343-E343)/E343</f>
      </c>
      <c r="J343" s="7" t="s">
        <f>=MAX(1,DATEDIF(C343,D343,"d")-1)</f>
      </c>
      <c r="K343" s="9" t="s">
        <f>=I343*365/J343</f>
      </c>
    </row>
    <row collapsed="false" customFormat="false" customHeight="false" hidden="false" ht="12.1" outlineLevel="0" r="344">
      <c r="A344" s="16" t="s">
        <v>96</v>
      </c>
      <c r="B344" s="16" t="s">
        <v>97</v>
      </c>
      <c r="C344" s="45" t="n">
        <v>45847</v>
      </c>
      <c r="D344" s="46" t="n">
        <v>46009</v>
      </c>
      <c r="E344" s="17" t="n">
        <v>594.1282</v>
      </c>
      <c r="F344" s="17" t="n">
        <v>625.4788</v>
      </c>
      <c r="G344" s="17" t="n">
        <v>17</v>
      </c>
      <c r="H344" s="6" t="s">
        <f>=(F344-E344)*G344</f>
      </c>
      <c r="I344" s="9" t="s">
        <f>=(F344-E344)/E344</f>
      </c>
      <c r="J344" s="7" t="s">
        <f>=MAX(1,DATEDIF(C344,D344,"d")-1)</f>
      </c>
      <c r="K344" s="9" t="s">
        <f>=I344*365/J344</f>
      </c>
    </row>
    <row collapsed="false" customFormat="false" customHeight="false" hidden="false" ht="12.1" outlineLevel="0" r="345">
      <c r="A345" s="16" t="s">
        <v>96</v>
      </c>
      <c r="B345" s="16" t="s">
        <v>97</v>
      </c>
      <c r="C345" s="45" t="n">
        <v>45847</v>
      </c>
      <c r="D345" s="46" t="n">
        <v>46009</v>
      </c>
      <c r="E345" s="17" t="n">
        <v>594.1282</v>
      </c>
      <c r="F345" s="17" t="n">
        <v>625.479</v>
      </c>
      <c r="G345" s="17" t="n">
        <v>1</v>
      </c>
      <c r="H345" s="6" t="s">
        <f>=(F345-E345)*G345</f>
      </c>
      <c r="I345" s="9" t="s">
        <f>=(F345-E345)/E345</f>
      </c>
      <c r="J345" s="7" t="s">
        <f>=MAX(1,DATEDIF(C345,D345,"d")-1)</f>
      </c>
      <c r="K345" s="9" t="s">
        <f>=I345*365/J345</f>
      </c>
    </row>
    <row collapsed="false" customFormat="false" customHeight="false" hidden="false" ht="12.1" outlineLevel="0" r="346">
      <c r="A346" s="16" t="s">
        <v>96</v>
      </c>
      <c r="B346" s="16" t="s">
        <v>97</v>
      </c>
      <c r="C346" s="45" t="n">
        <v>45847</v>
      </c>
      <c r="D346" s="46" t="n">
        <v>46009</v>
      </c>
      <c r="E346" s="17" t="n">
        <v>594.1278</v>
      </c>
      <c r="F346" s="17" t="n">
        <v>625.479</v>
      </c>
      <c r="G346" s="17" t="n">
        <v>9</v>
      </c>
      <c r="H346" s="6" t="s">
        <f>=(F346-E346)*G346</f>
      </c>
      <c r="I346" s="9" t="s">
        <f>=(F346-E346)/E346</f>
      </c>
      <c r="J346" s="7" t="s">
        <f>=MAX(1,DATEDIF(C346,D346,"d")-1)</f>
      </c>
      <c r="K346" s="9" t="s">
        <f>=I346*365/J346</f>
      </c>
    </row>
    <row collapsed="false" customFormat="false" customHeight="false" hidden="false" ht="12.1" outlineLevel="0" r="347">
      <c r="A347" s="16" t="s">
        <v>96</v>
      </c>
      <c r="B347" s="16" t="s">
        <v>97</v>
      </c>
      <c r="C347" s="45" t="n">
        <v>45868</v>
      </c>
      <c r="D347" s="46" t="n">
        <v>46009</v>
      </c>
      <c r="E347" s="17" t="n">
        <v>600.6814</v>
      </c>
      <c r="F347" s="17" t="n">
        <v>625.4786</v>
      </c>
      <c r="G347" s="17" t="n">
        <v>7</v>
      </c>
      <c r="H347" s="6" t="s">
        <f>=(F347-E347)*G347</f>
      </c>
      <c r="I347" s="9" t="s">
        <f>=(F347-E347)/E347</f>
      </c>
      <c r="J347" s="7" t="s">
        <f>=MAX(1,DATEDIF(C347,D347,"d")-1)</f>
      </c>
      <c r="K347" s="9" t="s">
        <f>=I347*365/J347</f>
      </c>
    </row>
    <row collapsed="false" customFormat="false" customHeight="false" hidden="false" ht="12.1" outlineLevel="0" r="348">
      <c r="A348" s="16" t="s">
        <v>459</v>
      </c>
      <c r="B348" s="16" t="s">
        <v>1010</v>
      </c>
      <c r="C348" s="45" t="n">
        <v>46009</v>
      </c>
      <c r="D348" s="46" t="n">
        <v>46010</v>
      </c>
      <c r="E348" s="17" t="n">
        <v>597.8771</v>
      </c>
      <c r="F348" s="17" t="n">
        <v>594.72</v>
      </c>
      <c r="G348" s="17" t="n">
        <v>1</v>
      </c>
      <c r="H348" s="6" t="s">
        <f>=(F348-E348)*G348</f>
      </c>
      <c r="I348" s="9" t="s">
        <f>=(F348-E348)/E348</f>
      </c>
      <c r="J348" s="7" t="s">
        <f>=MAX(1,DATEDIF(C348,D348,"d")-1)</f>
      </c>
      <c r="K348" s="9" t="s">
        <f>=I348*365/J348</f>
      </c>
    </row>
    <row collapsed="false" customFormat="false" customHeight="false" hidden="false" ht="12.1" outlineLevel="0" r="349">
      <c r="A349" s="16" t="s">
        <v>459</v>
      </c>
      <c r="B349" s="16" t="s">
        <v>1010</v>
      </c>
      <c r="C349" s="45" t="n">
        <v>46009</v>
      </c>
      <c r="D349" s="46" t="n">
        <v>46038</v>
      </c>
      <c r="E349" s="17" t="n">
        <v>597.8771</v>
      </c>
      <c r="F349" s="17" t="n">
        <v>558.45</v>
      </c>
      <c r="G349" s="17" t="n">
        <v>1</v>
      </c>
      <c r="H349" s="6" t="s">
        <f>=(F349-E349)*G349</f>
      </c>
      <c r="I349" s="9" t="s">
        <f>=(F349-E349)/E349</f>
      </c>
      <c r="J349" s="7" t="s">
        <f>=MAX(1,DATEDIF(C349,D349,"d")-1)</f>
      </c>
      <c r="K349" s="9" t="s">
        <f>=I349*365/J349</f>
      </c>
    </row>
    <row collapsed="false" customFormat="false" customHeight="false" hidden="false" ht="12.1" outlineLevel="0" r="350">
      <c r="A350" s="16" t="s">
        <v>459</v>
      </c>
      <c r="B350" s="16" t="s">
        <v>1010</v>
      </c>
      <c r="C350" s="45" t="n">
        <v>46009</v>
      </c>
      <c r="D350" s="46" t="n">
        <v>46114</v>
      </c>
      <c r="E350" s="17" t="n">
        <v>597.8771</v>
      </c>
      <c r="F350" s="17" t="n">
        <v>654.88</v>
      </c>
      <c r="G350" s="17" t="n">
        <v>1</v>
      </c>
      <c r="H350" s="6" t="s">
        <f>=(F350-E350)*G350</f>
      </c>
      <c r="I350" s="9" t="s">
        <f>=(F350-E350)/E350</f>
      </c>
      <c r="J350" s="7" t="s">
        <f>=MAX(1,DATEDIF(C350,D350,"d")-1)</f>
      </c>
      <c r="K350" s="9" t="s">
        <f>=I350*365/J350</f>
      </c>
    </row>
    <row collapsed="false" customFormat="false" customHeight="false" hidden="false" ht="12.1" outlineLevel="0" r="351">
      <c r="A351" s="16" t="s">
        <v>459</v>
      </c>
      <c r="B351" s="16" t="s">
        <v>1010</v>
      </c>
      <c r="C351" s="45" t="n">
        <v>46009</v>
      </c>
      <c r="D351" s="46" t="n">
        <v>46135</v>
      </c>
      <c r="E351" s="17" t="n">
        <v>597.8771</v>
      </c>
      <c r="F351" s="17" t="n">
        <v>601.4986</v>
      </c>
      <c r="G351" s="17" t="n">
        <v>4</v>
      </c>
      <c r="H351" s="6" t="s">
        <f>=(F351-E351)*G351</f>
      </c>
      <c r="I351" s="9" t="s">
        <f>=(F351-E351)/E351</f>
      </c>
      <c r="J351" s="7" t="s">
        <f>=MAX(1,DATEDIF(C351,D351,"d")-1)</f>
      </c>
      <c r="K351" s="9" t="s">
        <f>=I351*365/J351</f>
      </c>
    </row>
    <row collapsed="false" customFormat="false" customHeight="false" hidden="false" ht="12.1" outlineLevel="0" r="352">
      <c r="A352" s="16" t="s">
        <v>459</v>
      </c>
      <c r="B352" s="16" t="s">
        <v>1010</v>
      </c>
      <c r="C352" s="45" t="n">
        <v>46017</v>
      </c>
      <c r="D352" s="46" t="n">
        <v>46135</v>
      </c>
      <c r="E352" s="17" t="n">
        <v>575.36</v>
      </c>
      <c r="F352" s="17" t="n">
        <v>601.4986</v>
      </c>
      <c r="G352" s="17" t="n">
        <v>1</v>
      </c>
      <c r="H352" s="6" t="s">
        <f>=(F352-E352)*G352</f>
      </c>
      <c r="I352" s="9" t="s">
        <f>=(F352-E352)/E352</f>
      </c>
      <c r="J352" s="7" t="s">
        <f>=MAX(1,DATEDIF(C352,D352,"d")-1)</f>
      </c>
      <c r="K352" s="9" t="s">
        <f>=I352*365/J352</f>
      </c>
    </row>
    <row collapsed="false" customFormat="false" customHeight="false" hidden="false" ht="12.1" outlineLevel="0" r="353">
      <c r="A353" s="16" t="s">
        <v>459</v>
      </c>
      <c r="B353" s="16" t="s">
        <v>1010</v>
      </c>
      <c r="C353" s="45" t="n">
        <v>46044</v>
      </c>
      <c r="D353" s="46" t="n">
        <v>46135</v>
      </c>
      <c r="E353" s="17" t="n">
        <v>563.15</v>
      </c>
      <c r="F353" s="17" t="n">
        <v>601.4986</v>
      </c>
      <c r="G353" s="17" t="n">
        <v>1</v>
      </c>
      <c r="H353" s="6" t="s">
        <f>=(F353-E353)*G353</f>
      </c>
      <c r="I353" s="9" t="s">
        <f>=(F353-E353)/E353</f>
      </c>
      <c r="J353" s="7" t="s">
        <f>=MAX(1,DATEDIF(C353,D353,"d")-1)</f>
      </c>
      <c r="K353" s="9" t="s">
        <f>=I353*365/J353</f>
      </c>
    </row>
    <row collapsed="false" customFormat="false" customHeight="false" hidden="false" ht="12.1" outlineLevel="0" r="354">
      <c r="A354" s="16" t="s">
        <v>459</v>
      </c>
      <c r="B354" s="16" t="s">
        <v>1010</v>
      </c>
      <c r="C354" s="45" t="n">
        <v>46125</v>
      </c>
      <c r="D354" s="46" t="n">
        <v>46135</v>
      </c>
      <c r="E354" s="17" t="n">
        <v>627.2</v>
      </c>
      <c r="F354" s="17" t="n">
        <v>601.4986</v>
      </c>
      <c r="G354" s="17" t="n">
        <v>1</v>
      </c>
      <c r="H354" s="6" t="s">
        <f>=(F354-E354)*G354</f>
      </c>
      <c r="I354" s="9" t="s">
        <f>=(F354-E354)/E354</f>
      </c>
      <c r="J354" s="7" t="s">
        <f>=MAX(1,DATEDIF(C354,D354,"d")-1)</f>
      </c>
      <c r="K354" s="9" t="s">
        <f>=I354*365/J354</f>
      </c>
    </row>
    <row collapsed="false" customFormat="false" customHeight="false" hidden="false" ht="12.1" outlineLevel="0" r="355">
      <c r="A355" s="16" t="s">
        <v>460</v>
      </c>
      <c r="B355" s="16" t="s">
        <v>1007</v>
      </c>
      <c r="C355" s="45" t="n">
        <v>46009</v>
      </c>
      <c r="D355" s="46" t="n">
        <v>46010</v>
      </c>
      <c r="E355" s="17" t="n">
        <v>2298.84</v>
      </c>
      <c r="F355" s="17" t="n">
        <v>2306.36</v>
      </c>
      <c r="G355" s="17" t="n">
        <v>1</v>
      </c>
      <c r="H355" s="6" t="s">
        <f>=(F355-E355)*G355</f>
      </c>
      <c r="I355" s="9" t="s">
        <f>=(F355-E355)/E355</f>
      </c>
      <c r="J355" s="7" t="s">
        <f>=MAX(1,DATEDIF(C355,D355,"d")-1)</f>
      </c>
      <c r="K355" s="9" t="s">
        <f>=I355*365/J355</f>
      </c>
    </row>
    <row collapsed="false" customFormat="false" customHeight="false" hidden="false" ht="12.1" outlineLevel="0" r="356">
      <c r="A356" s="16" t="s">
        <v>460</v>
      </c>
      <c r="B356" s="16" t="s">
        <v>1007</v>
      </c>
      <c r="C356" s="45" t="n">
        <v>46009</v>
      </c>
      <c r="D356" s="46" t="n">
        <v>46140</v>
      </c>
      <c r="E356" s="17" t="n">
        <v>2298.84</v>
      </c>
      <c r="F356" s="17" t="n">
        <v>2161.3</v>
      </c>
      <c r="G356" s="17" t="n">
        <v>1</v>
      </c>
      <c r="H356" s="6" t="s">
        <f>=(F356-E356)*G356</f>
      </c>
      <c r="I356" s="9" t="s">
        <f>=(F356-E356)/E356</f>
      </c>
      <c r="J356" s="7" t="s">
        <f>=MAX(1,DATEDIF(C356,D356,"d")-1)</f>
      </c>
      <c r="K356" s="9" t="s">
        <f>=I356*365/J356</f>
      </c>
    </row>
    <row collapsed="false" customFormat="false" customHeight="false" hidden="false" ht="12.1" outlineLevel="0" r="357">
      <c r="A357" s="16" t="s">
        <v>460</v>
      </c>
      <c r="B357" s="16" t="s">
        <v>1007</v>
      </c>
      <c r="C357" s="45" t="n">
        <v>46086</v>
      </c>
      <c r="D357" s="46" t="n">
        <v>46140</v>
      </c>
      <c r="E357" s="17" t="n">
        <v>2478.59</v>
      </c>
      <c r="F357" s="17" t="n">
        <v>2161.3</v>
      </c>
      <c r="G357" s="17" t="n">
        <v>1</v>
      </c>
      <c r="H357" s="6" t="s">
        <f>=(F357-E357)*G357</f>
      </c>
      <c r="I357" s="9" t="s">
        <f>=(F357-E357)/E357</f>
      </c>
      <c r="J357" s="7" t="s">
        <f>=MAX(1,DATEDIF(C357,D357,"d")-1)</f>
      </c>
      <c r="K357" s="9" t="s">
        <f>=I357*365/J357</f>
      </c>
    </row>
    <row collapsed="false" customFormat="false" customHeight="false" hidden="false" ht="12.1" outlineLevel="0" r="358">
      <c r="A358" s="16" t="s">
        <v>428</v>
      </c>
      <c r="B358" s="16" t="s">
        <v>1089</v>
      </c>
      <c r="C358" s="45" t="n">
        <v>46009</v>
      </c>
      <c r="D358" s="46" t="n">
        <v>46010</v>
      </c>
      <c r="E358" s="17" t="n">
        <v>79.294</v>
      </c>
      <c r="F358" s="17" t="n">
        <v>78.4473</v>
      </c>
      <c r="G358" s="17" t="n">
        <v>10</v>
      </c>
      <c r="H358" s="6" t="s">
        <f>=(F358-E358)*G358</f>
      </c>
      <c r="I358" s="9" t="s">
        <f>=(F358-E358)/E358</f>
      </c>
      <c r="J358" s="7" t="s">
        <f>=MAX(1,DATEDIF(C358,D358,"d")-1)</f>
      </c>
      <c r="K358" s="9" t="s">
        <f>=I358*365/J358</f>
      </c>
    </row>
    <row collapsed="false" customFormat="false" customHeight="false" hidden="false" ht="12.1" outlineLevel="0" r="359">
      <c r="A359" s="16" t="s">
        <v>428</v>
      </c>
      <c r="B359" s="16" t="s">
        <v>1089</v>
      </c>
      <c r="C359" s="45" t="n">
        <v>46009</v>
      </c>
      <c r="D359" s="46" t="n">
        <v>46010</v>
      </c>
      <c r="E359" s="17" t="n">
        <v>79.284</v>
      </c>
      <c r="F359" s="17" t="n">
        <v>78.4473</v>
      </c>
      <c r="G359" s="17" t="n">
        <v>10</v>
      </c>
      <c r="H359" s="6" t="s">
        <f>=(F359-E359)*G359</f>
      </c>
      <c r="I359" s="9" t="s">
        <f>=(F359-E359)/E359</f>
      </c>
      <c r="J359" s="7" t="s">
        <f>=MAX(1,DATEDIF(C359,D359,"d")-1)</f>
      </c>
      <c r="K359" s="9" t="s">
        <f>=I359*365/J359</f>
      </c>
    </row>
    <row collapsed="false" customFormat="false" customHeight="false" hidden="false" ht="12.1" outlineLevel="0" r="360">
      <c r="A360" s="16" t="s">
        <v>428</v>
      </c>
      <c r="B360" s="16" t="s">
        <v>1089</v>
      </c>
      <c r="C360" s="45" t="n">
        <v>46009</v>
      </c>
      <c r="D360" s="46" t="n">
        <v>46010</v>
      </c>
      <c r="E360" s="17" t="n">
        <v>79.294</v>
      </c>
      <c r="F360" s="17" t="n">
        <v>78.4473</v>
      </c>
      <c r="G360" s="17" t="n">
        <v>10</v>
      </c>
      <c r="H360" s="6" t="s">
        <f>=(F360-E360)*G360</f>
      </c>
      <c r="I360" s="9" t="s">
        <f>=(F360-E360)/E360</f>
      </c>
      <c r="J360" s="7" t="s">
        <f>=MAX(1,DATEDIF(C360,D360,"d")-1)</f>
      </c>
      <c r="K360" s="9" t="s">
        <f>=I360*365/J360</f>
      </c>
    </row>
    <row collapsed="false" customFormat="false" customHeight="false" hidden="false" ht="12.1" outlineLevel="0" r="361">
      <c r="A361" s="16" t="s">
        <v>428</v>
      </c>
      <c r="B361" s="16" t="s">
        <v>1089</v>
      </c>
      <c r="C361" s="45" t="n">
        <v>46009</v>
      </c>
      <c r="D361" s="46" t="n">
        <v>46010</v>
      </c>
      <c r="E361" s="17" t="n">
        <v>79.304</v>
      </c>
      <c r="F361" s="17" t="n">
        <v>78.4473</v>
      </c>
      <c r="G361" s="17" t="n">
        <v>10</v>
      </c>
      <c r="H361" s="6" t="s">
        <f>=(F361-E361)*G361</f>
      </c>
      <c r="I361" s="9" t="s">
        <f>=(F361-E361)/E361</f>
      </c>
      <c r="J361" s="7" t="s">
        <f>=MAX(1,DATEDIF(C361,D361,"d")-1)</f>
      </c>
      <c r="K361" s="9" t="s">
        <f>=I361*365/J361</f>
      </c>
    </row>
    <row collapsed="false" customFormat="false" customHeight="false" hidden="false" ht="12.1" outlineLevel="0" r="362">
      <c r="A362" s="16" t="s">
        <v>427</v>
      </c>
      <c r="B362" s="16" t="s">
        <v>1090</v>
      </c>
      <c r="C362" s="45" t="n">
        <v>46009</v>
      </c>
      <c r="D362" s="46" t="n">
        <v>46140</v>
      </c>
      <c r="E362" s="17" t="n">
        <v>142.8943</v>
      </c>
      <c r="F362" s="17" t="n">
        <v>134.9567</v>
      </c>
      <c r="G362" s="17" t="n">
        <v>30</v>
      </c>
      <c r="H362" s="6" t="s">
        <f>=(F362-E362)*G362</f>
      </c>
      <c r="I362" s="9" t="s">
        <f>=(F362-E362)/E362</f>
      </c>
      <c r="J362" s="7" t="s">
        <f>=MAX(1,DATEDIF(C362,D362,"d")-1)</f>
      </c>
      <c r="K362" s="9" t="s">
        <f>=I362*365/J362</f>
      </c>
    </row>
    <row collapsed="false" customFormat="false" customHeight="false" hidden="false" ht="12.1" outlineLevel="0" r="363">
      <c r="A363" s="16" t="s">
        <v>461</v>
      </c>
      <c r="B363" s="16" t="s">
        <v>1091</v>
      </c>
      <c r="C363" s="45" t="n">
        <v>46009</v>
      </c>
      <c r="D363" s="46" t="n">
        <v>46086</v>
      </c>
      <c r="E363" s="17" t="n">
        <v>64.3214</v>
      </c>
      <c r="F363" s="17" t="n">
        <v>60.782</v>
      </c>
      <c r="G363" s="17" t="n">
        <v>10</v>
      </c>
      <c r="H363" s="6" t="s">
        <f>=(F363-E363)*G363</f>
      </c>
      <c r="I363" s="9" t="s">
        <f>=(F363-E363)/E363</f>
      </c>
      <c r="J363" s="7" t="s">
        <f>=MAX(1,DATEDIF(C363,D363,"d")-1)</f>
      </c>
      <c r="K363" s="9" t="s">
        <f>=I363*365/J363</f>
      </c>
    </row>
    <row collapsed="false" customFormat="false" customHeight="false" hidden="false" ht="12.1" outlineLevel="0" r="364">
      <c r="A364" s="16" t="s">
        <v>461</v>
      </c>
      <c r="B364" s="16" t="s">
        <v>1091</v>
      </c>
      <c r="C364" s="45" t="n">
        <v>46009</v>
      </c>
      <c r="D364" s="46" t="n">
        <v>46086</v>
      </c>
      <c r="E364" s="17" t="n">
        <v>64.3214</v>
      </c>
      <c r="F364" s="17" t="n">
        <v>60.7713</v>
      </c>
      <c r="G364" s="17" t="n">
        <v>40</v>
      </c>
      <c r="H364" s="6" t="s">
        <f>=(F364-E364)*G364</f>
      </c>
      <c r="I364" s="9" t="s">
        <f>=(F364-E364)/E364</f>
      </c>
      <c r="J364" s="7" t="s">
        <f>=MAX(1,DATEDIF(C364,D364,"d")-1)</f>
      </c>
      <c r="K364" s="9" t="s">
        <f>=I364*365/J364</f>
      </c>
    </row>
    <row collapsed="false" customFormat="false" customHeight="false" hidden="false" ht="12.1" outlineLevel="0" r="365">
      <c r="A365" s="16" t="s">
        <v>461</v>
      </c>
      <c r="B365" s="16" t="s">
        <v>1091</v>
      </c>
      <c r="C365" s="45" t="n">
        <v>46010</v>
      </c>
      <c r="D365" s="46" t="n">
        <v>46086</v>
      </c>
      <c r="E365" s="17" t="n">
        <v>64.751</v>
      </c>
      <c r="F365" s="17" t="n">
        <v>60.7713</v>
      </c>
      <c r="G365" s="17" t="n">
        <v>10</v>
      </c>
      <c r="H365" s="6" t="s">
        <f>=(F365-E365)*G365</f>
      </c>
      <c r="I365" s="9" t="s">
        <f>=(F365-E365)/E365</f>
      </c>
      <c r="J365" s="7" t="s">
        <f>=MAX(1,DATEDIF(C365,D365,"d")-1)</f>
      </c>
      <c r="K365" s="9" t="s">
        <f>=I365*365/J365</f>
      </c>
    </row>
    <row collapsed="false" customFormat="false" customHeight="false" hidden="false" ht="12.1" outlineLevel="0" r="366">
      <c r="A366" s="16" t="s">
        <v>461</v>
      </c>
      <c r="B366" s="16" t="s">
        <v>1091</v>
      </c>
      <c r="C366" s="45" t="n">
        <v>46017</v>
      </c>
      <c r="D366" s="46" t="n">
        <v>46086</v>
      </c>
      <c r="E366" s="17" t="n">
        <v>63.691</v>
      </c>
      <c r="F366" s="17" t="n">
        <v>60.7713</v>
      </c>
      <c r="G366" s="17" t="n">
        <v>10</v>
      </c>
      <c r="H366" s="6" t="s">
        <f>=(F366-E366)*G366</f>
      </c>
      <c r="I366" s="9" t="s">
        <f>=(F366-E366)/E366</f>
      </c>
      <c r="J366" s="7" t="s">
        <f>=MAX(1,DATEDIF(C366,D366,"d")-1)</f>
      </c>
      <c r="K366" s="9" t="s">
        <f>=I366*365/J366</f>
      </c>
    </row>
    <row collapsed="false" customFormat="false" customHeight="false" hidden="false" ht="12.1" outlineLevel="0" r="367">
      <c r="A367" s="16" t="s">
        <v>43</v>
      </c>
      <c r="B367" s="16" t="s">
        <v>44</v>
      </c>
      <c r="C367" s="45" t="n">
        <v>46009</v>
      </c>
      <c r="D367" s="46" t="n">
        <v>46038</v>
      </c>
      <c r="E367" s="17" t="n">
        <v>2997.4</v>
      </c>
      <c r="F367" s="17" t="n">
        <v>2554.45</v>
      </c>
      <c r="G367" s="17" t="n">
        <v>1</v>
      </c>
      <c r="H367" s="6" t="s">
        <f>=(F367-E367)*G367</f>
      </c>
      <c r="I367" s="9" t="s">
        <f>=(F367-E367)/E367</f>
      </c>
      <c r="J367" s="7" t="s">
        <f>=MAX(1,DATEDIF(C367,D367,"d")-1)</f>
      </c>
      <c r="K367" s="9" t="s">
        <f>=I367*365/J367</f>
      </c>
    </row>
    <row collapsed="false" customFormat="false" customHeight="false" hidden="false" ht="12.1" outlineLevel="0" r="368">
      <c r="A368" s="16" t="s">
        <v>43</v>
      </c>
      <c r="B368" s="16" t="s">
        <v>44</v>
      </c>
      <c r="C368" s="45" t="n">
        <v>46125</v>
      </c>
      <c r="D368" s="46" t="n">
        <v>46129</v>
      </c>
      <c r="E368" s="17" t="n">
        <v>2410.93</v>
      </c>
      <c r="F368" s="17" t="n">
        <v>2410.57</v>
      </c>
      <c r="G368" s="17" t="n">
        <v>1</v>
      </c>
      <c r="H368" s="6" t="s">
        <f>=(F368-E368)*G368</f>
      </c>
      <c r="I368" s="9" t="s">
        <f>=(F368-E368)/E368</f>
      </c>
      <c r="J368" s="7" t="s">
        <f>=MAX(1,DATEDIF(C368,D368,"d")-1)</f>
      </c>
      <c r="K368" s="9" t="s">
        <f>=I368*365/J368</f>
      </c>
    </row>
    <row collapsed="false" customFormat="false" customHeight="false" hidden="false" ht="12.1" outlineLevel="0" r="369">
      <c r="A369" s="16" t="s">
        <v>43</v>
      </c>
      <c r="B369" s="16" t="s">
        <v>44</v>
      </c>
      <c r="C369" s="45" t="n">
        <v>46129</v>
      </c>
      <c r="D369" s="46" t="n">
        <v>46129</v>
      </c>
      <c r="E369" s="17" t="n">
        <v>2417.44</v>
      </c>
      <c r="F369" s="17" t="n">
        <v>2410.57</v>
      </c>
      <c r="G369" s="17" t="n">
        <v>1</v>
      </c>
      <c r="H369" s="6" t="s">
        <f>=(F369-E369)*G369</f>
      </c>
      <c r="I369" s="9" t="s">
        <f>=(F369-E369)/E369</f>
      </c>
      <c r="J369" s="7" t="s">
        <f>=MAX(1,DATEDIF(C369,D369,"d")-1)</f>
      </c>
      <c r="K369" s="9" t="s">
        <f>=I369*365/J369</f>
      </c>
    </row>
    <row collapsed="false" customFormat="false" customHeight="false" hidden="false" ht="12.1" outlineLevel="0" r="370">
      <c r="A370" s="16" t="s">
        <v>462</v>
      </c>
      <c r="B370" s="16" t="s">
        <v>1092</v>
      </c>
      <c r="C370" s="45" t="n">
        <v>46009</v>
      </c>
      <c r="D370" s="46" t="n">
        <v>46017</v>
      </c>
      <c r="E370" s="17" t="n">
        <v>141.5782</v>
      </c>
      <c r="F370" s="17" t="n">
        <v>140.122</v>
      </c>
      <c r="G370" s="17" t="n">
        <v>30</v>
      </c>
      <c r="H370" s="6" t="s">
        <f>=(F370-E370)*G370</f>
      </c>
      <c r="I370" s="9" t="s">
        <f>=(F370-E370)/E370</f>
      </c>
      <c r="J370" s="7" t="s">
        <f>=MAX(1,DATEDIF(C370,D370,"d")-1)</f>
      </c>
      <c r="K370" s="9" t="s">
        <f>=I370*365/J370</f>
      </c>
    </row>
    <row collapsed="false" customFormat="false" customHeight="false" hidden="false" ht="12.1" outlineLevel="0" r="371">
      <c r="A371" s="16" t="s">
        <v>462</v>
      </c>
      <c r="B371" s="16" t="s">
        <v>1092</v>
      </c>
      <c r="C371" s="45" t="n">
        <v>46009</v>
      </c>
      <c r="D371" s="46" t="n">
        <v>46057</v>
      </c>
      <c r="E371" s="17" t="n">
        <v>141.5782</v>
      </c>
      <c r="F371" s="17" t="n">
        <v>144.82</v>
      </c>
      <c r="G371" s="17" t="n">
        <v>2</v>
      </c>
      <c r="H371" s="6" t="s">
        <f>=(F371-E371)*G371</f>
      </c>
      <c r="I371" s="9" t="s">
        <f>=(F371-E371)/E371</f>
      </c>
      <c r="J371" s="7" t="s">
        <f>=MAX(1,DATEDIF(C371,D371,"d")-1)</f>
      </c>
      <c r="K371" s="9" t="s">
        <f>=I371*365/J371</f>
      </c>
    </row>
    <row collapsed="false" customFormat="false" customHeight="false" hidden="false" ht="12.1" outlineLevel="0" r="372">
      <c r="A372" s="16" t="s">
        <v>462</v>
      </c>
      <c r="B372" s="16" t="s">
        <v>1092</v>
      </c>
      <c r="C372" s="45" t="n">
        <v>46009</v>
      </c>
      <c r="D372" s="46" t="n">
        <v>46086</v>
      </c>
      <c r="E372" s="17" t="n">
        <v>141.5782</v>
      </c>
      <c r="F372" s="17" t="n">
        <v>145.821</v>
      </c>
      <c r="G372" s="17" t="n">
        <v>20</v>
      </c>
      <c r="H372" s="6" t="s">
        <f>=(F372-E372)*G372</f>
      </c>
      <c r="I372" s="9" t="s">
        <f>=(F372-E372)/E372</f>
      </c>
      <c r="J372" s="7" t="s">
        <f>=MAX(1,DATEDIF(C372,D372,"d")-1)</f>
      </c>
      <c r="K372" s="9" t="s">
        <f>=I372*365/J372</f>
      </c>
    </row>
    <row collapsed="false" customFormat="false" customHeight="false" hidden="false" ht="12.1" outlineLevel="0" r="373">
      <c r="A373" s="16" t="s">
        <v>462</v>
      </c>
      <c r="B373" s="16" t="s">
        <v>1092</v>
      </c>
      <c r="C373" s="45" t="n">
        <v>46009</v>
      </c>
      <c r="D373" s="46" t="n">
        <v>46114</v>
      </c>
      <c r="E373" s="17" t="n">
        <v>141.5782</v>
      </c>
      <c r="F373" s="17" t="n">
        <v>144.0207</v>
      </c>
      <c r="G373" s="17" t="n">
        <v>15</v>
      </c>
      <c r="H373" s="6" t="s">
        <f>=(F373-E373)*G373</f>
      </c>
      <c r="I373" s="9" t="s">
        <f>=(F373-E373)/E373</f>
      </c>
      <c r="J373" s="7" t="s">
        <f>=MAX(1,DATEDIF(C373,D373,"d")-1)</f>
      </c>
      <c r="K373" s="9" t="s">
        <f>=I373*365/J373</f>
      </c>
    </row>
    <row collapsed="false" customFormat="false" customHeight="false" hidden="false" ht="12.1" outlineLevel="0" r="374">
      <c r="A374" s="16" t="s">
        <v>462</v>
      </c>
      <c r="B374" s="16" t="s">
        <v>1092</v>
      </c>
      <c r="C374" s="45" t="n">
        <v>46009</v>
      </c>
      <c r="D374" s="46" t="n">
        <v>46129</v>
      </c>
      <c r="E374" s="17" t="n">
        <v>141.5782</v>
      </c>
      <c r="F374" s="17" t="n">
        <v>142.3715</v>
      </c>
      <c r="G374" s="17" t="n">
        <v>24</v>
      </c>
      <c r="H374" s="6" t="s">
        <f>=(F374-E374)*G374</f>
      </c>
      <c r="I374" s="9" t="s">
        <f>=(F374-E374)/E374</f>
      </c>
      <c r="J374" s="7" t="s">
        <f>=MAX(1,DATEDIF(C374,D374,"d")-1)</f>
      </c>
      <c r="K374" s="9" t="s">
        <f>=I374*365/J374</f>
      </c>
    </row>
    <row collapsed="false" customFormat="false" customHeight="false" hidden="false" ht="12.1" outlineLevel="0" r="375">
      <c r="A375" s="16" t="s">
        <v>462</v>
      </c>
      <c r="B375" s="16" t="s">
        <v>1092</v>
      </c>
      <c r="C375" s="45" t="n">
        <v>46010</v>
      </c>
      <c r="D375" s="46" t="n">
        <v>46129</v>
      </c>
      <c r="E375" s="17" t="n">
        <v>142.4788</v>
      </c>
      <c r="F375" s="17" t="n">
        <v>142.3715</v>
      </c>
      <c r="G375" s="17" t="n">
        <v>10</v>
      </c>
      <c r="H375" s="6" t="s">
        <f>=(F375-E375)*G375</f>
      </c>
      <c r="I375" s="9" t="s">
        <f>=(F375-E375)/E375</f>
      </c>
      <c r="J375" s="7" t="s">
        <f>=MAX(1,DATEDIF(C375,D375,"d")-1)</f>
      </c>
      <c r="K375" s="9" t="s">
        <f>=I375*365/J375</f>
      </c>
    </row>
    <row collapsed="false" customFormat="false" customHeight="false" hidden="false" ht="12.1" outlineLevel="0" r="376">
      <c r="A376" s="16" t="s">
        <v>462</v>
      </c>
      <c r="B376" s="16" t="s">
        <v>1092</v>
      </c>
      <c r="C376" s="45" t="n">
        <v>46010</v>
      </c>
      <c r="D376" s="46" t="n">
        <v>46129</v>
      </c>
      <c r="E376" s="17" t="n">
        <v>142.4788</v>
      </c>
      <c r="F376" s="17" t="n">
        <v>141.2716</v>
      </c>
      <c r="G376" s="17" t="n">
        <v>14</v>
      </c>
      <c r="H376" s="6" t="s">
        <f>=(F376-E376)*G376</f>
      </c>
      <c r="I376" s="9" t="s">
        <f>=(F376-E376)/E376</f>
      </c>
      <c r="J376" s="7" t="s">
        <f>=MAX(1,DATEDIF(C376,D376,"d")-1)</f>
      </c>
      <c r="K376" s="9" t="s">
        <f>=I376*365/J376</f>
      </c>
    </row>
    <row collapsed="false" customFormat="false" customHeight="false" hidden="false" ht="12.1" outlineLevel="0" r="377">
      <c r="A377" s="16" t="s">
        <v>462</v>
      </c>
      <c r="B377" s="16" t="s">
        <v>1092</v>
      </c>
      <c r="C377" s="45" t="n">
        <v>46038</v>
      </c>
      <c r="D377" s="46" t="n">
        <v>46129</v>
      </c>
      <c r="E377" s="17" t="n">
        <v>141.48</v>
      </c>
      <c r="F377" s="17" t="n">
        <v>141.2716</v>
      </c>
      <c r="G377" s="17" t="n">
        <v>1</v>
      </c>
      <c r="H377" s="6" t="s">
        <f>=(F377-E377)*G377</f>
      </c>
      <c r="I377" s="9" t="s">
        <f>=(F377-E377)/E377</f>
      </c>
      <c r="J377" s="7" t="s">
        <f>=MAX(1,DATEDIF(C377,D377,"d")-1)</f>
      </c>
      <c r="K377" s="9" t="s">
        <f>=I377*365/J377</f>
      </c>
    </row>
    <row collapsed="false" customFormat="false" customHeight="false" hidden="false" ht="12.1" outlineLevel="0" r="378">
      <c r="A378" s="16" t="s">
        <v>462</v>
      </c>
      <c r="B378" s="16" t="s">
        <v>1092</v>
      </c>
      <c r="C378" s="45" t="n">
        <v>46044</v>
      </c>
      <c r="D378" s="46" t="n">
        <v>46129</v>
      </c>
      <c r="E378" s="17" t="n">
        <v>143.578</v>
      </c>
      <c r="F378" s="17" t="n">
        <v>141.2716</v>
      </c>
      <c r="G378" s="17" t="n">
        <v>5</v>
      </c>
      <c r="H378" s="6" t="s">
        <f>=(F378-E378)*G378</f>
      </c>
      <c r="I378" s="9" t="s">
        <f>=(F378-E378)/E378</f>
      </c>
      <c r="J378" s="7" t="s">
        <f>=MAX(1,DATEDIF(C378,D378,"d")-1)</f>
      </c>
      <c r="K378" s="9" t="s">
        <f>=I378*365/J378</f>
      </c>
    </row>
    <row collapsed="false" customFormat="false" customHeight="false" hidden="false" ht="12.1" outlineLevel="0" r="379">
      <c r="A379" s="16" t="s">
        <v>462</v>
      </c>
      <c r="B379" s="16" t="s">
        <v>1092</v>
      </c>
      <c r="C379" s="45" t="n">
        <v>46125</v>
      </c>
      <c r="D379" s="46" t="n">
        <v>46129</v>
      </c>
      <c r="E379" s="17" t="n">
        <v>141.8783</v>
      </c>
      <c r="F379" s="17" t="n">
        <v>141.2716</v>
      </c>
      <c r="G379" s="17" t="n">
        <v>47</v>
      </c>
      <c r="H379" s="6" t="s">
        <f>=(F379-E379)*G379</f>
      </c>
      <c r="I379" s="9" t="s">
        <f>=(F379-E379)/E379</f>
      </c>
      <c r="J379" s="7" t="s">
        <f>=MAX(1,DATEDIF(C379,D379,"d")-1)</f>
      </c>
      <c r="K379" s="9" t="s">
        <f>=I379*365/J379</f>
      </c>
    </row>
    <row collapsed="false" customFormat="false" customHeight="false" hidden="false" ht="12.1" outlineLevel="0" r="380">
      <c r="A380" s="16" t="s">
        <v>463</v>
      </c>
      <c r="B380" s="16" t="s">
        <v>1008</v>
      </c>
      <c r="C380" s="45" t="n">
        <v>46010</v>
      </c>
      <c r="D380" s="46" t="n">
        <v>46129</v>
      </c>
      <c r="E380" s="17" t="n">
        <v>4238.89</v>
      </c>
      <c r="F380" s="17" t="n">
        <v>4365.82</v>
      </c>
      <c r="G380" s="17" t="n">
        <v>1</v>
      </c>
      <c r="H380" s="6" t="s">
        <f>=(F380-E380)*G380</f>
      </c>
      <c r="I380" s="9" t="s">
        <f>=(F380-E380)/E380</f>
      </c>
      <c r="J380" s="7" t="s">
        <f>=MAX(1,DATEDIF(C380,D380,"d")-1)</f>
      </c>
      <c r="K380" s="9" t="s">
        <f>=I380*365/J380</f>
      </c>
    </row>
    <row collapsed="false" customFormat="false" customHeight="false" hidden="false" ht="12.1" outlineLevel="0" r="381">
      <c r="A381" s="16" t="s">
        <v>464</v>
      </c>
      <c r="B381" s="16" t="s">
        <v>1093</v>
      </c>
      <c r="C381" s="45" t="n">
        <v>46010</v>
      </c>
      <c r="D381" s="46" t="n">
        <v>46129</v>
      </c>
      <c r="E381" s="17" t="n">
        <v>1805.44</v>
      </c>
      <c r="F381" s="17" t="n">
        <v>2250.89</v>
      </c>
      <c r="G381" s="17" t="n">
        <v>1</v>
      </c>
      <c r="H381" s="6" t="s">
        <f>=(F381-E381)*G381</f>
      </c>
      <c r="I381" s="9" t="s">
        <f>=(F381-E381)/E381</f>
      </c>
      <c r="J381" s="7" t="s">
        <f>=MAX(1,DATEDIF(C381,D381,"d")-1)</f>
      </c>
      <c r="K381" s="9" t="s">
        <f>=I381*365/J381</f>
      </c>
    </row>
    <row collapsed="false" customFormat="false" customHeight="false" hidden="false" ht="12.1" outlineLevel="0" r="382">
      <c r="A382" s="16" t="s">
        <v>464</v>
      </c>
      <c r="B382" s="16" t="s">
        <v>1093</v>
      </c>
      <c r="C382" s="45" t="n">
        <v>46010</v>
      </c>
      <c r="D382" s="46" t="n">
        <v>46129</v>
      </c>
      <c r="E382" s="17" t="n">
        <v>1805.44</v>
      </c>
      <c r="F382" s="17" t="n">
        <v>2250.89</v>
      </c>
      <c r="G382" s="17" t="n">
        <v>1</v>
      </c>
      <c r="H382" s="6" t="s">
        <f>=(F382-E382)*G382</f>
      </c>
      <c r="I382" s="9" t="s">
        <f>=(F382-E382)/E382</f>
      </c>
      <c r="J382" s="7" t="s">
        <f>=MAX(1,DATEDIF(C382,D382,"d")-1)</f>
      </c>
      <c r="K382" s="9" t="s">
        <f>=I382*365/J382</f>
      </c>
    </row>
    <row collapsed="false" customFormat="false" customHeight="false" hidden="false" ht="12.1" outlineLevel="0" r="383">
      <c r="A383" s="16" t="s">
        <v>449</v>
      </c>
      <c r="B383" s="16" t="s">
        <v>1006</v>
      </c>
      <c r="C383" s="45" t="n">
        <v>45896</v>
      </c>
      <c r="D383" s="46" t="n">
        <v>45988</v>
      </c>
      <c r="E383" s="17" t="n">
        <v>1024.106</v>
      </c>
      <c r="F383" s="17" t="n">
        <v>1027.8</v>
      </c>
      <c r="G383" s="17" t="n">
        <v>5</v>
      </c>
      <c r="H383" s="6" t="s">
        <f>=(F383-E383)*G383</f>
      </c>
      <c r="I383" s="9" t="s">
        <f>=(F383-E383)/E383</f>
      </c>
      <c r="J383" s="7" t="s">
        <f>=MAX(1,DATEDIF(C383,D383,"d")-1)</f>
      </c>
      <c r="K383" s="9" t="s">
        <f>=I383*365/J383</f>
      </c>
    </row>
    <row collapsed="false" customFormat="false" customHeight="false" hidden="false" ht="12.1" outlineLevel="0" r="384">
      <c r="A384" s="16" t="s">
        <v>17</v>
      </c>
      <c r="B384" s="16" t="s">
        <v>19</v>
      </c>
      <c r="C384" s="45" t="n">
        <v>45926</v>
      </c>
      <c r="D384" s="46" t="n">
        <v>45989</v>
      </c>
      <c r="E384" s="17" t="n">
        <v>303.45</v>
      </c>
      <c r="F384" s="17" t="n">
        <v>300.1268</v>
      </c>
      <c r="G384" s="17" t="n">
        <v>2</v>
      </c>
      <c r="H384" s="6" t="s">
        <f>=(F384-E384)*G384</f>
      </c>
      <c r="I384" s="9" t="s">
        <f>=(F384-E384)/E384</f>
      </c>
      <c r="J384" s="7" t="s">
        <f>=MAX(1,DATEDIF(C384,D384,"d")-1)</f>
      </c>
      <c r="K384" s="9" t="s">
        <f>=I384*365/J384</f>
      </c>
    </row>
    <row collapsed="false" customFormat="false" customHeight="false" hidden="false" ht="12.1" outlineLevel="0" r="385">
      <c r="A385" s="16" t="s">
        <v>17</v>
      </c>
      <c r="B385" s="16" t="s">
        <v>19</v>
      </c>
      <c r="C385" s="45" t="n">
        <v>45988</v>
      </c>
      <c r="D385" s="46" t="n">
        <v>45989</v>
      </c>
      <c r="E385" s="17" t="n">
        <v>300.7094</v>
      </c>
      <c r="F385" s="17" t="n">
        <v>300.1268</v>
      </c>
      <c r="G385" s="17" t="n">
        <v>17</v>
      </c>
      <c r="H385" s="6" t="s">
        <f>=(F385-E385)*G385</f>
      </c>
      <c r="I385" s="9" t="s">
        <f>=(F385-E385)/E385</f>
      </c>
      <c r="J385" s="7" t="s">
        <f>=MAX(1,DATEDIF(C385,D385,"d")-1)</f>
      </c>
      <c r="K385" s="9" t="s">
        <f>=I385*365/J385</f>
      </c>
    </row>
    <row collapsed="false" customFormat="false" customHeight="false" hidden="false" ht="12.1" outlineLevel="0" r="386">
      <c r="A386" s="16" t="s">
        <v>452</v>
      </c>
      <c r="B386" s="16" t="s">
        <v>452</v>
      </c>
      <c r="C386" s="45" t="n">
        <v>45939</v>
      </c>
      <c r="D386" s="46" t="n">
        <v>45989</v>
      </c>
      <c r="E386" s="17" t="n">
        <v>4.031</v>
      </c>
      <c r="F386" s="17" t="n">
        <v>3.985</v>
      </c>
      <c r="G386" s="17" t="n">
        <v>30</v>
      </c>
      <c r="H386" s="6" t="s">
        <f>=(F386-E386)*G386</f>
      </c>
      <c r="I386" s="9" t="s">
        <f>=(F386-E386)/E386</f>
      </c>
      <c r="J386" s="7" t="s">
        <f>=MAX(1,DATEDIF(C386,D386,"d")-1)</f>
      </c>
      <c r="K386" s="9" t="s">
        <f>=I386*365/J386</f>
      </c>
    </row>
    <row collapsed="false" customFormat="false" customHeight="false" hidden="false" ht="12.1" outlineLevel="0" r="387">
      <c r="A387" s="16" t="s">
        <v>452</v>
      </c>
      <c r="B387" s="16" t="s">
        <v>452</v>
      </c>
      <c r="C387" s="45" t="n">
        <v>45940</v>
      </c>
      <c r="D387" s="46" t="n">
        <v>45989</v>
      </c>
      <c r="E387" s="17" t="n">
        <v>4.0113</v>
      </c>
      <c r="F387" s="17" t="n">
        <v>3.985</v>
      </c>
      <c r="G387" s="17" t="n">
        <v>15</v>
      </c>
      <c r="H387" s="6" t="s">
        <f>=(F387-E387)*G387</f>
      </c>
      <c r="I387" s="9" t="s">
        <f>=(F387-E387)/E387</f>
      </c>
      <c r="J387" s="7" t="s">
        <f>=MAX(1,DATEDIF(C387,D387,"d")-1)</f>
      </c>
      <c r="K387" s="9" t="s">
        <f>=I387*365/J387</f>
      </c>
    </row>
    <row collapsed="false" customFormat="false" customHeight="false" hidden="false" ht="12.1" outlineLevel="0" r="388">
      <c r="A388" s="16" t="s">
        <v>452</v>
      </c>
      <c r="B388" s="16" t="s">
        <v>452</v>
      </c>
      <c r="C388" s="45" t="n">
        <v>45979</v>
      </c>
      <c r="D388" s="46" t="n">
        <v>45989</v>
      </c>
      <c r="E388" s="17" t="n">
        <v>3.9818</v>
      </c>
      <c r="F388" s="17" t="n">
        <v>3.985</v>
      </c>
      <c r="G388" s="17" t="n">
        <v>11</v>
      </c>
      <c r="H388" s="6" t="s">
        <f>=(F388-E388)*G388</f>
      </c>
      <c r="I388" s="9" t="s">
        <f>=(F388-E388)/E388</f>
      </c>
      <c r="J388" s="7" t="s">
        <f>=MAX(1,DATEDIF(C388,D388,"d")-1)</f>
      </c>
      <c r="K388" s="9" t="s">
        <f>=I388*365/J388</f>
      </c>
    </row>
    <row collapsed="false" customFormat="false" customHeight="false" hidden="false" ht="12.1" outlineLevel="0" r="389">
      <c r="A389" s="16" t="s">
        <v>458</v>
      </c>
      <c r="B389" s="16" t="s">
        <v>1094</v>
      </c>
      <c r="C389" s="45" t="n">
        <v>46007</v>
      </c>
      <c r="D389" s="46" t="n">
        <v>46076</v>
      </c>
      <c r="E389" s="17" t="n">
        <v>64.56</v>
      </c>
      <c r="F389" s="17" t="n">
        <v>63.372</v>
      </c>
      <c r="G389" s="17" t="n">
        <v>1</v>
      </c>
      <c r="H389" s="6" t="s">
        <f>=(F389-E389)*G389</f>
      </c>
      <c r="I389" s="9" t="s">
        <f>=(F389-E389)/E389</f>
      </c>
      <c r="J389" s="7" t="s">
        <f>=MAX(1,DATEDIF(C389,D389,"d")-1)</f>
      </c>
      <c r="K389" s="9" t="s">
        <f>=I389*365/J389</f>
      </c>
    </row>
    <row collapsed="false" customFormat="false" customHeight="false" hidden="false" ht="12.1" outlineLevel="0" r="390">
      <c r="A390" s="16" t="s">
        <v>458</v>
      </c>
      <c r="B390" s="16" t="s">
        <v>1094</v>
      </c>
      <c r="C390" s="45" t="n">
        <v>46007</v>
      </c>
      <c r="D390" s="46" t="n">
        <v>46076</v>
      </c>
      <c r="E390" s="17" t="n">
        <v>64.3</v>
      </c>
      <c r="F390" s="17" t="n">
        <v>63.372</v>
      </c>
      <c r="G390" s="17" t="n">
        <v>1</v>
      </c>
      <c r="H390" s="6" t="s">
        <f>=(F390-E390)*G390</f>
      </c>
      <c r="I390" s="9" t="s">
        <f>=(F390-E390)/E390</f>
      </c>
      <c r="J390" s="7" t="s">
        <f>=MAX(1,DATEDIF(C390,D390,"d")-1)</f>
      </c>
      <c r="K390" s="9" t="s">
        <f>=I390*365/J390</f>
      </c>
    </row>
    <row collapsed="false" customFormat="false" customHeight="false" hidden="false" ht="12.1" outlineLevel="0" r="391">
      <c r="A391" s="16" t="s">
        <v>458</v>
      </c>
      <c r="B391" s="16" t="s">
        <v>1094</v>
      </c>
      <c r="C391" s="45" t="n">
        <v>46009</v>
      </c>
      <c r="D391" s="46" t="n">
        <v>46076</v>
      </c>
      <c r="E391" s="17" t="n">
        <v>63.61</v>
      </c>
      <c r="F391" s="17" t="n">
        <v>63.372</v>
      </c>
      <c r="G391" s="17" t="n">
        <v>1</v>
      </c>
      <c r="H391" s="6" t="s">
        <f>=(F391-E391)*G391</f>
      </c>
      <c r="I391" s="9" t="s">
        <f>=(F391-E391)/E391</f>
      </c>
      <c r="J391" s="7" t="s">
        <f>=MAX(1,DATEDIF(C391,D391,"d")-1)</f>
      </c>
      <c r="K391" s="9" t="s">
        <f>=I391*365/J391</f>
      </c>
    </row>
    <row collapsed="false" customFormat="false" customHeight="false" hidden="false" ht="12.1" outlineLevel="0" r="392">
      <c r="A392" s="16" t="s">
        <v>458</v>
      </c>
      <c r="B392" s="16" t="s">
        <v>1094</v>
      </c>
      <c r="C392" s="45" t="n">
        <v>46009</v>
      </c>
      <c r="D392" s="46" t="n">
        <v>46076</v>
      </c>
      <c r="E392" s="17" t="n">
        <v>63.61</v>
      </c>
      <c r="F392" s="17" t="n">
        <v>63.372</v>
      </c>
      <c r="G392" s="17" t="n">
        <v>1</v>
      </c>
      <c r="H392" s="6" t="s">
        <f>=(F392-E392)*G392</f>
      </c>
      <c r="I392" s="9" t="s">
        <f>=(F392-E392)/E392</f>
      </c>
      <c r="J392" s="7" t="s">
        <f>=MAX(1,DATEDIF(C392,D392,"d")-1)</f>
      </c>
      <c r="K392" s="9" t="s">
        <f>=I392*365/J392</f>
      </c>
    </row>
    <row collapsed="false" customFormat="false" customHeight="false" hidden="false" ht="12.1" outlineLevel="0" r="393">
      <c r="A393" s="16" t="s">
        <v>458</v>
      </c>
      <c r="B393" s="16" t="s">
        <v>1094</v>
      </c>
      <c r="C393" s="45" t="n">
        <v>46014</v>
      </c>
      <c r="D393" s="46" t="n">
        <v>46076</v>
      </c>
      <c r="E393" s="17" t="n">
        <v>59.11</v>
      </c>
      <c r="F393" s="17" t="n">
        <v>63.372</v>
      </c>
      <c r="G393" s="17" t="n">
        <v>1</v>
      </c>
      <c r="H393" s="6" t="s">
        <f>=(F393-E393)*G393</f>
      </c>
      <c r="I393" s="9" t="s">
        <f>=(F393-E393)/E393</f>
      </c>
      <c r="J393" s="7" t="s">
        <f>=MAX(1,DATEDIF(C393,D393,"d")-1)</f>
      </c>
      <c r="K393" s="9" t="s">
        <f>=I393*365/J393</f>
      </c>
    </row>
    <row collapsed="false" customFormat="false" customHeight="false" hidden="false" ht="12.1" outlineLevel="0" r="394">
      <c r="A394" s="16" t="s">
        <v>458</v>
      </c>
      <c r="B394" s="16" t="s">
        <v>1094</v>
      </c>
      <c r="C394" s="45" t="n">
        <v>46015</v>
      </c>
      <c r="D394" s="46" t="n">
        <v>46076</v>
      </c>
      <c r="E394" s="17" t="n">
        <v>60.05</v>
      </c>
      <c r="F394" s="17" t="n">
        <v>63.372</v>
      </c>
      <c r="G394" s="17" t="n">
        <v>1</v>
      </c>
      <c r="H394" s="6" t="s">
        <f>=(F394-E394)*G394</f>
      </c>
      <c r="I394" s="9" t="s">
        <f>=(F394-E394)/E394</f>
      </c>
      <c r="J394" s="7" t="s">
        <f>=MAX(1,DATEDIF(C394,D394,"d")-1)</f>
      </c>
      <c r="K394" s="9" t="s">
        <f>=I394*365/J394</f>
      </c>
    </row>
    <row collapsed="false" customFormat="false" customHeight="false" hidden="false" ht="12.1" outlineLevel="0" r="395">
      <c r="A395" s="16" t="s">
        <v>458</v>
      </c>
      <c r="B395" s="16" t="s">
        <v>1094</v>
      </c>
      <c r="C395" s="45" t="n">
        <v>46015</v>
      </c>
      <c r="D395" s="46" t="n">
        <v>46076</v>
      </c>
      <c r="E395" s="17" t="n">
        <v>60.0456</v>
      </c>
      <c r="F395" s="17" t="n">
        <v>63.372</v>
      </c>
      <c r="G395" s="17" t="n">
        <v>9</v>
      </c>
      <c r="H395" s="6" t="s">
        <f>=(F395-E395)*G395</f>
      </c>
      <c r="I395" s="9" t="s">
        <f>=(F395-E395)/E395</f>
      </c>
      <c r="J395" s="7" t="s">
        <f>=MAX(1,DATEDIF(C395,D395,"d")-1)</f>
      </c>
      <c r="K395" s="9" t="s">
        <f>=I395*365/J395</f>
      </c>
    </row>
    <row collapsed="false" customFormat="false" customHeight="false" hidden="false" ht="12.1" outlineLevel="0" r="396">
      <c r="A396" s="16" t="s">
        <v>458</v>
      </c>
      <c r="B396" s="16" t="s">
        <v>1094</v>
      </c>
      <c r="C396" s="45" t="n">
        <v>46019</v>
      </c>
      <c r="D396" s="46" t="n">
        <v>46076</v>
      </c>
      <c r="E396" s="17" t="n">
        <v>58.886</v>
      </c>
      <c r="F396" s="17" t="n">
        <v>63.372</v>
      </c>
      <c r="G396" s="17" t="n">
        <v>5</v>
      </c>
      <c r="H396" s="6" t="s">
        <f>=(F396-E396)*G396</f>
      </c>
      <c r="I396" s="9" t="s">
        <f>=(F396-E396)/E396</f>
      </c>
      <c r="J396" s="7" t="s">
        <f>=MAX(1,DATEDIF(C396,D396,"d")-1)</f>
      </c>
      <c r="K396" s="9" t="s">
        <f>=I396*365/J396</f>
      </c>
    </row>
    <row collapsed="false" customFormat="false" customHeight="false" hidden="false" ht="12.1" outlineLevel="0" r="397">
      <c r="A397" s="16" t="s">
        <v>384</v>
      </c>
      <c r="B397" s="16" t="s">
        <v>1060</v>
      </c>
      <c r="C397" s="45" t="n">
        <v>46012</v>
      </c>
      <c r="D397" s="46" t="n">
        <v>46044</v>
      </c>
      <c r="E397" s="17" t="n">
        <v>127.61</v>
      </c>
      <c r="F397" s="17" t="n">
        <v>126.715</v>
      </c>
      <c r="G397" s="17" t="n">
        <v>1</v>
      </c>
      <c r="H397" s="6" t="s">
        <f>=(F397-E397)*G397</f>
      </c>
      <c r="I397" s="9" t="s">
        <f>=(F397-E397)/E397</f>
      </c>
      <c r="J397" s="7" t="s">
        <f>=MAX(1,DATEDIF(C397,D397,"d")-1)</f>
      </c>
      <c r="K397" s="9" t="s">
        <f>=I397*365/J397</f>
      </c>
    </row>
    <row collapsed="false" customFormat="false" customHeight="false" hidden="false" ht="12.1" outlineLevel="0" r="398">
      <c r="A398" s="16" t="s">
        <v>384</v>
      </c>
      <c r="B398" s="16" t="s">
        <v>1060</v>
      </c>
      <c r="C398" s="45" t="n">
        <v>46016</v>
      </c>
      <c r="D398" s="46" t="n">
        <v>46044</v>
      </c>
      <c r="E398" s="17" t="n">
        <v>124.1233</v>
      </c>
      <c r="F398" s="17" t="n">
        <v>126.715</v>
      </c>
      <c r="G398" s="17" t="n">
        <v>1</v>
      </c>
      <c r="H398" s="6" t="s">
        <f>=(F398-E398)*G398</f>
      </c>
      <c r="I398" s="9" t="s">
        <f>=(F398-E398)/E398</f>
      </c>
      <c r="J398" s="7" t="s">
        <f>=MAX(1,DATEDIF(C398,D398,"d")-1)</f>
      </c>
      <c r="K398" s="9" t="s">
        <f>=I398*365/J398</f>
      </c>
    </row>
    <row collapsed="false" customFormat="false" customHeight="false" hidden="false" ht="12.1" outlineLevel="0" r="399">
      <c r="A399" s="16" t="s">
        <v>384</v>
      </c>
      <c r="B399" s="16" t="s">
        <v>1060</v>
      </c>
      <c r="C399" s="45" t="n">
        <v>46016</v>
      </c>
      <c r="D399" s="46" t="n">
        <v>46044</v>
      </c>
      <c r="E399" s="17" t="n">
        <v>124.1233</v>
      </c>
      <c r="F399" s="17" t="n">
        <v>126.715</v>
      </c>
      <c r="G399" s="17" t="n">
        <v>2</v>
      </c>
      <c r="H399" s="6" t="s">
        <f>=(F399-E399)*G399</f>
      </c>
      <c r="I399" s="9" t="s">
        <f>=(F399-E399)/E399</f>
      </c>
      <c r="J399" s="7" t="s">
        <f>=MAX(1,DATEDIF(C399,D399,"d")-1)</f>
      </c>
      <c r="K399" s="9" t="s">
        <f>=I399*365/J399</f>
      </c>
    </row>
    <row collapsed="false" customFormat="false" customHeight="false" hidden="false" ht="12.1" outlineLevel="0" r="400">
      <c r="A400" s="16" t="s">
        <v>414</v>
      </c>
      <c r="B400" s="16" t="s">
        <v>1002</v>
      </c>
      <c r="C400" s="45" t="n">
        <v>46012</v>
      </c>
      <c r="D400" s="46" t="n">
        <v>46019</v>
      </c>
      <c r="E400" s="17" t="n">
        <v>298.46</v>
      </c>
      <c r="F400" s="17" t="n">
        <v>300.04</v>
      </c>
      <c r="G400" s="17" t="n">
        <v>1</v>
      </c>
      <c r="H400" s="6" t="s">
        <f>=(F400-E400)*G400</f>
      </c>
      <c r="I400" s="9" t="s">
        <f>=(F400-E400)/E400</f>
      </c>
      <c r="J400" s="7" t="s">
        <f>=MAX(1,DATEDIF(C400,D400,"d")-1)</f>
      </c>
      <c r="K400" s="9" t="s">
        <f>=I400*365/J400</f>
      </c>
    </row>
    <row collapsed="false" customFormat="false" customHeight="false" hidden="false" ht="12.1" outlineLevel="0" r="401">
      <c r="A401" s="16" t="s">
        <v>390</v>
      </c>
      <c r="B401" s="16" t="s">
        <v>1063</v>
      </c>
      <c r="C401" s="45" t="n">
        <v>46047</v>
      </c>
      <c r="D401" s="46" t="n">
        <v>46076</v>
      </c>
      <c r="E401" s="17" t="n">
        <v>52.277</v>
      </c>
      <c r="F401" s="17" t="n">
        <v>57.535</v>
      </c>
      <c r="G401" s="17" t="n">
        <v>10</v>
      </c>
      <c r="H401" s="6" t="s">
        <f>=(F401-E401)*G401</f>
      </c>
      <c r="I401" s="9" t="s">
        <f>=(F401-E401)/E401</f>
      </c>
      <c r="J401" s="7" t="s">
        <f>=MAX(1,DATEDIF(C401,D401,"d")-1)</f>
      </c>
      <c r="K401" s="9" t="s">
        <f>=I401*365/J401</f>
      </c>
    </row>
    <row collapsed="false" customFormat="false" customHeight="false" hidden="false" ht="12.1" outlineLevel="0" r="402">
      <c r="A402" s="16" t="s">
        <v>491</v>
      </c>
      <c r="B402" s="16" t="s">
        <v>1095</v>
      </c>
      <c r="C402" s="45" t="n">
        <v>46128</v>
      </c>
      <c r="D402" s="46" t="n">
        <v>46174</v>
      </c>
      <c r="E402" s="17" t="n">
        <v>18.3075</v>
      </c>
      <c r="F402" s="17" t="n">
        <v>18.629</v>
      </c>
      <c r="G402" s="17" t="n">
        <v>12</v>
      </c>
      <c r="H402" s="6" t="s">
        <f>=(F402-E402)*G402</f>
      </c>
      <c r="I402" s="9" t="s">
        <f>=(F402-E402)/E402</f>
      </c>
      <c r="J402" s="7" t="s">
        <f>=MAX(1,DATEDIF(C402,D402,"d")-1)</f>
      </c>
      <c r="K402" s="9" t="s">
        <f>=I402*365/J402</f>
      </c>
    </row>
    <row collapsed="false" customFormat="false" customHeight="false" hidden="false" ht="12.1" outlineLevel="0" r="403">
      <c r="A403" s="16" t="s">
        <v>491</v>
      </c>
      <c r="B403" s="16" t="s">
        <v>1095</v>
      </c>
      <c r="C403" s="45" t="n">
        <v>46140</v>
      </c>
      <c r="D403" s="46" t="n">
        <v>46174</v>
      </c>
      <c r="E403" s="17" t="n">
        <v>18.3922</v>
      </c>
      <c r="F403" s="17" t="n">
        <v>18.629</v>
      </c>
      <c r="G403" s="17" t="n">
        <v>1344</v>
      </c>
      <c r="H403" s="6" t="s">
        <f>=(F403-E403)*G403</f>
      </c>
      <c r="I403" s="9" t="s">
        <f>=(F403-E403)/E403</f>
      </c>
      <c r="J403" s="7" t="s">
        <f>=MAX(1,DATEDIF(C403,D403,"d")-1)</f>
      </c>
      <c r="K403" s="9" t="s">
        <f>=I403*365/J403</f>
      </c>
    </row>
    <row collapsed="false" customFormat="false" customHeight="false" hidden="false" ht="12.1" outlineLevel="0" r="404">
      <c r="A404" s="16" t="s">
        <v>491</v>
      </c>
      <c r="B404" s="16" t="s">
        <v>1095</v>
      </c>
      <c r="C404" s="45" t="n">
        <v>46140</v>
      </c>
      <c r="D404" s="46" t="n">
        <v>46174</v>
      </c>
      <c r="E404" s="17" t="n">
        <v>18.3927</v>
      </c>
      <c r="F404" s="17" t="n">
        <v>18.629</v>
      </c>
      <c r="G404" s="17" t="n">
        <v>15</v>
      </c>
      <c r="H404" s="6" t="s">
        <f>=(F404-E404)*G404</f>
      </c>
      <c r="I404" s="9" t="s">
        <f>=(F404-E404)/E404</f>
      </c>
      <c r="J404" s="7" t="s">
        <f>=MAX(1,DATEDIF(C404,D404,"d")-1)</f>
      </c>
      <c r="K404" s="9" t="s">
        <f>=I404*365/J404</f>
      </c>
    </row>
    <row collapsed="false" customFormat="false" customHeight="false" hidden="false" ht="12.1" outlineLevel="0" r="405">
      <c r="A405" s="16" t="s">
        <v>491</v>
      </c>
      <c r="B405" s="16" t="s">
        <v>1095</v>
      </c>
      <c r="C405" s="45" t="n">
        <v>46154</v>
      </c>
      <c r="D405" s="46" t="n">
        <v>46174</v>
      </c>
      <c r="E405" s="17" t="n">
        <v>18.49</v>
      </c>
      <c r="F405" s="17" t="n">
        <v>18.629</v>
      </c>
      <c r="G405" s="17" t="n">
        <v>10</v>
      </c>
      <c r="H405" s="6" t="s">
        <f>=(F405-E405)*G405</f>
      </c>
      <c r="I405" s="9" t="s">
        <f>=(F405-E405)/E405</f>
      </c>
      <c r="J405" s="7" t="s">
        <f>=MAX(1,DATEDIF(C405,D405,"d")-1)</f>
      </c>
      <c r="K405" s="9" t="s">
        <f>=I405*365/J405</f>
      </c>
    </row>
    <row collapsed="false" customFormat="false" customHeight="false" hidden="false" ht="12.1" outlineLevel="0" r="406">
      <c r="A406" s="16" t="s">
        <v>73</v>
      </c>
      <c r="B406" s="16" t="s">
        <v>74</v>
      </c>
      <c r="C406" s="45" t="n">
        <v>45686</v>
      </c>
      <c r="D406" s="46" t="n">
        <v>45715</v>
      </c>
      <c r="E406" s="17" t="n">
        <v>1.5891</v>
      </c>
      <c r="F406" s="17" t="n">
        <v>1.6127</v>
      </c>
      <c r="G406" s="17" t="n">
        <v>1000</v>
      </c>
      <c r="H406" s="6" t="s">
        <f>=(F406-E406)*G406</f>
      </c>
      <c r="I406" s="9" t="s">
        <f>=(F406-E406)/E406</f>
      </c>
      <c r="J406" s="7" t="s">
        <f>=MAX(1,DATEDIF(C406,D406,"d")-1)</f>
      </c>
      <c r="K406" s="9" t="s">
        <f>=I406*365/J406</f>
      </c>
    </row>
    <row collapsed="false" customFormat="false" customHeight="false" hidden="false" ht="12.1" outlineLevel="0" r="407">
      <c r="A407" s="16" t="s">
        <v>73</v>
      </c>
      <c r="B407" s="16" t="s">
        <v>74</v>
      </c>
      <c r="C407" s="45" t="n">
        <v>45686</v>
      </c>
      <c r="D407" s="46" t="n">
        <v>45715</v>
      </c>
      <c r="E407" s="17" t="n">
        <v>1.5891</v>
      </c>
      <c r="F407" s="17" t="n">
        <v>1.6127</v>
      </c>
      <c r="G407" s="17" t="n">
        <v>2903</v>
      </c>
      <c r="H407" s="6" t="s">
        <f>=(F407-E407)*G407</f>
      </c>
      <c r="I407" s="9" t="s">
        <f>=(F407-E407)/E407</f>
      </c>
      <c r="J407" s="7" t="s">
        <f>=MAX(1,DATEDIF(C407,D407,"d")-1)</f>
      </c>
      <c r="K407" s="9" t="s">
        <f>=I407*365/J407</f>
      </c>
    </row>
    <row collapsed="false" customFormat="false" customHeight="false" hidden="false" ht="12.1" outlineLevel="0" r="408">
      <c r="A408" s="16" t="s">
        <v>73</v>
      </c>
      <c r="B408" s="16" t="s">
        <v>74</v>
      </c>
      <c r="C408" s="45" t="n">
        <v>45695</v>
      </c>
      <c r="D408" s="46" t="n">
        <v>45715</v>
      </c>
      <c r="E408" s="17" t="n">
        <v>1.5986</v>
      </c>
      <c r="F408" s="17" t="n">
        <v>1.6127</v>
      </c>
      <c r="G408" s="17" t="n">
        <v>35</v>
      </c>
      <c r="H408" s="6" t="s">
        <f>=(F408-E408)*G408</f>
      </c>
      <c r="I408" s="9" t="s">
        <f>=(F408-E408)/E408</f>
      </c>
      <c r="J408" s="7" t="s">
        <f>=MAX(1,DATEDIF(C408,D408,"d")-1)</f>
      </c>
      <c r="K408" s="9" t="s">
        <f>=I408*365/J408</f>
      </c>
    </row>
    <row collapsed="false" customFormat="false" customHeight="false" hidden="false" ht="12.1" outlineLevel="0" r="409">
      <c r="A409" s="16" t="s">
        <v>73</v>
      </c>
      <c r="B409" s="16" t="s">
        <v>74</v>
      </c>
      <c r="C409" s="45" t="n">
        <v>45698</v>
      </c>
      <c r="D409" s="46" t="n">
        <v>45715</v>
      </c>
      <c r="E409" s="17" t="n">
        <v>1.5994</v>
      </c>
      <c r="F409" s="17" t="n">
        <v>1.6127</v>
      </c>
      <c r="G409" s="17" t="n">
        <v>7062</v>
      </c>
      <c r="H409" s="6" t="s">
        <f>=(F409-E409)*G409</f>
      </c>
      <c r="I409" s="9" t="s">
        <f>=(F409-E409)/E409</f>
      </c>
      <c r="J409" s="7" t="s">
        <f>=MAX(1,DATEDIF(C409,D409,"d")-1)</f>
      </c>
      <c r="K409" s="9" t="s">
        <f>=I409*365/J409</f>
      </c>
    </row>
    <row collapsed="false" customFormat="false" customHeight="false" hidden="false" ht="12.1" outlineLevel="0" r="410">
      <c r="A410" s="16" t="s">
        <v>73</v>
      </c>
      <c r="B410" s="16" t="s">
        <v>74</v>
      </c>
      <c r="C410" s="45" t="n">
        <v>45698</v>
      </c>
      <c r="D410" s="46" t="n">
        <v>45715</v>
      </c>
      <c r="E410" s="17" t="n">
        <v>1.5994</v>
      </c>
      <c r="F410" s="17" t="n">
        <v>1.6127</v>
      </c>
      <c r="G410" s="17" t="n">
        <v>20000</v>
      </c>
      <c r="H410" s="6" t="s">
        <f>=(F410-E410)*G410</f>
      </c>
      <c r="I410" s="9" t="s">
        <f>=(F410-E410)/E410</f>
      </c>
      <c r="J410" s="7" t="s">
        <f>=MAX(1,DATEDIF(C410,D410,"d")-1)</f>
      </c>
      <c r="K410" s="9" t="s">
        <f>=I410*365/J410</f>
      </c>
    </row>
    <row collapsed="false" customFormat="false" customHeight="false" hidden="false" ht="12.1" outlineLevel="0" r="411">
      <c r="A411" s="16" t="s">
        <v>73</v>
      </c>
      <c r="B411" s="16" t="s">
        <v>74</v>
      </c>
      <c r="C411" s="45" t="n">
        <v>45698</v>
      </c>
      <c r="D411" s="46" t="n">
        <v>45719</v>
      </c>
      <c r="E411" s="17" t="n">
        <v>1.5994</v>
      </c>
      <c r="F411" s="17" t="n">
        <v>1.6164</v>
      </c>
      <c r="G411" s="17" t="n">
        <v>276638</v>
      </c>
      <c r="H411" s="6" t="s">
        <f>=(F411-E411)*G411</f>
      </c>
      <c r="I411" s="9" t="s">
        <f>=(F411-E411)/E411</f>
      </c>
      <c r="J411" s="7" t="s">
        <f>=MAX(1,DATEDIF(C411,D411,"d")-1)</f>
      </c>
      <c r="K411" s="9" t="s">
        <f>=I411*365/J411</f>
      </c>
    </row>
    <row collapsed="false" customFormat="false" customHeight="false" hidden="false" ht="12.1" outlineLevel="0" r="412">
      <c r="A412" s="16" t="s">
        <v>73</v>
      </c>
      <c r="B412" s="16" t="s">
        <v>74</v>
      </c>
      <c r="C412" s="45" t="n">
        <v>45709</v>
      </c>
      <c r="D412" s="46" t="n">
        <v>45719</v>
      </c>
      <c r="E412" s="17" t="n">
        <v>1.611</v>
      </c>
      <c r="F412" s="17" t="n">
        <v>1.6164</v>
      </c>
      <c r="G412" s="17" t="n">
        <v>36400</v>
      </c>
      <c r="H412" s="6" t="s">
        <f>=(F412-E412)*G412</f>
      </c>
      <c r="I412" s="9" t="s">
        <f>=(F412-E412)/E412</f>
      </c>
      <c r="J412" s="7" t="s">
        <f>=MAX(1,DATEDIF(C412,D412,"d")-1)</f>
      </c>
      <c r="K412" s="9" t="s">
        <f>=I412*365/J412</f>
      </c>
    </row>
    <row collapsed="false" customFormat="false" customHeight="false" hidden="false" ht="12.1" outlineLevel="0" r="413">
      <c r="A413" s="16" t="s">
        <v>385</v>
      </c>
      <c r="B413" s="16" t="s">
        <v>1061</v>
      </c>
      <c r="C413" s="45" t="n">
        <v>45699</v>
      </c>
      <c r="D413" s="46" t="n">
        <v>45701</v>
      </c>
      <c r="E413" s="17" t="n">
        <v>34.167</v>
      </c>
      <c r="F413" s="17" t="n">
        <v>35.6822</v>
      </c>
      <c r="G413" s="17" t="n">
        <v>50</v>
      </c>
      <c r="H413" s="6" t="s">
        <f>=(F413-E413)*G413</f>
      </c>
      <c r="I413" s="9" t="s">
        <f>=(F413-E413)/E413</f>
      </c>
      <c r="J413" s="7" t="s">
        <f>=MAX(1,DATEDIF(C413,D413,"d")-1)</f>
      </c>
      <c r="K413" s="9" t="s">
        <f>=I413*365/J413</f>
      </c>
    </row>
    <row collapsed="false" customFormat="false" customHeight="false" hidden="false" ht="12.1" outlineLevel="0" r="414">
      <c r="A414" s="16" t="s">
        <v>395</v>
      </c>
      <c r="B414" s="16" t="s">
        <v>1012</v>
      </c>
      <c r="C414" s="45" t="n">
        <v>45699</v>
      </c>
      <c r="D414" s="46" t="n">
        <v>45701</v>
      </c>
      <c r="E414" s="17" t="n">
        <v>1160.9</v>
      </c>
      <c r="F414" s="17" t="n">
        <v>1236.58</v>
      </c>
      <c r="G414" s="17" t="n">
        <v>1</v>
      </c>
      <c r="H414" s="6" t="s">
        <f>=(F414-E414)*G414</f>
      </c>
      <c r="I414" s="9" t="s">
        <f>=(F414-E414)/E414</f>
      </c>
      <c r="J414" s="7" t="s">
        <f>=MAX(1,DATEDIF(C414,D414,"d")-1)</f>
      </c>
      <c r="K414" s="9" t="s">
        <f>=I414*365/J414</f>
      </c>
    </row>
    <row collapsed="false" customFormat="false" customHeight="false" hidden="false" ht="12.1" outlineLevel="0" r="415">
      <c r="A415" s="16" t="s">
        <v>395</v>
      </c>
      <c r="B415" s="16" t="s">
        <v>1012</v>
      </c>
      <c r="C415" s="45" t="n">
        <v>45699</v>
      </c>
      <c r="D415" s="46" t="n">
        <v>45701</v>
      </c>
      <c r="E415" s="17" t="n">
        <v>1159.38</v>
      </c>
      <c r="F415" s="17" t="n">
        <v>1236.58</v>
      </c>
      <c r="G415" s="17" t="n">
        <v>1</v>
      </c>
      <c r="H415" s="6" t="s">
        <f>=(F415-E415)*G415</f>
      </c>
      <c r="I415" s="9" t="s">
        <f>=(F415-E415)/E415</f>
      </c>
      <c r="J415" s="7" t="s">
        <f>=MAX(1,DATEDIF(C415,D415,"d")-1)</f>
      </c>
      <c r="K415" s="9" t="s">
        <f>=I415*365/J415</f>
      </c>
    </row>
    <row collapsed="false" customFormat="false" customHeight="false" hidden="false" ht="12.1" outlineLevel="0" r="416">
      <c r="A416" s="16" t="s">
        <v>395</v>
      </c>
      <c r="B416" s="16" t="s">
        <v>1012</v>
      </c>
      <c r="C416" s="45" t="n">
        <v>46000</v>
      </c>
      <c r="D416" s="46" t="n">
        <v>46000</v>
      </c>
      <c r="E416" s="17" t="n">
        <v>1182.5</v>
      </c>
      <c r="F416" s="17" t="n">
        <v>1186.23</v>
      </c>
      <c r="G416" s="17" t="n">
        <v>1</v>
      </c>
      <c r="H416" s="6" t="s">
        <f>=(F416-E416)*G416</f>
      </c>
      <c r="I416" s="9" t="s">
        <f>=(F416-E416)/E416</f>
      </c>
      <c r="J416" s="7" t="s">
        <f>=MAX(1,DATEDIF(C416,D416,"d")-1)</f>
      </c>
      <c r="K416" s="9" t="s">
        <f>=I416*365/J416</f>
      </c>
    </row>
    <row collapsed="false" customFormat="false" customHeight="false" hidden="false" ht="12.1" outlineLevel="0" r="417">
      <c r="A417" s="16" t="s">
        <v>389</v>
      </c>
      <c r="B417" s="16" t="s">
        <v>1062</v>
      </c>
      <c r="C417" s="45" t="n">
        <v>45705</v>
      </c>
      <c r="D417" s="46" t="n">
        <v>45708</v>
      </c>
      <c r="E417" s="17" t="n">
        <v>37.919</v>
      </c>
      <c r="F417" s="17" t="n">
        <v>38.4908</v>
      </c>
      <c r="G417" s="17" t="n">
        <v>10</v>
      </c>
      <c r="H417" s="6" t="s">
        <f>=(F417-E417)*G417</f>
      </c>
      <c r="I417" s="9" t="s">
        <f>=(F417-E417)/E417</f>
      </c>
      <c r="J417" s="7" t="s">
        <f>=MAX(1,DATEDIF(C417,D417,"d")-1)</f>
      </c>
      <c r="K417" s="9" t="s">
        <f>=I417*365/J417</f>
      </c>
    </row>
    <row collapsed="false" customFormat="false" customHeight="false" hidden="false" ht="12.1" outlineLevel="0" r="418">
      <c r="A418" s="16" t="s">
        <v>389</v>
      </c>
      <c r="B418" s="16" t="s">
        <v>1062</v>
      </c>
      <c r="C418" s="45" t="n">
        <v>45707</v>
      </c>
      <c r="D418" s="46" t="n">
        <v>45708</v>
      </c>
      <c r="E418" s="17" t="n">
        <v>37.424</v>
      </c>
      <c r="F418" s="17" t="n">
        <v>38.4908</v>
      </c>
      <c r="G418" s="17" t="n">
        <v>10</v>
      </c>
      <c r="H418" s="6" t="s">
        <f>=(F418-E418)*G418</f>
      </c>
      <c r="I418" s="9" t="s">
        <f>=(F418-E418)/E418</f>
      </c>
      <c r="J418" s="7" t="s">
        <f>=MAX(1,DATEDIF(C418,D418,"d")-1)</f>
      </c>
      <c r="K418" s="9" t="s">
        <f>=I418*365/J418</f>
      </c>
    </row>
    <row collapsed="false" customFormat="false" customHeight="false" hidden="false" ht="12.1" outlineLevel="0" r="419">
      <c r="A419" s="16" t="s">
        <v>389</v>
      </c>
      <c r="B419" s="16" t="s">
        <v>1062</v>
      </c>
      <c r="C419" s="45" t="n">
        <v>45707</v>
      </c>
      <c r="D419" s="46" t="n">
        <v>45708</v>
      </c>
      <c r="E419" s="17" t="n">
        <v>37.624</v>
      </c>
      <c r="F419" s="17" t="n">
        <v>38.4908</v>
      </c>
      <c r="G419" s="17" t="n">
        <v>20</v>
      </c>
      <c r="H419" s="6" t="s">
        <f>=(F419-E419)*G419</f>
      </c>
      <c r="I419" s="9" t="s">
        <f>=(F419-E419)/E419</f>
      </c>
      <c r="J419" s="7" t="s">
        <f>=MAX(1,DATEDIF(C419,D419,"d")-1)</f>
      </c>
      <c r="K419" s="9" t="s">
        <f>=I419*365/J419</f>
      </c>
    </row>
    <row collapsed="false" customFormat="false" customHeight="false" hidden="false" ht="12.1" outlineLevel="0" r="420">
      <c r="A420" s="16" t="s">
        <v>427</v>
      </c>
      <c r="B420" s="16" t="s">
        <v>1090</v>
      </c>
      <c r="C420" s="45" t="n">
        <v>45705</v>
      </c>
      <c r="D420" s="46" t="n">
        <v>45708</v>
      </c>
      <c r="E420" s="17" t="n">
        <v>137.909</v>
      </c>
      <c r="F420" s="17" t="n">
        <v>138.2708</v>
      </c>
      <c r="G420" s="17" t="n">
        <v>10</v>
      </c>
      <c r="H420" s="6" t="s">
        <f>=(F420-E420)*G420</f>
      </c>
      <c r="I420" s="9" t="s">
        <f>=(F420-E420)/E420</f>
      </c>
      <c r="J420" s="7" t="s">
        <f>=MAX(1,DATEDIF(C420,D420,"d")-1)</f>
      </c>
      <c r="K420" s="9" t="s">
        <f>=I420*365/J420</f>
      </c>
    </row>
    <row collapsed="false" customFormat="false" customHeight="false" hidden="false" ht="12.1" outlineLevel="0" r="421">
      <c r="A421" s="16" t="s">
        <v>427</v>
      </c>
      <c r="B421" s="16" t="s">
        <v>1090</v>
      </c>
      <c r="C421" s="45" t="n">
        <v>45706</v>
      </c>
      <c r="D421" s="46" t="n">
        <v>45708</v>
      </c>
      <c r="E421" s="17" t="n">
        <v>136.068</v>
      </c>
      <c r="F421" s="17" t="n">
        <v>138.2708</v>
      </c>
      <c r="G421" s="17" t="n">
        <v>10</v>
      </c>
      <c r="H421" s="6" t="s">
        <f>=(F421-E421)*G421</f>
      </c>
      <c r="I421" s="9" t="s">
        <f>=(F421-E421)/E421</f>
      </c>
      <c r="J421" s="7" t="s">
        <f>=MAX(1,DATEDIF(C421,D421,"d")-1)</f>
      </c>
      <c r="K421" s="9" t="s">
        <f>=I421*365/J421</f>
      </c>
    </row>
    <row collapsed="false" customFormat="false" customHeight="false" hidden="false" ht="12.1" outlineLevel="0" r="422">
      <c r="A422" s="16" t="s">
        <v>427</v>
      </c>
      <c r="B422" s="16" t="s">
        <v>1090</v>
      </c>
      <c r="C422" s="45" t="n">
        <v>45707</v>
      </c>
      <c r="D422" s="46" t="n">
        <v>45708</v>
      </c>
      <c r="E422" s="17" t="n">
        <v>134.6275</v>
      </c>
      <c r="F422" s="17" t="n">
        <v>138.2708</v>
      </c>
      <c r="G422" s="17" t="n">
        <v>20</v>
      </c>
      <c r="H422" s="6" t="s">
        <f>=(F422-E422)*G422</f>
      </c>
      <c r="I422" s="9" t="s">
        <f>=(F422-E422)/E422</f>
      </c>
      <c r="J422" s="7" t="s">
        <f>=MAX(1,DATEDIF(C422,D422,"d")-1)</f>
      </c>
      <c r="K422" s="9" t="s">
        <f>=I422*365/J422</f>
      </c>
    </row>
    <row collapsed="false" customFormat="false" customHeight="false" hidden="false" ht="12.1" outlineLevel="0" r="423">
      <c r="A423" s="16" t="s">
        <v>427</v>
      </c>
      <c r="B423" s="16" t="s">
        <v>1090</v>
      </c>
      <c r="C423" s="45" t="n">
        <v>45717</v>
      </c>
      <c r="D423" s="46" t="n">
        <v>45720</v>
      </c>
      <c r="E423" s="17" t="n">
        <v>139.52</v>
      </c>
      <c r="F423" s="17" t="n">
        <v>139.2683</v>
      </c>
      <c r="G423" s="17" t="n">
        <v>10</v>
      </c>
      <c r="H423" s="6" t="s">
        <f>=(F423-E423)*G423</f>
      </c>
      <c r="I423" s="9" t="s">
        <f>=(F423-E423)/E423</f>
      </c>
      <c r="J423" s="7" t="s">
        <f>=MAX(1,DATEDIF(C423,D423,"d")-1)</f>
      </c>
      <c r="K423" s="9" t="s">
        <f>=I423*365/J423</f>
      </c>
    </row>
    <row collapsed="false" customFormat="false" customHeight="false" hidden="false" ht="12.1" outlineLevel="0" r="424">
      <c r="A424" s="16" t="s">
        <v>427</v>
      </c>
      <c r="B424" s="16" t="s">
        <v>1090</v>
      </c>
      <c r="C424" s="45" t="n">
        <v>45718</v>
      </c>
      <c r="D424" s="46" t="n">
        <v>45720</v>
      </c>
      <c r="E424" s="17" t="n">
        <v>139.49</v>
      </c>
      <c r="F424" s="17" t="n">
        <v>139.2683</v>
      </c>
      <c r="G424" s="17" t="n">
        <v>10</v>
      </c>
      <c r="H424" s="6" t="s">
        <f>=(F424-E424)*G424</f>
      </c>
      <c r="I424" s="9" t="s">
        <f>=(F424-E424)/E424</f>
      </c>
      <c r="J424" s="7" t="s">
        <f>=MAX(1,DATEDIF(C424,D424,"d")-1)</f>
      </c>
      <c r="K424" s="9" t="s">
        <f>=I424*365/J424</f>
      </c>
    </row>
    <row collapsed="false" customFormat="false" customHeight="false" hidden="false" ht="12.1" outlineLevel="0" r="425">
      <c r="A425" s="16" t="s">
        <v>427</v>
      </c>
      <c r="B425" s="16" t="s">
        <v>1090</v>
      </c>
      <c r="C425" s="45" t="n">
        <v>45719</v>
      </c>
      <c r="D425" s="46" t="n">
        <v>45720</v>
      </c>
      <c r="E425" s="17" t="n">
        <v>134.147</v>
      </c>
      <c r="F425" s="17" t="n">
        <v>139.2683</v>
      </c>
      <c r="G425" s="17" t="n">
        <v>40</v>
      </c>
      <c r="H425" s="6" t="s">
        <f>=(F425-E425)*G425</f>
      </c>
      <c r="I425" s="9" t="s">
        <f>=(F425-E425)/E425</f>
      </c>
      <c r="J425" s="7" t="s">
        <f>=MAX(1,DATEDIF(C425,D425,"d")-1)</f>
      </c>
      <c r="K425" s="9" t="s">
        <f>=I425*365/J425</f>
      </c>
    </row>
    <row collapsed="false" customFormat="false" customHeight="false" hidden="false" ht="12.1" outlineLevel="0" r="426">
      <c r="A426" s="16" t="s">
        <v>427</v>
      </c>
      <c r="B426" s="16" t="s">
        <v>1090</v>
      </c>
      <c r="C426" s="45" t="n">
        <v>45719</v>
      </c>
      <c r="D426" s="46" t="n">
        <v>45720</v>
      </c>
      <c r="E426" s="17" t="n">
        <v>134.187</v>
      </c>
      <c r="F426" s="17" t="n">
        <v>139.2683</v>
      </c>
      <c r="G426" s="17" t="n">
        <v>60</v>
      </c>
      <c r="H426" s="6" t="s">
        <f>=(F426-E426)*G426</f>
      </c>
      <c r="I426" s="9" t="s">
        <f>=(F426-E426)/E426</f>
      </c>
      <c r="J426" s="7" t="s">
        <f>=MAX(1,DATEDIF(C426,D426,"d")-1)</f>
      </c>
      <c r="K426" s="9" t="s">
        <f>=I426*365/J426</f>
      </c>
    </row>
    <row collapsed="false" customFormat="false" customHeight="false" hidden="false" ht="12.1" outlineLevel="0" r="427">
      <c r="A427" s="16" t="s">
        <v>428</v>
      </c>
      <c r="B427" s="16" t="s">
        <v>1089</v>
      </c>
      <c r="C427" s="45" t="n">
        <v>45705</v>
      </c>
      <c r="D427" s="46" t="n">
        <v>45709</v>
      </c>
      <c r="E427" s="17" t="n">
        <v>105.053</v>
      </c>
      <c r="F427" s="17" t="n">
        <v>104.2025</v>
      </c>
      <c r="G427" s="17" t="n">
        <v>10</v>
      </c>
      <c r="H427" s="6" t="s">
        <f>=(F427-E427)*G427</f>
      </c>
      <c r="I427" s="9" t="s">
        <f>=(F427-E427)/E427</f>
      </c>
      <c r="J427" s="7" t="s">
        <f>=MAX(1,DATEDIF(C427,D427,"d")-1)</f>
      </c>
      <c r="K427" s="9" t="s">
        <f>=I427*365/J427</f>
      </c>
    </row>
    <row collapsed="false" customFormat="false" customHeight="false" hidden="false" ht="12.1" outlineLevel="0" r="428">
      <c r="A428" s="16" t="s">
        <v>428</v>
      </c>
      <c r="B428" s="16" t="s">
        <v>1089</v>
      </c>
      <c r="C428" s="45" t="n">
        <v>45706</v>
      </c>
      <c r="D428" s="46" t="n">
        <v>45709</v>
      </c>
      <c r="E428" s="17" t="n">
        <v>104.362</v>
      </c>
      <c r="F428" s="17" t="n">
        <v>104.2025</v>
      </c>
      <c r="G428" s="17" t="n">
        <v>10</v>
      </c>
      <c r="H428" s="6" t="s">
        <f>=(F428-E428)*G428</f>
      </c>
      <c r="I428" s="9" t="s">
        <f>=(F428-E428)/E428</f>
      </c>
      <c r="J428" s="7" t="s">
        <f>=MAX(1,DATEDIF(C428,D428,"d")-1)</f>
      </c>
      <c r="K428" s="9" t="s">
        <f>=I428*365/J428</f>
      </c>
    </row>
    <row collapsed="false" customFormat="false" customHeight="false" hidden="false" ht="12.1" outlineLevel="0" r="429">
      <c r="A429" s="16" t="s">
        <v>428</v>
      </c>
      <c r="B429" s="16" t="s">
        <v>1089</v>
      </c>
      <c r="C429" s="45" t="n">
        <v>45706</v>
      </c>
      <c r="D429" s="46" t="n">
        <v>45709</v>
      </c>
      <c r="E429" s="17" t="n">
        <v>101.701</v>
      </c>
      <c r="F429" s="17" t="n">
        <v>104.2025</v>
      </c>
      <c r="G429" s="17" t="n">
        <v>10</v>
      </c>
      <c r="H429" s="6" t="s">
        <f>=(F429-E429)*G429</f>
      </c>
      <c r="I429" s="9" t="s">
        <f>=(F429-E429)/E429</f>
      </c>
      <c r="J429" s="7" t="s">
        <f>=MAX(1,DATEDIF(C429,D429,"d")-1)</f>
      </c>
      <c r="K429" s="9" t="s">
        <f>=I429*365/J429</f>
      </c>
    </row>
    <row collapsed="false" customFormat="false" customHeight="false" hidden="false" ht="12.1" outlineLevel="0" r="430">
      <c r="A430" s="16" t="s">
        <v>428</v>
      </c>
      <c r="B430" s="16" t="s">
        <v>1089</v>
      </c>
      <c r="C430" s="45" t="n">
        <v>45706</v>
      </c>
      <c r="D430" s="46" t="n">
        <v>45709</v>
      </c>
      <c r="E430" s="17" t="n">
        <v>101.701</v>
      </c>
      <c r="F430" s="17" t="n">
        <v>104.2025</v>
      </c>
      <c r="G430" s="17" t="n">
        <v>10</v>
      </c>
      <c r="H430" s="6" t="s">
        <f>=(F430-E430)*G430</f>
      </c>
      <c r="I430" s="9" t="s">
        <f>=(F430-E430)/E430</f>
      </c>
      <c r="J430" s="7" t="s">
        <f>=MAX(1,DATEDIF(C430,D430,"d")-1)</f>
      </c>
      <c r="K430" s="9" t="s">
        <f>=I430*365/J430</f>
      </c>
    </row>
    <row collapsed="false" customFormat="false" customHeight="false" hidden="false" ht="12.1" outlineLevel="0" r="431">
      <c r="A431" s="16" t="s">
        <v>428</v>
      </c>
      <c r="B431" s="16" t="s">
        <v>1089</v>
      </c>
      <c r="C431" s="45" t="n">
        <v>45722</v>
      </c>
      <c r="D431" s="46" t="n">
        <v>45818</v>
      </c>
      <c r="E431" s="17" t="n">
        <v>96.278</v>
      </c>
      <c r="F431" s="17" t="n">
        <v>73.9525</v>
      </c>
      <c r="G431" s="17" t="n">
        <v>10</v>
      </c>
      <c r="H431" s="6" t="s">
        <f>=(F431-E431)*G431</f>
      </c>
      <c r="I431" s="9" t="s">
        <f>=(F431-E431)/E431</f>
      </c>
      <c r="J431" s="7" t="s">
        <f>=MAX(1,DATEDIF(C431,D431,"d")-1)</f>
      </c>
      <c r="K431" s="9" t="s">
        <f>=I431*365/J431</f>
      </c>
    </row>
    <row collapsed="false" customFormat="false" customHeight="false" hidden="false" ht="12.1" outlineLevel="0" r="432">
      <c r="A432" s="16" t="s">
        <v>428</v>
      </c>
      <c r="B432" s="16" t="s">
        <v>1089</v>
      </c>
      <c r="C432" s="45" t="n">
        <v>45803</v>
      </c>
      <c r="D432" s="46" t="n">
        <v>45818</v>
      </c>
      <c r="E432" s="17" t="n">
        <v>72.966</v>
      </c>
      <c r="F432" s="17" t="n">
        <v>73.9525</v>
      </c>
      <c r="G432" s="17" t="n">
        <v>10</v>
      </c>
      <c r="H432" s="6" t="s">
        <f>=(F432-E432)*G432</f>
      </c>
      <c r="I432" s="9" t="s">
        <f>=(F432-E432)/E432</f>
      </c>
      <c r="J432" s="7" t="s">
        <f>=MAX(1,DATEDIF(C432,D432,"d")-1)</f>
      </c>
      <c r="K432" s="9" t="s">
        <f>=I432*365/J432</f>
      </c>
    </row>
    <row collapsed="false" customFormat="false" customHeight="false" hidden="false" ht="12.1" outlineLevel="0" r="433">
      <c r="A433" s="16" t="s">
        <v>428</v>
      </c>
      <c r="B433" s="16" t="s">
        <v>1089</v>
      </c>
      <c r="C433" s="45" t="n">
        <v>45803</v>
      </c>
      <c r="D433" s="46" t="n">
        <v>45818</v>
      </c>
      <c r="E433" s="17" t="n">
        <v>72.8565</v>
      </c>
      <c r="F433" s="17" t="n">
        <v>73.9525</v>
      </c>
      <c r="G433" s="17" t="n">
        <v>20</v>
      </c>
      <c r="H433" s="6" t="s">
        <f>=(F433-E433)*G433</f>
      </c>
      <c r="I433" s="9" t="s">
        <f>=(F433-E433)/E433</f>
      </c>
      <c r="J433" s="7" t="s">
        <f>=MAX(1,DATEDIF(C433,D433,"d")-1)</f>
      </c>
      <c r="K433" s="9" t="s">
        <f>=I433*365/J433</f>
      </c>
    </row>
    <row collapsed="false" customFormat="false" customHeight="false" hidden="false" ht="12.1" outlineLevel="0" r="434">
      <c r="A434" s="16" t="s">
        <v>43</v>
      </c>
      <c r="B434" s="16" t="s">
        <v>44</v>
      </c>
      <c r="C434" s="45" t="n">
        <v>45705</v>
      </c>
      <c r="D434" s="46" t="n">
        <v>45720</v>
      </c>
      <c r="E434" s="17" t="n">
        <v>3461.23</v>
      </c>
      <c r="F434" s="17" t="n">
        <v>3386.3061</v>
      </c>
      <c r="G434" s="17" t="n">
        <v>1</v>
      </c>
      <c r="H434" s="6" t="s">
        <f>=(F434-E434)*G434</f>
      </c>
      <c r="I434" s="9" t="s">
        <f>=(F434-E434)/E434</f>
      </c>
      <c r="J434" s="7" t="s">
        <f>=MAX(1,DATEDIF(C434,D434,"d")-1)</f>
      </c>
      <c r="K434" s="9" t="s">
        <f>=I434*365/J434</f>
      </c>
    </row>
    <row collapsed="false" customFormat="false" customHeight="false" hidden="false" ht="12.1" outlineLevel="0" r="435">
      <c r="A435" s="16" t="s">
        <v>43</v>
      </c>
      <c r="B435" s="16" t="s">
        <v>44</v>
      </c>
      <c r="C435" s="45" t="n">
        <v>45706</v>
      </c>
      <c r="D435" s="46" t="n">
        <v>45720</v>
      </c>
      <c r="E435" s="17" t="n">
        <v>3428.71</v>
      </c>
      <c r="F435" s="17" t="n">
        <v>3386.3061</v>
      </c>
      <c r="G435" s="17" t="n">
        <v>1</v>
      </c>
      <c r="H435" s="6" t="s">
        <f>=(F435-E435)*G435</f>
      </c>
      <c r="I435" s="9" t="s">
        <f>=(F435-E435)/E435</f>
      </c>
      <c r="J435" s="7" t="s">
        <f>=MAX(1,DATEDIF(C435,D435,"d")-1)</f>
      </c>
      <c r="K435" s="9" t="s">
        <f>=I435*365/J435</f>
      </c>
    </row>
    <row collapsed="false" customFormat="false" customHeight="false" hidden="false" ht="12.1" outlineLevel="0" r="436">
      <c r="A436" s="16" t="s">
        <v>43</v>
      </c>
      <c r="B436" s="16" t="s">
        <v>44</v>
      </c>
      <c r="C436" s="45" t="n">
        <v>45715</v>
      </c>
      <c r="D436" s="46" t="n">
        <v>45720</v>
      </c>
      <c r="E436" s="17" t="n">
        <v>3227.1125</v>
      </c>
      <c r="F436" s="17" t="n">
        <v>3386.3061</v>
      </c>
      <c r="G436" s="17" t="n">
        <v>4</v>
      </c>
      <c r="H436" s="6" t="s">
        <f>=(F436-E436)*G436</f>
      </c>
      <c r="I436" s="9" t="s">
        <f>=(F436-E436)/E436</f>
      </c>
      <c r="J436" s="7" t="s">
        <f>=MAX(1,DATEDIF(C436,D436,"d")-1)</f>
      </c>
      <c r="K436" s="9" t="s">
        <f>=I436*365/J436</f>
      </c>
    </row>
    <row collapsed="false" customFormat="false" customHeight="false" hidden="false" ht="12.1" outlineLevel="0" r="437">
      <c r="A437" s="16" t="s">
        <v>43</v>
      </c>
      <c r="B437" s="16" t="s">
        <v>44</v>
      </c>
      <c r="C437" s="45" t="n">
        <v>45715</v>
      </c>
      <c r="D437" s="46" t="n">
        <v>45720</v>
      </c>
      <c r="E437" s="17" t="n">
        <v>3227.11</v>
      </c>
      <c r="F437" s="17" t="n">
        <v>3386.3061</v>
      </c>
      <c r="G437" s="17" t="n">
        <v>1</v>
      </c>
      <c r="H437" s="6" t="s">
        <f>=(F437-E437)*G437</f>
      </c>
      <c r="I437" s="9" t="s">
        <f>=(F437-E437)/E437</f>
      </c>
      <c r="J437" s="7" t="s">
        <f>=MAX(1,DATEDIF(C437,D437,"d")-1)</f>
      </c>
      <c r="K437" s="9" t="s">
        <f>=I437*365/J437</f>
      </c>
    </row>
    <row collapsed="false" customFormat="false" customHeight="false" hidden="false" ht="12.1" outlineLevel="0" r="438">
      <c r="A438" s="16" t="s">
        <v>43</v>
      </c>
      <c r="B438" s="16" t="s">
        <v>44</v>
      </c>
      <c r="C438" s="45" t="n">
        <v>45715</v>
      </c>
      <c r="D438" s="46" t="n">
        <v>45720</v>
      </c>
      <c r="E438" s="17" t="n">
        <v>3218.6086</v>
      </c>
      <c r="F438" s="17" t="n">
        <v>3386.3061</v>
      </c>
      <c r="G438" s="17" t="n">
        <v>7</v>
      </c>
      <c r="H438" s="6" t="s">
        <f>=(F438-E438)*G438</f>
      </c>
      <c r="I438" s="9" t="s">
        <f>=(F438-E438)/E438</f>
      </c>
      <c r="J438" s="7" t="s">
        <f>=MAX(1,DATEDIF(C438,D438,"d")-1)</f>
      </c>
      <c r="K438" s="9" t="s">
        <f>=I438*365/J438</f>
      </c>
    </row>
    <row collapsed="false" customFormat="false" customHeight="false" hidden="false" ht="12.1" outlineLevel="0" r="439">
      <c r="A439" s="16" t="s">
        <v>43</v>
      </c>
      <c r="B439" s="16" t="s">
        <v>44</v>
      </c>
      <c r="C439" s="45" t="n">
        <v>45719</v>
      </c>
      <c r="D439" s="46" t="n">
        <v>45720</v>
      </c>
      <c r="E439" s="17" t="n">
        <v>3224.6114</v>
      </c>
      <c r="F439" s="17" t="n">
        <v>3386.3061</v>
      </c>
      <c r="G439" s="17" t="n">
        <v>14</v>
      </c>
      <c r="H439" s="6" t="s">
        <f>=(F439-E439)*G439</f>
      </c>
      <c r="I439" s="9" t="s">
        <f>=(F439-E439)/E439</f>
      </c>
      <c r="J439" s="7" t="s">
        <f>=MAX(1,DATEDIF(C439,D439,"d")-1)</f>
      </c>
      <c r="K439" s="9" t="s">
        <f>=I439*365/J439</f>
      </c>
    </row>
    <row collapsed="false" customFormat="false" customHeight="false" hidden="false" ht="12.1" outlineLevel="0" r="440">
      <c r="A440" s="16" t="s">
        <v>43</v>
      </c>
      <c r="B440" s="16" t="s">
        <v>44</v>
      </c>
      <c r="C440" s="45" t="n">
        <v>45884</v>
      </c>
      <c r="D440" s="46" t="n">
        <v>45909</v>
      </c>
      <c r="E440" s="17" t="n">
        <v>3021.01</v>
      </c>
      <c r="F440" s="17" t="n">
        <v>2963.516</v>
      </c>
      <c r="G440" s="17" t="n">
        <v>5</v>
      </c>
      <c r="H440" s="6" t="s">
        <f>=(F440-E440)*G440</f>
      </c>
      <c r="I440" s="9" t="s">
        <f>=(F440-E440)/E440</f>
      </c>
      <c r="J440" s="7" t="s">
        <f>=MAX(1,DATEDIF(C440,D440,"d")-1)</f>
      </c>
      <c r="K440" s="9" t="s">
        <f>=I440*365/J440</f>
      </c>
    </row>
    <row collapsed="false" customFormat="false" customHeight="false" hidden="false" ht="12.1" outlineLevel="0" r="441">
      <c r="A441" s="16" t="s">
        <v>429</v>
      </c>
      <c r="B441" s="16" t="s">
        <v>1096</v>
      </c>
      <c r="C441" s="45" t="n">
        <v>45706</v>
      </c>
      <c r="D441" s="46" t="n">
        <v>45709</v>
      </c>
      <c r="E441" s="17" t="n">
        <v>277.04</v>
      </c>
      <c r="F441" s="17" t="n">
        <v>255.3722</v>
      </c>
      <c r="G441" s="17" t="n">
        <v>1</v>
      </c>
      <c r="H441" s="6" t="s">
        <f>=(F441-E441)*G441</f>
      </c>
      <c r="I441" s="9" t="s">
        <f>=(F441-E441)/E441</f>
      </c>
      <c r="J441" s="7" t="s">
        <f>=MAX(1,DATEDIF(C441,D441,"d")-1)</f>
      </c>
      <c r="K441" s="9" t="s">
        <f>=I441*365/J441</f>
      </c>
    </row>
    <row collapsed="false" customFormat="false" customHeight="false" hidden="false" ht="12.1" outlineLevel="0" r="442">
      <c r="A442" s="16" t="s">
        <v>429</v>
      </c>
      <c r="B442" s="16" t="s">
        <v>1096</v>
      </c>
      <c r="C442" s="45" t="n">
        <v>45706</v>
      </c>
      <c r="D442" s="46" t="n">
        <v>45709</v>
      </c>
      <c r="E442" s="17" t="n">
        <v>253.63</v>
      </c>
      <c r="F442" s="17" t="n">
        <v>255.3722</v>
      </c>
      <c r="G442" s="17" t="n">
        <v>1</v>
      </c>
      <c r="H442" s="6" t="s">
        <f>=(F442-E442)*G442</f>
      </c>
      <c r="I442" s="9" t="s">
        <f>=(F442-E442)/E442</f>
      </c>
      <c r="J442" s="7" t="s">
        <f>=MAX(1,DATEDIF(C442,D442,"d")-1)</f>
      </c>
      <c r="K442" s="9" t="s">
        <f>=I442*365/J442</f>
      </c>
    </row>
    <row collapsed="false" customFormat="false" customHeight="false" hidden="false" ht="12.1" outlineLevel="0" r="443">
      <c r="A443" s="16" t="s">
        <v>429</v>
      </c>
      <c r="B443" s="16" t="s">
        <v>1096</v>
      </c>
      <c r="C443" s="45" t="n">
        <v>45706</v>
      </c>
      <c r="D443" s="46" t="n">
        <v>45709</v>
      </c>
      <c r="E443" s="17" t="n">
        <v>253.525</v>
      </c>
      <c r="F443" s="17" t="n">
        <v>255.3722</v>
      </c>
      <c r="G443" s="17" t="n">
        <v>2</v>
      </c>
      <c r="H443" s="6" t="s">
        <f>=(F443-E443)*G443</f>
      </c>
      <c r="I443" s="9" t="s">
        <f>=(F443-E443)/E443</f>
      </c>
      <c r="J443" s="7" t="s">
        <f>=MAX(1,DATEDIF(C443,D443,"d")-1)</f>
      </c>
      <c r="K443" s="9" t="s">
        <f>=I443*365/J443</f>
      </c>
    </row>
    <row collapsed="false" customFormat="false" customHeight="false" hidden="false" ht="12.1" outlineLevel="0" r="444">
      <c r="A444" s="16" t="s">
        <v>429</v>
      </c>
      <c r="B444" s="16" t="s">
        <v>1096</v>
      </c>
      <c r="C444" s="45" t="n">
        <v>45708</v>
      </c>
      <c r="D444" s="46" t="n">
        <v>45709</v>
      </c>
      <c r="E444" s="17" t="n">
        <v>263.0325</v>
      </c>
      <c r="F444" s="17" t="n">
        <v>255.3722</v>
      </c>
      <c r="G444" s="17" t="n">
        <v>4</v>
      </c>
      <c r="H444" s="6" t="s">
        <f>=(F444-E444)*G444</f>
      </c>
      <c r="I444" s="9" t="s">
        <f>=(F444-E444)/E444</f>
      </c>
      <c r="J444" s="7" t="s">
        <f>=MAX(1,DATEDIF(C444,D444,"d")-1)</f>
      </c>
      <c r="K444" s="9" t="s">
        <f>=I444*365/J444</f>
      </c>
    </row>
    <row collapsed="false" customFormat="false" customHeight="false" hidden="false" ht="12.1" outlineLevel="0" r="445">
      <c r="A445" s="16" t="s">
        <v>429</v>
      </c>
      <c r="B445" s="16" t="s">
        <v>1096</v>
      </c>
      <c r="C445" s="45" t="n">
        <v>45708</v>
      </c>
      <c r="D445" s="46" t="n">
        <v>45709</v>
      </c>
      <c r="E445" s="17" t="n">
        <v>258.83</v>
      </c>
      <c r="F445" s="17" t="n">
        <v>255.3722</v>
      </c>
      <c r="G445" s="17" t="n">
        <v>8</v>
      </c>
      <c r="H445" s="6" t="s">
        <f>=(F445-E445)*G445</f>
      </c>
      <c r="I445" s="9" t="s">
        <f>=(F445-E445)/E445</f>
      </c>
      <c r="J445" s="7" t="s">
        <f>=MAX(1,DATEDIF(C445,D445,"d")-1)</f>
      </c>
      <c r="K445" s="9" t="s">
        <f>=I445*365/J445</f>
      </c>
    </row>
    <row collapsed="false" customFormat="false" customHeight="false" hidden="false" ht="12.1" outlineLevel="0" r="446">
      <c r="A446" s="16" t="s">
        <v>429</v>
      </c>
      <c r="B446" s="16" t="s">
        <v>1096</v>
      </c>
      <c r="C446" s="45" t="n">
        <v>45708</v>
      </c>
      <c r="D446" s="46" t="n">
        <v>45709</v>
      </c>
      <c r="E446" s="17" t="n">
        <v>245.6231</v>
      </c>
      <c r="F446" s="17" t="n">
        <v>255.3722</v>
      </c>
      <c r="G446" s="17" t="n">
        <v>16</v>
      </c>
      <c r="H446" s="6" t="s">
        <f>=(F446-E446)*G446</f>
      </c>
      <c r="I446" s="9" t="s">
        <f>=(F446-E446)/E446</f>
      </c>
      <c r="J446" s="7" t="s">
        <f>=MAX(1,DATEDIF(C446,D446,"d")-1)</f>
      </c>
      <c r="K446" s="9" t="s">
        <f>=I446*365/J446</f>
      </c>
    </row>
    <row collapsed="false" customFormat="false" customHeight="false" hidden="false" ht="12.1" outlineLevel="0" r="447">
      <c r="A447" s="16" t="s">
        <v>27</v>
      </c>
      <c r="B447" s="16" t="s">
        <v>28</v>
      </c>
      <c r="C447" s="45" t="n">
        <v>45706</v>
      </c>
      <c r="D447" s="46" t="n">
        <v>45708</v>
      </c>
      <c r="E447" s="17" t="n">
        <v>3481.4</v>
      </c>
      <c r="F447" s="17" t="n">
        <v>3469.8</v>
      </c>
      <c r="G447" s="17" t="n">
        <v>1</v>
      </c>
      <c r="H447" s="6" t="s">
        <f>=(F447-E447)*G447</f>
      </c>
      <c r="I447" s="9" t="s">
        <f>=(F447-E447)/E447</f>
      </c>
      <c r="J447" s="7" t="s">
        <f>=MAX(1,DATEDIF(C447,D447,"d")-1)</f>
      </c>
      <c r="K447" s="9" t="s">
        <f>=I447*365/J447</f>
      </c>
    </row>
    <row collapsed="false" customFormat="false" customHeight="false" hidden="false" ht="12.1" outlineLevel="0" r="448">
      <c r="A448" s="16" t="s">
        <v>27</v>
      </c>
      <c r="B448" s="16" t="s">
        <v>28</v>
      </c>
      <c r="C448" s="45" t="n">
        <v>45706</v>
      </c>
      <c r="D448" s="46" t="n">
        <v>45708</v>
      </c>
      <c r="E448" s="17" t="n">
        <v>3372.2</v>
      </c>
      <c r="F448" s="17" t="n">
        <v>3469.8</v>
      </c>
      <c r="G448" s="17" t="n">
        <v>1</v>
      </c>
      <c r="H448" s="6" t="s">
        <f>=(F448-E448)*G448</f>
      </c>
      <c r="I448" s="9" t="s">
        <f>=(F448-E448)/E448</f>
      </c>
      <c r="J448" s="7" t="s">
        <f>=MAX(1,DATEDIF(C448,D448,"d")-1)</f>
      </c>
      <c r="K448" s="9" t="s">
        <f>=I448*365/J448</f>
      </c>
    </row>
    <row collapsed="false" customFormat="false" customHeight="false" hidden="false" ht="12.1" outlineLevel="0" r="449">
      <c r="A449" s="16" t="s">
        <v>27</v>
      </c>
      <c r="B449" s="16" t="s">
        <v>28</v>
      </c>
      <c r="C449" s="45" t="n">
        <v>46000</v>
      </c>
      <c r="D449" s="46" t="n">
        <v>46007</v>
      </c>
      <c r="E449" s="17" t="n">
        <v>3211.2</v>
      </c>
      <c r="F449" s="17" t="n">
        <v>3275</v>
      </c>
      <c r="G449" s="17" t="n">
        <v>1</v>
      </c>
      <c r="H449" s="6" t="s">
        <f>=(F449-E449)*G449</f>
      </c>
      <c r="I449" s="9" t="s">
        <f>=(F449-E449)/E449</f>
      </c>
      <c r="J449" s="7" t="s">
        <f>=MAX(1,DATEDIF(C449,D449,"d")-1)</f>
      </c>
      <c r="K449" s="9" t="s">
        <f>=I449*365/J449</f>
      </c>
    </row>
    <row collapsed="false" customFormat="false" customHeight="false" hidden="false" ht="12.1" outlineLevel="0" r="450">
      <c r="A450" s="16" t="s">
        <v>23</v>
      </c>
      <c r="B450" s="16" t="s">
        <v>24</v>
      </c>
      <c r="C450" s="45" t="n">
        <v>45706</v>
      </c>
      <c r="D450" s="46" t="n">
        <v>45708</v>
      </c>
      <c r="E450" s="17" t="n">
        <v>211.43</v>
      </c>
      <c r="F450" s="17" t="n">
        <v>222.35</v>
      </c>
      <c r="G450" s="17" t="n">
        <v>1</v>
      </c>
      <c r="H450" s="6" t="s">
        <f>=(F450-E450)*G450</f>
      </c>
      <c r="I450" s="9" t="s">
        <f>=(F450-E450)/E450</f>
      </c>
      <c r="J450" s="7" t="s">
        <f>=MAX(1,DATEDIF(C450,D450,"d")-1)</f>
      </c>
      <c r="K450" s="9" t="s">
        <f>=I450*365/J450</f>
      </c>
    </row>
    <row collapsed="false" customFormat="false" customHeight="false" hidden="false" ht="12.1" outlineLevel="0" r="451">
      <c r="A451" s="16" t="s">
        <v>23</v>
      </c>
      <c r="B451" s="16" t="s">
        <v>24</v>
      </c>
      <c r="C451" s="45" t="n">
        <v>45706</v>
      </c>
      <c r="D451" s="46" t="n">
        <v>45708</v>
      </c>
      <c r="E451" s="17" t="n">
        <v>211.125</v>
      </c>
      <c r="F451" s="17" t="n">
        <v>222.35</v>
      </c>
      <c r="G451" s="17" t="n">
        <v>2</v>
      </c>
      <c r="H451" s="6" t="s">
        <f>=(F451-E451)*G451</f>
      </c>
      <c r="I451" s="9" t="s">
        <f>=(F451-E451)/E451</f>
      </c>
      <c r="J451" s="7" t="s">
        <f>=MAX(1,DATEDIF(C451,D451,"d")-1)</f>
      </c>
      <c r="K451" s="9" t="s">
        <f>=I451*365/J451</f>
      </c>
    </row>
    <row collapsed="false" customFormat="false" customHeight="false" hidden="false" ht="12.1" outlineLevel="0" r="452">
      <c r="A452" s="16" t="s">
        <v>23</v>
      </c>
      <c r="B452" s="16" t="s">
        <v>24</v>
      </c>
      <c r="C452" s="45" t="n">
        <v>45884</v>
      </c>
      <c r="D452" s="46" t="n">
        <v>45896</v>
      </c>
      <c r="E452" s="17" t="n">
        <v>133.9469</v>
      </c>
      <c r="F452" s="17" t="n">
        <v>136.6314</v>
      </c>
      <c r="G452" s="17" t="n">
        <v>13</v>
      </c>
      <c r="H452" s="6" t="s">
        <f>=(F452-E452)*G452</f>
      </c>
      <c r="I452" s="9" t="s">
        <f>=(F452-E452)/E452</f>
      </c>
      <c r="J452" s="7" t="s">
        <f>=MAX(1,DATEDIF(C452,D452,"d")-1)</f>
      </c>
      <c r="K452" s="9" t="s">
        <f>=I452*365/J452</f>
      </c>
    </row>
    <row collapsed="false" customFormat="false" customHeight="false" hidden="false" ht="12.1" outlineLevel="0" r="453">
      <c r="A453" s="16" t="s">
        <v>23</v>
      </c>
      <c r="B453" s="16" t="s">
        <v>24</v>
      </c>
      <c r="C453" s="45" t="n">
        <v>45885</v>
      </c>
      <c r="D453" s="46" t="n">
        <v>45896</v>
      </c>
      <c r="E453" s="17" t="n">
        <v>130.75</v>
      </c>
      <c r="F453" s="17" t="n">
        <v>136.6314</v>
      </c>
      <c r="G453" s="17" t="n">
        <v>1</v>
      </c>
      <c r="H453" s="6" t="s">
        <f>=(F453-E453)*G453</f>
      </c>
      <c r="I453" s="9" t="s">
        <f>=(F453-E453)/E453</f>
      </c>
      <c r="J453" s="7" t="s">
        <f>=MAX(1,DATEDIF(C453,D453,"d")-1)</f>
      </c>
      <c r="K453" s="9" t="s">
        <f>=I453*365/J453</f>
      </c>
    </row>
    <row collapsed="false" customFormat="false" customHeight="false" hidden="false" ht="12.1" outlineLevel="0" r="454">
      <c r="A454" s="16" t="s">
        <v>23</v>
      </c>
      <c r="B454" s="16" t="s">
        <v>24</v>
      </c>
      <c r="C454" s="45" t="n">
        <v>46014</v>
      </c>
      <c r="D454" s="46" t="n">
        <v>46050</v>
      </c>
      <c r="E454" s="17" t="n">
        <v>111.95</v>
      </c>
      <c r="F454" s="17" t="n">
        <v>123.17</v>
      </c>
      <c r="G454" s="17" t="n">
        <v>1</v>
      </c>
      <c r="H454" s="6" t="s">
        <f>=(F454-E454)*G454</f>
      </c>
      <c r="I454" s="9" t="s">
        <f>=(F454-E454)/E454</f>
      </c>
      <c r="J454" s="7" t="s">
        <f>=MAX(1,DATEDIF(C454,D454,"d")-1)</f>
      </c>
      <c r="K454" s="9" t="s">
        <f>=I454*365/J454</f>
      </c>
    </row>
    <row collapsed="false" customFormat="false" customHeight="false" hidden="false" ht="12.1" outlineLevel="0" r="455">
      <c r="A455" s="16" t="s">
        <v>23</v>
      </c>
      <c r="B455" s="16" t="s">
        <v>24</v>
      </c>
      <c r="C455" s="45" t="n">
        <v>46015</v>
      </c>
      <c r="D455" s="46" t="n">
        <v>46050</v>
      </c>
      <c r="E455" s="17" t="n">
        <v>111.71</v>
      </c>
      <c r="F455" s="17" t="n">
        <v>123.17</v>
      </c>
      <c r="G455" s="17" t="n">
        <v>1</v>
      </c>
      <c r="H455" s="6" t="s">
        <f>=(F455-E455)*G455</f>
      </c>
      <c r="I455" s="9" t="s">
        <f>=(F455-E455)/E455</f>
      </c>
      <c r="J455" s="7" t="s">
        <f>=MAX(1,DATEDIF(C455,D455,"d")-1)</f>
      </c>
      <c r="K455" s="9" t="s">
        <f>=I455*365/J455</f>
      </c>
    </row>
    <row collapsed="false" customFormat="false" customHeight="false" hidden="false" ht="12.1" outlineLevel="0" r="456">
      <c r="A456" s="16" t="s">
        <v>23</v>
      </c>
      <c r="B456" s="16" t="s">
        <v>24</v>
      </c>
      <c r="C456" s="45" t="n">
        <v>46016</v>
      </c>
      <c r="D456" s="46" t="n">
        <v>46050</v>
      </c>
      <c r="E456" s="17" t="n">
        <v>111.675</v>
      </c>
      <c r="F456" s="17" t="n">
        <v>123.17</v>
      </c>
      <c r="G456" s="17" t="n">
        <v>2</v>
      </c>
      <c r="H456" s="6" t="s">
        <f>=(F456-E456)*G456</f>
      </c>
      <c r="I456" s="9" t="s">
        <f>=(F456-E456)/E456</f>
      </c>
      <c r="J456" s="7" t="s">
        <f>=MAX(1,DATEDIF(C456,D456,"d")-1)</f>
      </c>
      <c r="K456" s="9" t="s">
        <f>=I456*365/J456</f>
      </c>
    </row>
    <row collapsed="false" customFormat="false" customHeight="false" hidden="false" ht="12.1" outlineLevel="0" r="457">
      <c r="A457" s="16" t="s">
        <v>420</v>
      </c>
      <c r="B457" s="16" t="s">
        <v>1085</v>
      </c>
      <c r="C457" s="45" t="n">
        <v>45707</v>
      </c>
      <c r="D457" s="46" t="n">
        <v>45708</v>
      </c>
      <c r="E457" s="17" t="n">
        <v>121.361</v>
      </c>
      <c r="F457" s="17" t="n">
        <v>122.679</v>
      </c>
      <c r="G457" s="17" t="n">
        <v>10</v>
      </c>
      <c r="H457" s="6" t="s">
        <f>=(F457-E457)*G457</f>
      </c>
      <c r="I457" s="9" t="s">
        <f>=(F457-E457)/E457</f>
      </c>
      <c r="J457" s="7" t="s">
        <f>=MAX(1,DATEDIF(C457,D457,"d")-1)</f>
      </c>
      <c r="K457" s="9" t="s">
        <f>=I457*365/J457</f>
      </c>
    </row>
    <row collapsed="false" customFormat="false" customHeight="false" hidden="false" ht="12.1" outlineLevel="0" r="458">
      <c r="A458" s="16" t="s">
        <v>430</v>
      </c>
      <c r="B458" s="16" t="s">
        <v>1097</v>
      </c>
      <c r="C458" s="45" t="n">
        <v>45707</v>
      </c>
      <c r="D458" s="46" t="n">
        <v>45711</v>
      </c>
      <c r="E458" s="17" t="n">
        <v>194.93</v>
      </c>
      <c r="F458" s="17" t="n">
        <v>198.7</v>
      </c>
      <c r="G458" s="17" t="n">
        <v>1</v>
      </c>
      <c r="H458" s="6" t="s">
        <f>=(F458-E458)*G458</f>
      </c>
      <c r="I458" s="9" t="s">
        <f>=(F458-E458)/E458</f>
      </c>
      <c r="J458" s="7" t="s">
        <f>=MAX(1,DATEDIF(C458,D458,"d")-1)</f>
      </c>
      <c r="K458" s="9" t="s">
        <f>=I458*365/J458</f>
      </c>
    </row>
    <row collapsed="false" customFormat="false" customHeight="false" hidden="false" ht="12.1" outlineLevel="0" r="459">
      <c r="A459" s="16" t="s">
        <v>431</v>
      </c>
      <c r="B459" s="16" t="s">
        <v>1098</v>
      </c>
      <c r="C459" s="45" t="n">
        <v>45707</v>
      </c>
      <c r="D459" s="46" t="n">
        <v>45708</v>
      </c>
      <c r="E459" s="17" t="n">
        <v>0.3944</v>
      </c>
      <c r="F459" s="17" t="n">
        <v>0.3997</v>
      </c>
      <c r="G459" s="17" t="n">
        <v>1000</v>
      </c>
      <c r="H459" s="6" t="s">
        <f>=(F459-E459)*G459</f>
      </c>
      <c r="I459" s="9" t="s">
        <f>=(F459-E459)/E459</f>
      </c>
      <c r="J459" s="7" t="s">
        <f>=MAX(1,DATEDIF(C459,D459,"d")-1)</f>
      </c>
      <c r="K459" s="9" t="s">
        <f>=I459*365/J459</f>
      </c>
    </row>
    <row collapsed="false" customFormat="false" customHeight="false" hidden="false" ht="12.1" outlineLevel="0" r="460">
      <c r="A460" s="16" t="s">
        <v>400</v>
      </c>
      <c r="B460" s="16" t="s">
        <v>1015</v>
      </c>
      <c r="C460" s="45" t="n">
        <v>45707</v>
      </c>
      <c r="D460" s="46" t="n">
        <v>45715</v>
      </c>
      <c r="E460" s="17" t="n">
        <v>94.1967</v>
      </c>
      <c r="F460" s="17" t="n">
        <v>91.5144</v>
      </c>
      <c r="G460" s="17" t="n">
        <v>6</v>
      </c>
      <c r="H460" s="6" t="s">
        <f>=(F460-E460)*G460</f>
      </c>
      <c r="I460" s="9" t="s">
        <f>=(F460-E460)/E460</f>
      </c>
      <c r="J460" s="7" t="s">
        <f>=MAX(1,DATEDIF(C460,D460,"d")-1)</f>
      </c>
      <c r="K460" s="9" t="s">
        <f>=I460*365/J460</f>
      </c>
    </row>
    <row collapsed="false" customFormat="false" customHeight="false" hidden="false" ht="12.1" outlineLevel="0" r="461">
      <c r="A461" s="16" t="s">
        <v>400</v>
      </c>
      <c r="B461" s="16" t="s">
        <v>1015</v>
      </c>
      <c r="C461" s="45" t="n">
        <v>45715</v>
      </c>
      <c r="D461" s="46" t="n">
        <v>45715</v>
      </c>
      <c r="E461" s="17" t="n">
        <v>90.185</v>
      </c>
      <c r="F461" s="17" t="n">
        <v>91.5144</v>
      </c>
      <c r="G461" s="17" t="n">
        <v>12</v>
      </c>
      <c r="H461" s="6" t="s">
        <f>=(F461-E461)*G461</f>
      </c>
      <c r="I461" s="9" t="s">
        <f>=(F461-E461)/E461</f>
      </c>
      <c r="J461" s="7" t="s">
        <f>=MAX(1,DATEDIF(C461,D461,"d")-1)</f>
      </c>
      <c r="K461" s="9" t="s">
        <f>=I461*365/J461</f>
      </c>
    </row>
    <row collapsed="false" customFormat="false" customHeight="false" hidden="false" ht="12.1" outlineLevel="0" r="462">
      <c r="A462" s="16" t="s">
        <v>422</v>
      </c>
      <c r="B462" s="16" t="s">
        <v>1086</v>
      </c>
      <c r="C462" s="45" t="n">
        <v>45719</v>
      </c>
      <c r="D462" s="46" t="n">
        <v>45720</v>
      </c>
      <c r="E462" s="17" t="n">
        <v>238.14</v>
      </c>
      <c r="F462" s="17" t="n">
        <v>245.427</v>
      </c>
      <c r="G462" s="17" t="n">
        <v>10</v>
      </c>
      <c r="H462" s="6" t="s">
        <f>=(F462-E462)*G462</f>
      </c>
      <c r="I462" s="9" t="s">
        <f>=(F462-E462)/E462</f>
      </c>
      <c r="J462" s="7" t="s">
        <f>=MAX(1,DATEDIF(C462,D462,"d")-1)</f>
      </c>
      <c r="K462" s="9" t="s">
        <f>=I462*365/J462</f>
      </c>
    </row>
    <row collapsed="false" customFormat="false" customHeight="false" hidden="false" ht="12.1" outlineLevel="0" r="463">
      <c r="A463" s="16" t="s">
        <v>422</v>
      </c>
      <c r="B463" s="16" t="s">
        <v>1086</v>
      </c>
      <c r="C463" s="45" t="n">
        <v>45719</v>
      </c>
      <c r="D463" s="46" t="n">
        <v>45720</v>
      </c>
      <c r="E463" s="17" t="n">
        <v>236.718</v>
      </c>
      <c r="F463" s="17" t="n">
        <v>245.427</v>
      </c>
      <c r="G463" s="17" t="n">
        <v>10</v>
      </c>
      <c r="H463" s="6" t="s">
        <f>=(F463-E463)*G463</f>
      </c>
      <c r="I463" s="9" t="s">
        <f>=(F463-E463)/E463</f>
      </c>
      <c r="J463" s="7" t="s">
        <f>=MAX(1,DATEDIF(C463,D463,"d")-1)</f>
      </c>
      <c r="K463" s="9" t="s">
        <f>=I463*365/J463</f>
      </c>
    </row>
    <row collapsed="false" customFormat="false" customHeight="false" hidden="false" ht="12.1" outlineLevel="0" r="464">
      <c r="A464" s="16" t="s">
        <v>432</v>
      </c>
      <c r="B464" s="16" t="s">
        <v>1099</v>
      </c>
      <c r="C464" s="45" t="n">
        <v>45720</v>
      </c>
      <c r="D464" s="46" t="n">
        <v>45723</v>
      </c>
      <c r="E464" s="17" t="n">
        <v>230.4352</v>
      </c>
      <c r="F464" s="17" t="n">
        <v>216.4621</v>
      </c>
      <c r="G464" s="17" t="n">
        <v>50</v>
      </c>
      <c r="H464" s="6" t="s">
        <f>=(F464-E464)*G464</f>
      </c>
      <c r="I464" s="9" t="s">
        <f>=(F464-E464)/E464</f>
      </c>
      <c r="J464" s="7" t="s">
        <f>=MAX(1,DATEDIF(C464,D464,"d")-1)</f>
      </c>
      <c r="K464" s="9" t="s">
        <f>=I464*365/J464</f>
      </c>
    </row>
    <row collapsed="false" customFormat="false" customHeight="false" hidden="false" ht="12.1" outlineLevel="0" r="465">
      <c r="A465" s="16" t="s">
        <v>432</v>
      </c>
      <c r="B465" s="16" t="s">
        <v>1099</v>
      </c>
      <c r="C465" s="45" t="n">
        <v>45720</v>
      </c>
      <c r="D465" s="46" t="n">
        <v>45723</v>
      </c>
      <c r="E465" s="17" t="n">
        <v>228.074</v>
      </c>
      <c r="F465" s="17" t="n">
        <v>216.4621</v>
      </c>
      <c r="G465" s="17" t="n">
        <v>50</v>
      </c>
      <c r="H465" s="6" t="s">
        <f>=(F465-E465)*G465</f>
      </c>
      <c r="I465" s="9" t="s">
        <f>=(F465-E465)/E465</f>
      </c>
      <c r="J465" s="7" t="s">
        <f>=MAX(1,DATEDIF(C465,D465,"d")-1)</f>
      </c>
      <c r="K465" s="9" t="s">
        <f>=I465*365/J465</f>
      </c>
    </row>
    <row collapsed="false" customFormat="false" customHeight="false" hidden="false" ht="12.1" outlineLevel="0" r="466">
      <c r="A466" s="16" t="s">
        <v>432</v>
      </c>
      <c r="B466" s="16" t="s">
        <v>1099</v>
      </c>
      <c r="C466" s="45" t="n">
        <v>45720</v>
      </c>
      <c r="D466" s="46" t="n">
        <v>45723</v>
      </c>
      <c r="E466" s="17" t="n">
        <v>228.154</v>
      </c>
      <c r="F466" s="17" t="n">
        <v>216.4621</v>
      </c>
      <c r="G466" s="17" t="n">
        <v>100</v>
      </c>
      <c r="H466" s="6" t="s">
        <f>=(F466-E466)*G466</f>
      </c>
      <c r="I466" s="9" t="s">
        <f>=(F466-E466)/E466</f>
      </c>
      <c r="J466" s="7" t="s">
        <f>=MAX(1,DATEDIF(C466,D466,"d")-1)</f>
      </c>
      <c r="K466" s="9" t="s">
        <f>=I466*365/J466</f>
      </c>
    </row>
    <row collapsed="false" customFormat="false" customHeight="false" hidden="false" ht="12.1" outlineLevel="0" r="467">
      <c r="A467" s="16" t="s">
        <v>432</v>
      </c>
      <c r="B467" s="16" t="s">
        <v>1099</v>
      </c>
      <c r="C467" s="45" t="n">
        <v>45720</v>
      </c>
      <c r="D467" s="46" t="n">
        <v>45723</v>
      </c>
      <c r="E467" s="17" t="n">
        <v>225.7128</v>
      </c>
      <c r="F467" s="17" t="n">
        <v>216.4621</v>
      </c>
      <c r="G467" s="17" t="n">
        <v>200</v>
      </c>
      <c r="H467" s="6" t="s">
        <f>=(F467-E467)*G467</f>
      </c>
      <c r="I467" s="9" t="s">
        <f>=(F467-E467)/E467</f>
      </c>
      <c r="J467" s="7" t="s">
        <f>=MAX(1,DATEDIF(C467,D467,"d")-1)</f>
      </c>
      <c r="K467" s="9" t="s">
        <f>=I467*365/J467</f>
      </c>
    </row>
    <row collapsed="false" customFormat="false" customHeight="false" hidden="false" ht="12.1" outlineLevel="0" r="468">
      <c r="A468" s="16" t="s">
        <v>432</v>
      </c>
      <c r="B468" s="16" t="s">
        <v>1099</v>
      </c>
      <c r="C468" s="45" t="n">
        <v>45720</v>
      </c>
      <c r="D468" s="46" t="n">
        <v>45723</v>
      </c>
      <c r="E468" s="17" t="n">
        <v>226.3131</v>
      </c>
      <c r="F468" s="17" t="n">
        <v>216.4621</v>
      </c>
      <c r="G468" s="17" t="n">
        <v>400</v>
      </c>
      <c r="H468" s="6" t="s">
        <f>=(F468-E468)*G468</f>
      </c>
      <c r="I468" s="9" t="s">
        <f>=(F468-E468)/E468</f>
      </c>
      <c r="J468" s="7" t="s">
        <f>=MAX(1,DATEDIF(C468,D468,"d")-1)</f>
      </c>
      <c r="K468" s="9" t="s">
        <f>=I468*365/J468</f>
      </c>
    </row>
    <row collapsed="false" customFormat="false" customHeight="false" hidden="false" ht="12.1" outlineLevel="0" r="469">
      <c r="A469" s="16" t="s">
        <v>432</v>
      </c>
      <c r="B469" s="16" t="s">
        <v>1099</v>
      </c>
      <c r="C469" s="45" t="n">
        <v>45721</v>
      </c>
      <c r="D469" s="46" t="n">
        <v>45723</v>
      </c>
      <c r="E469" s="17" t="n">
        <v>221.7108</v>
      </c>
      <c r="F469" s="17" t="n">
        <v>216.4621</v>
      </c>
      <c r="G469" s="17" t="n">
        <v>100</v>
      </c>
      <c r="H469" s="6" t="s">
        <f>=(F469-E469)*G469</f>
      </c>
      <c r="I469" s="9" t="s">
        <f>=(F469-E469)/E469</f>
      </c>
      <c r="J469" s="7" t="s">
        <f>=MAX(1,DATEDIF(C469,D469,"d")-1)</f>
      </c>
      <c r="K469" s="9" t="s">
        <f>=I469*365/J469</f>
      </c>
    </row>
    <row collapsed="false" customFormat="false" customHeight="false" hidden="false" ht="12.1" outlineLevel="0" r="470">
      <c r="A470" s="16" t="s">
        <v>432</v>
      </c>
      <c r="B470" s="16" t="s">
        <v>1099</v>
      </c>
      <c r="C470" s="45" t="n">
        <v>45721</v>
      </c>
      <c r="D470" s="46" t="n">
        <v>45723</v>
      </c>
      <c r="E470" s="17" t="n">
        <v>222.9114</v>
      </c>
      <c r="F470" s="17" t="n">
        <v>216.4621</v>
      </c>
      <c r="G470" s="17" t="n">
        <v>50</v>
      </c>
      <c r="H470" s="6" t="s">
        <f>=(F470-E470)*G470</f>
      </c>
      <c r="I470" s="9" t="s">
        <f>=(F470-E470)/E470</f>
      </c>
      <c r="J470" s="7" t="s">
        <f>=MAX(1,DATEDIF(C470,D470,"d")-1)</f>
      </c>
      <c r="K470" s="9" t="s">
        <f>=I470*365/J470</f>
      </c>
    </row>
    <row collapsed="false" customFormat="false" customHeight="false" hidden="false" ht="12.1" outlineLevel="0" r="471">
      <c r="A471" s="16" t="s">
        <v>432</v>
      </c>
      <c r="B471" s="16" t="s">
        <v>1099</v>
      </c>
      <c r="C471" s="45" t="n">
        <v>45722</v>
      </c>
      <c r="D471" s="46" t="n">
        <v>45723</v>
      </c>
      <c r="E471" s="17" t="n">
        <v>211.1055</v>
      </c>
      <c r="F471" s="17" t="n">
        <v>216.4621</v>
      </c>
      <c r="G471" s="17" t="n">
        <v>400</v>
      </c>
      <c r="H471" s="6" t="s">
        <f>=(F471-E471)*G471</f>
      </c>
      <c r="I471" s="9" t="s">
        <f>=(F471-E471)/E471</f>
      </c>
      <c r="J471" s="7" t="s">
        <f>=MAX(1,DATEDIF(C471,D471,"d")-1)</f>
      </c>
      <c r="K471" s="9" t="s">
        <f>=I471*365/J471</f>
      </c>
    </row>
    <row collapsed="false" customFormat="false" customHeight="false" hidden="false" ht="12.1" outlineLevel="0" r="472">
      <c r="A472" s="16" t="s">
        <v>432</v>
      </c>
      <c r="B472" s="16" t="s">
        <v>1099</v>
      </c>
      <c r="C472" s="45" t="n">
        <v>45723</v>
      </c>
      <c r="D472" s="46" t="n">
        <v>45723</v>
      </c>
      <c r="E472" s="17" t="n">
        <v>216.4621</v>
      </c>
      <c r="F472" s="17" t="n">
        <v>218.902</v>
      </c>
      <c r="G472" s="17" t="n">
        <v>1350</v>
      </c>
      <c r="H472" s="6" t="s">
        <f>=(F472-E472)*G472</f>
      </c>
      <c r="I472" s="9" t="s">
        <f>=(F472-E472)/E472</f>
      </c>
      <c r="J472" s="7" t="s">
        <f>=MAX(1,DATEDIF(C472,D472,"d")-1)</f>
      </c>
      <c r="K472" s="9" t="s">
        <f>=I472*365/J472</f>
      </c>
    </row>
    <row collapsed="false" customFormat="false" customHeight="false" hidden="false" ht="12.1" outlineLevel="0" r="473">
      <c r="A473" s="16" t="s">
        <v>433</v>
      </c>
      <c r="B473" s="16" t="s">
        <v>1100</v>
      </c>
      <c r="C473" s="45" t="n">
        <v>45722</v>
      </c>
      <c r="D473" s="46" t="n">
        <v>45722</v>
      </c>
      <c r="E473" s="17" t="n">
        <v>2.2189</v>
      </c>
      <c r="F473" s="17" t="n">
        <v>2.2181</v>
      </c>
      <c r="G473" s="17" t="n">
        <v>1000</v>
      </c>
      <c r="H473" s="6" t="s">
        <f>=(F473-E473)*G473</f>
      </c>
      <c r="I473" s="9" t="s">
        <f>=(F473-E473)/E473</f>
      </c>
      <c r="J473" s="7" t="s">
        <f>=MAX(1,DATEDIF(C473,D473,"d")-1)</f>
      </c>
      <c r="K473" s="9" t="s">
        <f>=I473*365/J473</f>
      </c>
    </row>
    <row collapsed="false" customFormat="false" customHeight="false" hidden="false" ht="12.1" outlineLevel="0" r="474">
      <c r="A474" s="16" t="s">
        <v>433</v>
      </c>
      <c r="B474" s="16" t="s">
        <v>1100</v>
      </c>
      <c r="C474" s="45" t="n">
        <v>45722</v>
      </c>
      <c r="D474" s="46" t="n">
        <v>45722</v>
      </c>
      <c r="E474" s="17" t="n">
        <v>2.2181</v>
      </c>
      <c r="F474" s="17" t="n">
        <v>2.2129</v>
      </c>
      <c r="G474" s="17" t="n">
        <v>1000</v>
      </c>
      <c r="H474" s="6" t="s">
        <f>=(F474-E474)*G474</f>
      </c>
      <c r="I474" s="9" t="s">
        <f>=(F474-E474)/E474</f>
      </c>
      <c r="J474" s="7" t="s">
        <f>=MAX(1,DATEDIF(C474,D474,"d")-1)</f>
      </c>
      <c r="K474" s="9" t="s">
        <f>=I474*365/J474</f>
      </c>
    </row>
    <row collapsed="false" customFormat="false" customHeight="false" hidden="false" ht="12.1" outlineLevel="0" r="475">
      <c r="A475" s="16" t="s">
        <v>433</v>
      </c>
      <c r="B475" s="16" t="s">
        <v>1100</v>
      </c>
      <c r="C475" s="45" t="n">
        <v>45722</v>
      </c>
      <c r="D475" s="46" t="n">
        <v>45723</v>
      </c>
      <c r="E475" s="17" t="n">
        <v>2.2129</v>
      </c>
      <c r="F475" s="17" t="n">
        <v>2.1441</v>
      </c>
      <c r="G475" s="17" t="n">
        <v>3000</v>
      </c>
      <c r="H475" s="6" t="s">
        <f>=(F475-E475)*G475</f>
      </c>
      <c r="I475" s="9" t="s">
        <f>=(F475-E475)/E475</f>
      </c>
      <c r="J475" s="7" t="s">
        <f>=MAX(1,DATEDIF(C475,D475,"d")-1)</f>
      </c>
      <c r="K475" s="9" t="s">
        <f>=I475*365/J475</f>
      </c>
    </row>
    <row collapsed="false" customFormat="false" customHeight="false" hidden="false" ht="12.1" outlineLevel="0" r="476">
      <c r="A476" s="16" t="s">
        <v>433</v>
      </c>
      <c r="B476" s="16" t="s">
        <v>1100</v>
      </c>
      <c r="C476" s="45" t="n">
        <v>45722</v>
      </c>
      <c r="D476" s="46" t="n">
        <v>45723</v>
      </c>
      <c r="E476" s="17" t="n">
        <v>2.2139</v>
      </c>
      <c r="F476" s="17" t="n">
        <v>2.1441</v>
      </c>
      <c r="G476" s="17" t="n">
        <v>4000</v>
      </c>
      <c r="H476" s="6" t="s">
        <f>=(F476-E476)*G476</f>
      </c>
      <c r="I476" s="9" t="s">
        <f>=(F476-E476)/E476</f>
      </c>
      <c r="J476" s="7" t="s">
        <f>=MAX(1,DATEDIF(C476,D476,"d")-1)</f>
      </c>
      <c r="K476" s="9" t="s">
        <f>=I476*365/J476</f>
      </c>
    </row>
    <row collapsed="false" customFormat="false" customHeight="false" hidden="false" ht="12.1" outlineLevel="0" r="477">
      <c r="A477" s="16" t="s">
        <v>433</v>
      </c>
      <c r="B477" s="16" t="s">
        <v>1100</v>
      </c>
      <c r="C477" s="45" t="n">
        <v>45722</v>
      </c>
      <c r="D477" s="46" t="n">
        <v>45723</v>
      </c>
      <c r="E477" s="17" t="n">
        <v>2.2139</v>
      </c>
      <c r="F477" s="17" t="n">
        <v>2.1441</v>
      </c>
      <c r="G477" s="17" t="n">
        <v>7000</v>
      </c>
      <c r="H477" s="6" t="s">
        <f>=(F477-E477)*G477</f>
      </c>
      <c r="I477" s="9" t="s">
        <f>=(F477-E477)/E477</f>
      </c>
      <c r="J477" s="7" t="s">
        <f>=MAX(1,DATEDIF(C477,D477,"d")-1)</f>
      </c>
      <c r="K477" s="9" t="s">
        <f>=I477*365/J477</f>
      </c>
    </row>
    <row collapsed="false" customFormat="false" customHeight="false" hidden="false" ht="12.1" outlineLevel="0" r="478">
      <c r="A478" s="16" t="s">
        <v>433</v>
      </c>
      <c r="B478" s="16" t="s">
        <v>1100</v>
      </c>
      <c r="C478" s="45" t="n">
        <v>45722</v>
      </c>
      <c r="D478" s="46" t="n">
        <v>45723</v>
      </c>
      <c r="E478" s="17" t="n">
        <v>2.2219</v>
      </c>
      <c r="F478" s="17" t="n">
        <v>2.1441</v>
      </c>
      <c r="G478" s="17" t="n">
        <v>10000</v>
      </c>
      <c r="H478" s="6" t="s">
        <f>=(F478-E478)*G478</f>
      </c>
      <c r="I478" s="9" t="s">
        <f>=(F478-E478)/E478</f>
      </c>
      <c r="J478" s="7" t="s">
        <f>=MAX(1,DATEDIF(C478,D478,"d")-1)</f>
      </c>
      <c r="K478" s="9" t="s">
        <f>=I478*365/J478</f>
      </c>
    </row>
    <row collapsed="false" customFormat="false" customHeight="false" hidden="false" ht="12.1" outlineLevel="0" r="479">
      <c r="A479" s="16" t="s">
        <v>433</v>
      </c>
      <c r="B479" s="16" t="s">
        <v>1100</v>
      </c>
      <c r="C479" s="45" t="n">
        <v>45722</v>
      </c>
      <c r="D479" s="46" t="n">
        <v>45723</v>
      </c>
      <c r="E479" s="17" t="n">
        <v>2.2219</v>
      </c>
      <c r="F479" s="17" t="n">
        <v>2.1441</v>
      </c>
      <c r="G479" s="17" t="n">
        <v>17000</v>
      </c>
      <c r="H479" s="6" t="s">
        <f>=(F479-E479)*G479</f>
      </c>
      <c r="I479" s="9" t="s">
        <f>=(F479-E479)/E479</f>
      </c>
      <c r="J479" s="7" t="s">
        <f>=MAX(1,DATEDIF(C479,D479,"d")-1)</f>
      </c>
      <c r="K479" s="9" t="s">
        <f>=I479*365/J479</f>
      </c>
    </row>
    <row collapsed="false" customFormat="false" customHeight="false" hidden="false" ht="12.1" outlineLevel="0" r="480">
      <c r="A480" s="16" t="s">
        <v>433</v>
      </c>
      <c r="B480" s="16" t="s">
        <v>1100</v>
      </c>
      <c r="C480" s="45" t="n">
        <v>45722</v>
      </c>
      <c r="D480" s="46" t="n">
        <v>45723</v>
      </c>
      <c r="E480" s="17" t="n">
        <v>2.2329</v>
      </c>
      <c r="F480" s="17" t="n">
        <v>2.1441</v>
      </c>
      <c r="G480" s="17" t="n">
        <v>8000</v>
      </c>
      <c r="H480" s="6" t="s">
        <f>=(F480-E480)*G480</f>
      </c>
      <c r="I480" s="9" t="s">
        <f>=(F480-E480)/E480</f>
      </c>
      <c r="J480" s="7" t="s">
        <f>=MAX(1,DATEDIF(C480,D480,"d")-1)</f>
      </c>
      <c r="K480" s="9" t="s">
        <f>=I480*365/J480</f>
      </c>
    </row>
    <row collapsed="false" customFormat="false" customHeight="false" hidden="false" ht="12.1" outlineLevel="0" r="481">
      <c r="A481" s="16" t="s">
        <v>434</v>
      </c>
      <c r="B481" s="16" t="s">
        <v>1101</v>
      </c>
      <c r="C481" s="45" t="n">
        <v>45727</v>
      </c>
      <c r="D481" s="46" t="n">
        <v>45801</v>
      </c>
      <c r="E481" s="17" t="n">
        <v>129.94</v>
      </c>
      <c r="F481" s="17" t="n">
        <v>135.42</v>
      </c>
      <c r="G481" s="17" t="n">
        <v>5</v>
      </c>
      <c r="H481" s="6" t="s">
        <f>=(F481-E481)*G481</f>
      </c>
      <c r="I481" s="9" t="s">
        <f>=(F481-E481)/E481</f>
      </c>
      <c r="J481" s="7" t="s">
        <f>=MAX(1,DATEDIF(C481,D481,"d")-1)</f>
      </c>
      <c r="K481" s="9" t="s">
        <f>=I481*365/J481</f>
      </c>
    </row>
    <row collapsed="false" customFormat="false" customHeight="false" hidden="false" ht="12.1" outlineLevel="0" r="482">
      <c r="A482" s="16" t="s">
        <v>434</v>
      </c>
      <c r="B482" s="16" t="s">
        <v>1101</v>
      </c>
      <c r="C482" s="45" t="n">
        <v>45727</v>
      </c>
      <c r="D482" s="46" t="n">
        <v>45801</v>
      </c>
      <c r="E482" s="17" t="n">
        <v>129.94</v>
      </c>
      <c r="F482" s="17" t="n">
        <v>135.42</v>
      </c>
      <c r="G482" s="17" t="n">
        <v>1</v>
      </c>
      <c r="H482" s="6" t="s">
        <f>=(F482-E482)*G482</f>
      </c>
      <c r="I482" s="9" t="s">
        <f>=(F482-E482)/E482</f>
      </c>
      <c r="J482" s="7" t="s">
        <f>=MAX(1,DATEDIF(C482,D482,"d")-1)</f>
      </c>
      <c r="K482" s="9" t="s">
        <f>=I482*365/J482</f>
      </c>
    </row>
    <row collapsed="false" customFormat="false" customHeight="false" hidden="false" ht="12.1" outlineLevel="0" r="483">
      <c r="A483" s="16" t="s">
        <v>434</v>
      </c>
      <c r="B483" s="16" t="s">
        <v>1101</v>
      </c>
      <c r="C483" s="45" t="n">
        <v>45861</v>
      </c>
      <c r="D483" s="46" t="n">
        <v>45861</v>
      </c>
      <c r="E483" s="17" t="n">
        <v>139.52</v>
      </c>
      <c r="F483" s="17" t="n">
        <v>139.51</v>
      </c>
      <c r="G483" s="17" t="n">
        <v>1</v>
      </c>
      <c r="H483" s="6" t="s">
        <f>=(F483-E483)*G483</f>
      </c>
      <c r="I483" s="9" t="s">
        <f>=(F483-E483)/E483</f>
      </c>
      <c r="J483" s="7" t="s">
        <f>=MAX(1,DATEDIF(C483,D483,"d")-1)</f>
      </c>
      <c r="K483" s="9" t="s">
        <f>=I483*365/J483</f>
      </c>
    </row>
    <row collapsed="false" customFormat="false" customHeight="false" hidden="false" ht="12.1" outlineLevel="0" r="484">
      <c r="A484" s="16" t="s">
        <v>434</v>
      </c>
      <c r="B484" s="16" t="s">
        <v>1101</v>
      </c>
      <c r="C484" s="45" t="n">
        <v>45861</v>
      </c>
      <c r="D484" s="46" t="n">
        <v>45863</v>
      </c>
      <c r="E484" s="17" t="n">
        <v>139.52</v>
      </c>
      <c r="F484" s="17" t="n">
        <v>139.67</v>
      </c>
      <c r="G484" s="17" t="n">
        <v>11</v>
      </c>
      <c r="H484" s="6" t="s">
        <f>=(F484-E484)*G484</f>
      </c>
      <c r="I484" s="9" t="s">
        <f>=(F484-E484)/E484</f>
      </c>
      <c r="J484" s="7" t="s">
        <f>=MAX(1,DATEDIF(C484,D484,"d")-1)</f>
      </c>
      <c r="K484" s="9" t="s">
        <f>=I484*365/J484</f>
      </c>
    </row>
    <row collapsed="false" customFormat="false" customHeight="false" hidden="false" ht="12.1" outlineLevel="0" r="485">
      <c r="A485" s="16" t="s">
        <v>434</v>
      </c>
      <c r="B485" s="16" t="s">
        <v>1101</v>
      </c>
      <c r="C485" s="45" t="n">
        <v>45861</v>
      </c>
      <c r="D485" s="46" t="n">
        <v>45868</v>
      </c>
      <c r="E485" s="17" t="n">
        <v>139.52</v>
      </c>
      <c r="F485" s="17" t="n">
        <v>139.97</v>
      </c>
      <c r="G485" s="17" t="n">
        <v>2</v>
      </c>
      <c r="H485" s="6" t="s">
        <f>=(F485-E485)*G485</f>
      </c>
      <c r="I485" s="9" t="s">
        <f>=(F485-E485)/E485</f>
      </c>
      <c r="J485" s="7" t="s">
        <f>=MAX(1,DATEDIF(C485,D485,"d")-1)</f>
      </c>
      <c r="K485" s="9" t="s">
        <f>=I485*365/J485</f>
      </c>
    </row>
    <row collapsed="false" customFormat="false" customHeight="false" hidden="false" ht="12.1" outlineLevel="0" r="486">
      <c r="A486" s="16" t="s">
        <v>434</v>
      </c>
      <c r="B486" s="16" t="s">
        <v>1101</v>
      </c>
      <c r="C486" s="45" t="n">
        <v>45863</v>
      </c>
      <c r="D486" s="46" t="n">
        <v>45868</v>
      </c>
      <c r="E486" s="17" t="n">
        <v>139.67</v>
      </c>
      <c r="F486" s="17" t="n">
        <v>139.97</v>
      </c>
      <c r="G486" s="17" t="n">
        <v>11</v>
      </c>
      <c r="H486" s="6" t="s">
        <f>=(F486-E486)*G486</f>
      </c>
      <c r="I486" s="9" t="s">
        <f>=(F486-E486)/E486</f>
      </c>
      <c r="J486" s="7" t="s">
        <f>=MAX(1,DATEDIF(C486,D486,"d")-1)</f>
      </c>
      <c r="K486" s="9" t="s">
        <f>=I486*365/J486</f>
      </c>
    </row>
    <row collapsed="false" customFormat="false" customHeight="false" hidden="false" ht="12.1" outlineLevel="0" r="487">
      <c r="A487" s="16" t="s">
        <v>434</v>
      </c>
      <c r="B487" s="16" t="s">
        <v>1101</v>
      </c>
      <c r="C487" s="45" t="n">
        <v>45866</v>
      </c>
      <c r="D487" s="46" t="n">
        <v>45868</v>
      </c>
      <c r="E487" s="17" t="n">
        <v>139.85</v>
      </c>
      <c r="F487" s="17" t="n">
        <v>139.97</v>
      </c>
      <c r="G487" s="17" t="n">
        <v>2</v>
      </c>
      <c r="H487" s="6" t="s">
        <f>=(F487-E487)*G487</f>
      </c>
      <c r="I487" s="9" t="s">
        <f>=(F487-E487)/E487</f>
      </c>
      <c r="J487" s="7" t="s">
        <f>=MAX(1,DATEDIF(C487,D487,"d")-1)</f>
      </c>
      <c r="K487" s="9" t="s">
        <f>=I487*365/J487</f>
      </c>
    </row>
    <row collapsed="false" customFormat="false" customHeight="false" hidden="false" ht="12.1" outlineLevel="0" r="488">
      <c r="A488" s="16" t="s">
        <v>434</v>
      </c>
      <c r="B488" s="16" t="s">
        <v>1101</v>
      </c>
      <c r="C488" s="45" t="n">
        <v>45983</v>
      </c>
      <c r="D488" s="46" t="n">
        <v>46003</v>
      </c>
      <c r="E488" s="17" t="n">
        <v>147.18</v>
      </c>
      <c r="F488" s="17" t="n">
        <v>148.37</v>
      </c>
      <c r="G488" s="17" t="n">
        <v>1</v>
      </c>
      <c r="H488" s="6" t="s">
        <f>=(F488-E488)*G488</f>
      </c>
      <c r="I488" s="9" t="s">
        <f>=(F488-E488)/E488</f>
      </c>
      <c r="J488" s="7" t="s">
        <f>=MAX(1,DATEDIF(C488,D488,"d")-1)</f>
      </c>
      <c r="K488" s="9" t="s">
        <f>=I488*365/J488</f>
      </c>
    </row>
    <row collapsed="false" customFormat="false" customHeight="false" hidden="false" ht="12.1" outlineLevel="0" r="489">
      <c r="A489" s="16" t="s">
        <v>434</v>
      </c>
      <c r="B489" s="16" t="s">
        <v>1101</v>
      </c>
      <c r="C489" s="45" t="n">
        <v>46001</v>
      </c>
      <c r="D489" s="46" t="n">
        <v>46003</v>
      </c>
      <c r="E489" s="17" t="n">
        <v>148.19</v>
      </c>
      <c r="F489" s="17" t="n">
        <v>148.37</v>
      </c>
      <c r="G489" s="17" t="n">
        <v>7</v>
      </c>
      <c r="H489" s="6" t="s">
        <f>=(F489-E489)*G489</f>
      </c>
      <c r="I489" s="9" t="s">
        <f>=(F489-E489)/E489</f>
      </c>
      <c r="J489" s="7" t="s">
        <f>=MAX(1,DATEDIF(C489,D489,"d")-1)</f>
      </c>
      <c r="K489" s="9" t="s">
        <f>=I489*365/J489</f>
      </c>
    </row>
    <row collapsed="false" customFormat="false" customHeight="false" hidden="false" ht="12.1" outlineLevel="0" r="490">
      <c r="A490" s="16" t="s">
        <v>434</v>
      </c>
      <c r="B490" s="16" t="s">
        <v>1101</v>
      </c>
      <c r="C490" s="45" t="n">
        <v>46001</v>
      </c>
      <c r="D490" s="46" t="n">
        <v>46016</v>
      </c>
      <c r="E490" s="17" t="n">
        <v>148.19</v>
      </c>
      <c r="F490" s="17" t="n">
        <v>149.08</v>
      </c>
      <c r="G490" s="17" t="n">
        <v>68</v>
      </c>
      <c r="H490" s="6" t="s">
        <f>=(F490-E490)*G490</f>
      </c>
      <c r="I490" s="9" t="s">
        <f>=(F490-E490)/E490</f>
      </c>
      <c r="J490" s="7" t="s">
        <f>=MAX(1,DATEDIF(C490,D490,"d")-1)</f>
      </c>
      <c r="K490" s="9" t="s">
        <f>=I490*365/J490</f>
      </c>
    </row>
    <row collapsed="false" customFormat="false" customHeight="false" hidden="false" ht="12.1" outlineLevel="0" r="491">
      <c r="A491" s="16" t="s">
        <v>435</v>
      </c>
      <c r="B491" s="16" t="s">
        <v>1102</v>
      </c>
      <c r="C491" s="45" t="n">
        <v>45861</v>
      </c>
      <c r="D491" s="46" t="n">
        <v>45866</v>
      </c>
      <c r="E491" s="17" t="n">
        <v>1169.61</v>
      </c>
      <c r="F491" s="17" t="n">
        <v>1194.335</v>
      </c>
      <c r="G491" s="17" t="n">
        <v>2</v>
      </c>
      <c r="H491" s="6" t="s">
        <f>=(F491-E491)*G491</f>
      </c>
      <c r="I491" s="9" t="s">
        <f>=(F491-E491)/E491</f>
      </c>
      <c r="J491" s="7" t="s">
        <f>=MAX(1,DATEDIF(C491,D491,"d")-1)</f>
      </c>
      <c r="K491" s="9" t="s">
        <f>=I491*365/J491</f>
      </c>
    </row>
    <row collapsed="false" customFormat="false" customHeight="false" hidden="false" ht="12.1" outlineLevel="0" r="492">
      <c r="A492" s="16" t="s">
        <v>116</v>
      </c>
      <c r="B492" s="16" t="s">
        <v>117</v>
      </c>
      <c r="C492" s="45" t="n">
        <v>45861</v>
      </c>
      <c r="D492" s="46" t="n">
        <v>45866</v>
      </c>
      <c r="E492" s="17" t="n">
        <v>912.27</v>
      </c>
      <c r="F492" s="17" t="n">
        <v>919.38</v>
      </c>
      <c r="G492" s="17" t="n">
        <v>3</v>
      </c>
      <c r="H492" s="6" t="s">
        <f>=(F492-E492)*G492</f>
      </c>
      <c r="I492" s="9" t="s">
        <f>=(F492-E492)/E492</f>
      </c>
      <c r="J492" s="7" t="s">
        <f>=MAX(1,DATEDIF(C492,D492,"d")-1)</f>
      </c>
      <c r="K492" s="9" t="s">
        <f>=I492*365/J492</f>
      </c>
    </row>
    <row collapsed="false" customFormat="false" customHeight="false" hidden="false" ht="12.1" outlineLevel="0" r="493">
      <c r="A493" s="16" t="s">
        <v>436</v>
      </c>
      <c r="B493" s="16" t="s">
        <v>1022</v>
      </c>
      <c r="C493" s="45" t="n">
        <v>45861</v>
      </c>
      <c r="D493" s="46" t="n">
        <v>45881</v>
      </c>
      <c r="E493" s="17" t="n">
        <v>1104.18</v>
      </c>
      <c r="F493" s="17" t="n">
        <v>1097.645</v>
      </c>
      <c r="G493" s="17" t="n">
        <v>2</v>
      </c>
      <c r="H493" s="6" t="s">
        <f>=(F493-E493)*G493</f>
      </c>
      <c r="I493" s="9" t="s">
        <f>=(F493-E493)/E493</f>
      </c>
      <c r="J493" s="7" t="s">
        <f>=MAX(1,DATEDIF(C493,D493,"d")-1)</f>
      </c>
      <c r="K493" s="9" t="s">
        <f>=I493*365/J493</f>
      </c>
    </row>
    <row collapsed="false" customFormat="false" customHeight="false" hidden="false" ht="12.1" outlineLevel="0" r="494">
      <c r="A494" s="16" t="s">
        <v>437</v>
      </c>
      <c r="B494" s="16" t="s">
        <v>1103</v>
      </c>
      <c r="C494" s="45" t="n">
        <v>45861</v>
      </c>
      <c r="D494" s="46" t="n">
        <v>45866</v>
      </c>
      <c r="E494" s="17" t="n">
        <v>1148.98</v>
      </c>
      <c r="F494" s="17" t="n">
        <v>1153</v>
      </c>
      <c r="G494" s="17" t="n">
        <v>2</v>
      </c>
      <c r="H494" s="6" t="s">
        <f>=(F494-E494)*G494</f>
      </c>
      <c r="I494" s="9" t="s">
        <f>=(F494-E494)/E494</f>
      </c>
      <c r="J494" s="7" t="s">
        <f>=MAX(1,DATEDIF(C494,D494,"d")-1)</f>
      </c>
      <c r="K494" s="9" t="s">
        <f>=I494*365/J494</f>
      </c>
    </row>
    <row collapsed="false" customFormat="false" customHeight="false" hidden="false" ht="12.1" outlineLevel="0" r="495">
      <c r="A495" s="16" t="s">
        <v>438</v>
      </c>
      <c r="B495" s="16" t="s">
        <v>1104</v>
      </c>
      <c r="C495" s="45" t="n">
        <v>45861</v>
      </c>
      <c r="D495" s="46" t="n">
        <v>45881</v>
      </c>
      <c r="E495" s="17" t="n">
        <v>1073</v>
      </c>
      <c r="F495" s="17" t="n">
        <v>1101.775</v>
      </c>
      <c r="G495" s="17" t="n">
        <v>2</v>
      </c>
      <c r="H495" s="6" t="s">
        <f>=(F495-E495)*G495</f>
      </c>
      <c r="I495" s="9" t="s">
        <f>=(F495-E495)/E495</f>
      </c>
      <c r="J495" s="7" t="s">
        <f>=MAX(1,DATEDIF(C495,D495,"d")-1)</f>
      </c>
      <c r="K495" s="9" t="s">
        <f>=I495*365/J495</f>
      </c>
    </row>
    <row collapsed="false" customFormat="false" customHeight="false" hidden="false" ht="12.1" outlineLevel="0" r="496">
      <c r="A496" s="16" t="s">
        <v>439</v>
      </c>
      <c r="B496" s="16" t="s">
        <v>1105</v>
      </c>
      <c r="C496" s="45" t="n">
        <v>45861</v>
      </c>
      <c r="D496" s="46" t="n">
        <v>45861</v>
      </c>
      <c r="E496" s="17" t="n">
        <v>1097.03</v>
      </c>
      <c r="F496" s="17" t="n">
        <v>1098.33</v>
      </c>
      <c r="G496" s="17" t="n">
        <v>2</v>
      </c>
      <c r="H496" s="6" t="s">
        <f>=(F496-E496)*G496</f>
      </c>
      <c r="I496" s="9" t="s">
        <f>=(F496-E496)/E496</f>
      </c>
      <c r="J496" s="7" t="s">
        <f>=MAX(1,DATEDIF(C496,D496,"d")-1)</f>
      </c>
      <c r="K496" s="9" t="s">
        <f>=I496*365/J496</f>
      </c>
    </row>
    <row collapsed="false" customFormat="false" customHeight="false" hidden="false" ht="12.1" outlineLevel="0" r="497">
      <c r="A497" s="16" t="s">
        <v>440</v>
      </c>
      <c r="B497" s="16" t="s">
        <v>1025</v>
      </c>
      <c r="C497" s="45" t="n">
        <v>45861</v>
      </c>
      <c r="D497" s="46" t="n">
        <v>45881</v>
      </c>
      <c r="E497" s="17" t="n">
        <v>1082.61</v>
      </c>
      <c r="F497" s="17" t="n">
        <v>1078.75</v>
      </c>
      <c r="G497" s="17" t="n">
        <v>1</v>
      </c>
      <c r="H497" s="6" t="s">
        <f>=(F497-E497)*G497</f>
      </c>
      <c r="I497" s="9" t="s">
        <f>=(F497-E497)/E497</f>
      </c>
      <c r="J497" s="7" t="s">
        <f>=MAX(1,DATEDIF(C497,D497,"d")-1)</f>
      </c>
      <c r="K497" s="9" t="s">
        <f>=I497*365/J497</f>
      </c>
    </row>
    <row collapsed="false" customFormat="false" customHeight="false" hidden="false" ht="12.1" outlineLevel="0" r="498">
      <c r="A498" s="16" t="s">
        <v>441</v>
      </c>
      <c r="B498" s="16" t="s">
        <v>1026</v>
      </c>
      <c r="C498" s="45" t="n">
        <v>45861</v>
      </c>
      <c r="D498" s="46" t="n">
        <v>45881</v>
      </c>
      <c r="E498" s="17" t="n">
        <v>1183.41</v>
      </c>
      <c r="F498" s="17" t="n">
        <v>1087.17</v>
      </c>
      <c r="G498" s="17" t="n">
        <v>1</v>
      </c>
      <c r="H498" s="6" t="s">
        <f>=(F498-E498)*G498</f>
      </c>
      <c r="I498" s="9" t="s">
        <f>=(F498-E498)/E498</f>
      </c>
      <c r="J498" s="7" t="s">
        <f>=MAX(1,DATEDIF(C498,D498,"d")-1)</f>
      </c>
      <c r="K498" s="9" t="s">
        <f>=I498*365/J498</f>
      </c>
    </row>
    <row collapsed="false" customFormat="false" customHeight="false" hidden="false" ht="12.1" outlineLevel="0" r="499">
      <c r="A499" s="16" t="s">
        <v>442</v>
      </c>
      <c r="B499" s="16" t="s">
        <v>1023</v>
      </c>
      <c r="C499" s="45" t="n">
        <v>45861</v>
      </c>
      <c r="D499" s="46" t="n">
        <v>45881</v>
      </c>
      <c r="E499" s="17" t="n">
        <v>1135.98</v>
      </c>
      <c r="F499" s="17" t="n">
        <v>1131.43</v>
      </c>
      <c r="G499" s="17" t="n">
        <v>1</v>
      </c>
      <c r="H499" s="6" t="s">
        <f>=(F499-E499)*G499</f>
      </c>
      <c r="I499" s="9" t="s">
        <f>=(F499-E499)/E499</f>
      </c>
      <c r="J499" s="7" t="s">
        <f>=MAX(1,DATEDIF(C499,D499,"d")-1)</f>
      </c>
      <c r="K499" s="9" t="s">
        <f>=I499*365/J499</f>
      </c>
    </row>
    <row collapsed="false" customFormat="false" customHeight="false" hidden="false" ht="12.1" outlineLevel="0" r="500">
      <c r="A500" s="16" t="s">
        <v>443</v>
      </c>
      <c r="B500" s="16" t="s">
        <v>1106</v>
      </c>
      <c r="C500" s="45" t="n">
        <v>45861</v>
      </c>
      <c r="D500" s="46" t="n">
        <v>45881</v>
      </c>
      <c r="E500" s="17" t="n">
        <v>1004.74</v>
      </c>
      <c r="F500" s="17" t="n">
        <v>1034.44</v>
      </c>
      <c r="G500" s="17" t="n">
        <v>1</v>
      </c>
      <c r="H500" s="6" t="s">
        <f>=(F500-E500)*G500</f>
      </c>
      <c r="I500" s="9" t="s">
        <f>=(F500-E500)/E500</f>
      </c>
      <c r="J500" s="7" t="s">
        <f>=MAX(1,DATEDIF(C500,D500,"d")-1)</f>
      </c>
      <c r="K500" s="9" t="s">
        <f>=I500*365/J500</f>
      </c>
    </row>
    <row collapsed="false" customFormat="false" customHeight="false" hidden="false" ht="12.1" outlineLevel="0" r="501">
      <c r="A501" s="16" t="s">
        <v>443</v>
      </c>
      <c r="B501" s="16" t="s">
        <v>1106</v>
      </c>
      <c r="C501" s="45" t="n">
        <v>45861</v>
      </c>
      <c r="D501" s="46" t="n">
        <v>45881</v>
      </c>
      <c r="E501" s="17" t="n">
        <v>1002.54</v>
      </c>
      <c r="F501" s="17" t="n">
        <v>1034.44</v>
      </c>
      <c r="G501" s="17" t="n">
        <v>1</v>
      </c>
      <c r="H501" s="6" t="s">
        <f>=(F501-E501)*G501</f>
      </c>
      <c r="I501" s="9" t="s">
        <f>=(F501-E501)/E501</f>
      </c>
      <c r="J501" s="7" t="s">
        <f>=MAX(1,DATEDIF(C501,D501,"d")-1)</f>
      </c>
      <c r="K501" s="9" t="s">
        <f>=I501*365/J501</f>
      </c>
    </row>
    <row collapsed="false" customFormat="false" customHeight="false" hidden="false" ht="12.1" outlineLevel="0" r="502">
      <c r="A502" s="16" t="s">
        <v>444</v>
      </c>
      <c r="B502" s="16" t="s">
        <v>1107</v>
      </c>
      <c r="C502" s="45" t="n">
        <v>45861</v>
      </c>
      <c r="D502" s="46" t="n">
        <v>45861</v>
      </c>
      <c r="E502" s="17" t="n">
        <v>9.75</v>
      </c>
      <c r="F502" s="17" t="n">
        <v>9.76</v>
      </c>
      <c r="G502" s="17" t="n">
        <v>54</v>
      </c>
      <c r="H502" s="6" t="s">
        <f>=(F502-E502)*G502</f>
      </c>
      <c r="I502" s="9" t="s">
        <f>=(F502-E502)/E502</f>
      </c>
      <c r="J502" s="7" t="s">
        <f>=MAX(1,DATEDIF(C502,D502,"d")-1)</f>
      </c>
      <c r="K502" s="9" t="s">
        <f>=I502*365/J502</f>
      </c>
    </row>
    <row collapsed="false" customFormat="false" customHeight="false" hidden="false" ht="12.1" outlineLevel="0" r="503">
      <c r="A503" s="16" t="s">
        <v>445</v>
      </c>
      <c r="B503" s="16" t="s">
        <v>1024</v>
      </c>
      <c r="C503" s="45" t="n">
        <v>45861</v>
      </c>
      <c r="D503" s="46" t="n">
        <v>45881</v>
      </c>
      <c r="E503" s="17" t="n">
        <v>1062.5</v>
      </c>
      <c r="F503" s="17" t="n">
        <v>1069.02</v>
      </c>
      <c r="G503" s="17" t="n">
        <v>1</v>
      </c>
      <c r="H503" s="6" t="s">
        <f>=(F503-E503)*G503</f>
      </c>
      <c r="I503" s="9" t="s">
        <f>=(F503-E503)/E503</f>
      </c>
      <c r="J503" s="7" t="s">
        <f>=MAX(1,DATEDIF(C503,D503,"d")-1)</f>
      </c>
      <c r="K503" s="9" t="s">
        <f>=I503*365/J503</f>
      </c>
    </row>
    <row collapsed="false" customFormat="false" customHeight="false" hidden="false" ht="12.1" outlineLevel="0" r="504">
      <c r="A504" s="16" t="s">
        <v>446</v>
      </c>
      <c r="B504" s="16" t="s">
        <v>1005</v>
      </c>
      <c r="C504" s="45" t="n">
        <v>45866</v>
      </c>
      <c r="D504" s="46" t="n">
        <v>45884</v>
      </c>
      <c r="E504" s="17" t="n">
        <v>101.15</v>
      </c>
      <c r="F504" s="17" t="n">
        <v>101.18</v>
      </c>
      <c r="G504" s="17" t="n">
        <v>30</v>
      </c>
      <c r="H504" s="6" t="s">
        <f>=(F504-E504)*G504</f>
      </c>
      <c r="I504" s="9" t="s">
        <f>=(F504-E504)/E504</f>
      </c>
      <c r="J504" s="7" t="s">
        <f>=MAX(1,DATEDIF(C504,D504,"d")-1)</f>
      </c>
      <c r="K504" s="9" t="s">
        <f>=I504*365/J504</f>
      </c>
    </row>
    <row collapsed="false" customFormat="false" customHeight="false" hidden="false" ht="12.1" outlineLevel="0" r="505">
      <c r="A505" s="16" t="s">
        <v>446</v>
      </c>
      <c r="B505" s="16" t="s">
        <v>1005</v>
      </c>
      <c r="C505" s="45" t="n">
        <v>45866</v>
      </c>
      <c r="D505" s="46" t="n">
        <v>45884</v>
      </c>
      <c r="E505" s="17" t="n">
        <v>101.15</v>
      </c>
      <c r="F505" s="17" t="n">
        <v>101.18</v>
      </c>
      <c r="G505" s="17" t="n">
        <v>24</v>
      </c>
      <c r="H505" s="6" t="s">
        <f>=(F505-E505)*G505</f>
      </c>
      <c r="I505" s="9" t="s">
        <f>=(F505-E505)/E505</f>
      </c>
      <c r="J505" s="7" t="s">
        <f>=MAX(1,DATEDIF(C505,D505,"d")-1)</f>
      </c>
      <c r="K505" s="9" t="s">
        <f>=I505*365/J505</f>
      </c>
    </row>
    <row collapsed="false" customFormat="false" customHeight="false" hidden="false" ht="12.1" outlineLevel="0" r="506">
      <c r="A506" s="16" t="s">
        <v>446</v>
      </c>
      <c r="B506" s="16" t="s">
        <v>1005</v>
      </c>
      <c r="C506" s="45" t="n">
        <v>45866</v>
      </c>
      <c r="D506" s="46" t="n">
        <v>45884</v>
      </c>
      <c r="E506" s="17" t="n">
        <v>101.14</v>
      </c>
      <c r="F506" s="17" t="n">
        <v>101.18</v>
      </c>
      <c r="G506" s="17" t="n">
        <v>27</v>
      </c>
      <c r="H506" s="6" t="s">
        <f>=(F506-E506)*G506</f>
      </c>
      <c r="I506" s="9" t="s">
        <f>=(F506-E506)/E506</f>
      </c>
      <c r="J506" s="7" t="s">
        <f>=MAX(1,DATEDIF(C506,D506,"d")-1)</f>
      </c>
      <c r="K506" s="9" t="s">
        <f>=I506*365/J506</f>
      </c>
    </row>
    <row collapsed="false" customFormat="false" customHeight="false" hidden="false" ht="12.1" outlineLevel="0" r="507">
      <c r="A507" s="16" t="s">
        <v>446</v>
      </c>
      <c r="B507" s="16" t="s">
        <v>1005</v>
      </c>
      <c r="C507" s="45" t="n">
        <v>45867</v>
      </c>
      <c r="D507" s="46" t="n">
        <v>45884</v>
      </c>
      <c r="E507" s="17" t="n">
        <v>101.17</v>
      </c>
      <c r="F507" s="17" t="n">
        <v>101.18</v>
      </c>
      <c r="G507" s="17" t="n">
        <v>1</v>
      </c>
      <c r="H507" s="6" t="s">
        <f>=(F507-E507)*G507</f>
      </c>
      <c r="I507" s="9" t="s">
        <f>=(F507-E507)/E507</f>
      </c>
      <c r="J507" s="7" t="s">
        <f>=MAX(1,DATEDIF(C507,D507,"d")-1)</f>
      </c>
      <c r="K507" s="9" t="s">
        <f>=I507*365/J507</f>
      </c>
    </row>
    <row collapsed="false" customFormat="false" customHeight="false" hidden="false" ht="12.1" outlineLevel="0" r="508">
      <c r="A508" s="16" t="s">
        <v>446</v>
      </c>
      <c r="B508" s="16" t="s">
        <v>1005</v>
      </c>
      <c r="C508" s="45" t="n">
        <v>45868</v>
      </c>
      <c r="D508" s="46" t="n">
        <v>45884</v>
      </c>
      <c r="E508" s="17" t="n">
        <v>101.36</v>
      </c>
      <c r="F508" s="17" t="n">
        <v>101.18</v>
      </c>
      <c r="G508" s="17" t="n">
        <v>20</v>
      </c>
      <c r="H508" s="6" t="s">
        <f>=(F508-E508)*G508</f>
      </c>
      <c r="I508" s="9" t="s">
        <f>=(F508-E508)/E508</f>
      </c>
      <c r="J508" s="7" t="s">
        <f>=MAX(1,DATEDIF(C508,D508,"d")-1)</f>
      </c>
      <c r="K508" s="9" t="s">
        <f>=I508*365/J508</f>
      </c>
    </row>
    <row collapsed="false" customFormat="false" customHeight="false" hidden="false" ht="12.1" outlineLevel="0" r="509">
      <c r="A509" s="16" t="s">
        <v>446</v>
      </c>
      <c r="B509" s="16" t="s">
        <v>1005</v>
      </c>
      <c r="C509" s="45" t="n">
        <v>45869</v>
      </c>
      <c r="D509" s="46" t="n">
        <v>45884</v>
      </c>
      <c r="E509" s="17" t="n">
        <v>99.93</v>
      </c>
      <c r="F509" s="17" t="n">
        <v>101.18</v>
      </c>
      <c r="G509" s="17" t="n">
        <v>1</v>
      </c>
      <c r="H509" s="6" t="s">
        <f>=(F509-E509)*G509</f>
      </c>
      <c r="I509" s="9" t="s">
        <f>=(F509-E509)/E509</f>
      </c>
      <c r="J509" s="7" t="s">
        <f>=MAX(1,DATEDIF(C509,D509,"d")-1)</f>
      </c>
      <c r="K509" s="9" t="s">
        <f>=I509*365/J509</f>
      </c>
    </row>
    <row collapsed="false" customFormat="false" customHeight="false" hidden="false" ht="12.1" outlineLevel="0" r="510">
      <c r="A510" s="16" t="s">
        <v>446</v>
      </c>
      <c r="B510" s="16" t="s">
        <v>1005</v>
      </c>
      <c r="C510" s="45" t="n">
        <v>45876</v>
      </c>
      <c r="D510" s="46" t="n">
        <v>45884</v>
      </c>
      <c r="E510" s="17" t="n">
        <v>100.59</v>
      </c>
      <c r="F510" s="17" t="n">
        <v>101.18</v>
      </c>
      <c r="G510" s="17" t="n">
        <v>45</v>
      </c>
      <c r="H510" s="6" t="s">
        <f>=(F510-E510)*G510</f>
      </c>
      <c r="I510" s="9" t="s">
        <f>=(F510-E510)/E510</f>
      </c>
      <c r="J510" s="7" t="s">
        <f>=MAX(1,DATEDIF(C510,D510,"d")-1)</f>
      </c>
      <c r="K510" s="9" t="s">
        <f>=I510*365/J510</f>
      </c>
    </row>
    <row collapsed="false" customFormat="false" customHeight="false" hidden="false" ht="12.1" outlineLevel="0" r="511">
      <c r="A511" s="16" t="s">
        <v>446</v>
      </c>
      <c r="B511" s="16" t="s">
        <v>1005</v>
      </c>
      <c r="C511" s="45" t="n">
        <v>45876</v>
      </c>
      <c r="D511" s="46" t="n">
        <v>45884</v>
      </c>
      <c r="E511" s="17" t="n">
        <v>100.5</v>
      </c>
      <c r="F511" s="17" t="n">
        <v>101.18</v>
      </c>
      <c r="G511" s="17" t="n">
        <v>3</v>
      </c>
      <c r="H511" s="6" t="s">
        <f>=(F511-E511)*G511</f>
      </c>
      <c r="I511" s="9" t="s">
        <f>=(F511-E511)/E511</f>
      </c>
      <c r="J511" s="7" t="s">
        <f>=MAX(1,DATEDIF(C511,D511,"d")-1)</f>
      </c>
      <c r="K511" s="9" t="s">
        <f>=I511*365/J511</f>
      </c>
    </row>
    <row collapsed="false" customFormat="false" customHeight="false" hidden="false" ht="12.1" outlineLevel="0" r="512">
      <c r="A512" s="16" t="s">
        <v>446</v>
      </c>
      <c r="B512" s="16" t="s">
        <v>1005</v>
      </c>
      <c r="C512" s="45" t="n">
        <v>45877</v>
      </c>
      <c r="D512" s="46" t="n">
        <v>45884</v>
      </c>
      <c r="E512" s="17" t="n">
        <v>100.57</v>
      </c>
      <c r="F512" s="17" t="n">
        <v>101.18</v>
      </c>
      <c r="G512" s="17" t="n">
        <v>16</v>
      </c>
      <c r="H512" s="6" t="s">
        <f>=(F512-E512)*G512</f>
      </c>
      <c r="I512" s="9" t="s">
        <f>=(F512-E512)/E512</f>
      </c>
      <c r="J512" s="7" t="s">
        <f>=MAX(1,DATEDIF(C512,D512,"d")-1)</f>
      </c>
      <c r="K512" s="9" t="s">
        <f>=I512*365/J512</f>
      </c>
    </row>
    <row collapsed="false" customFormat="false" customHeight="false" hidden="false" ht="12.1" outlineLevel="0" r="513">
      <c r="A513" s="16" t="s">
        <v>446</v>
      </c>
      <c r="B513" s="16" t="s">
        <v>1005</v>
      </c>
      <c r="C513" s="45" t="n">
        <v>46036</v>
      </c>
      <c r="D513" s="46" t="n">
        <v>46099</v>
      </c>
      <c r="E513" s="17" t="n">
        <v>100.75</v>
      </c>
      <c r="F513" s="17" t="n">
        <v>100.83</v>
      </c>
      <c r="G513" s="17" t="n">
        <v>2</v>
      </c>
      <c r="H513" s="6" t="s">
        <f>=(F513-E513)*G513</f>
      </c>
      <c r="I513" s="9" t="s">
        <f>=(F513-E513)/E513</f>
      </c>
      <c r="J513" s="7" t="s">
        <f>=MAX(1,DATEDIF(C513,D513,"d")-1)</f>
      </c>
      <c r="K513" s="9" t="s">
        <f>=I513*365/J513</f>
      </c>
    </row>
    <row collapsed="false" customFormat="false" customHeight="false" hidden="false" ht="12.1" outlineLevel="0" r="514">
      <c r="A514" s="16" t="s">
        <v>446</v>
      </c>
      <c r="B514" s="16" t="s">
        <v>1005</v>
      </c>
      <c r="C514" s="45" t="n">
        <v>46050</v>
      </c>
      <c r="D514" s="46" t="n">
        <v>46099</v>
      </c>
      <c r="E514" s="17" t="n">
        <v>101.22</v>
      </c>
      <c r="F514" s="17" t="n">
        <v>100.83</v>
      </c>
      <c r="G514" s="17" t="n">
        <v>1</v>
      </c>
      <c r="H514" s="6" t="s">
        <f>=(F514-E514)*G514</f>
      </c>
      <c r="I514" s="9" t="s">
        <f>=(F514-E514)/E514</f>
      </c>
      <c r="J514" s="7" t="s">
        <f>=MAX(1,DATEDIF(C514,D514,"d")-1)</f>
      </c>
      <c r="K514" s="9" t="s">
        <f>=I514*365/J514</f>
      </c>
    </row>
    <row collapsed="false" customFormat="false" customHeight="false" hidden="false" ht="12.1" outlineLevel="0" r="515">
      <c r="A515" s="16" t="s">
        <v>446</v>
      </c>
      <c r="B515" s="16" t="s">
        <v>1005</v>
      </c>
      <c r="C515" s="45" t="n">
        <v>46050</v>
      </c>
      <c r="D515" s="46" t="n">
        <v>46099</v>
      </c>
      <c r="E515" s="17" t="n">
        <v>101.22</v>
      </c>
      <c r="F515" s="17" t="n">
        <v>100.83</v>
      </c>
      <c r="G515" s="17" t="n">
        <v>34</v>
      </c>
      <c r="H515" s="6" t="s">
        <f>=(F515-E515)*G515</f>
      </c>
      <c r="I515" s="9" t="s">
        <f>=(F515-E515)/E515</f>
      </c>
      <c r="J515" s="7" t="s">
        <f>=MAX(1,DATEDIF(C515,D515,"d")-1)</f>
      </c>
      <c r="K515" s="9" t="s">
        <f>=I515*365/J515</f>
      </c>
    </row>
    <row collapsed="false" customFormat="false" customHeight="false" hidden="false" ht="12.1" outlineLevel="0" r="516">
      <c r="A516" s="16" t="s">
        <v>446</v>
      </c>
      <c r="B516" s="16" t="s">
        <v>1005</v>
      </c>
      <c r="C516" s="45" t="n">
        <v>46050</v>
      </c>
      <c r="D516" s="46" t="n">
        <v>46099</v>
      </c>
      <c r="E516" s="17" t="n">
        <v>101.22</v>
      </c>
      <c r="F516" s="17" t="n">
        <v>100.83</v>
      </c>
      <c r="G516" s="17" t="n">
        <v>1</v>
      </c>
      <c r="H516" s="6" t="s">
        <f>=(F516-E516)*G516</f>
      </c>
      <c r="I516" s="9" t="s">
        <f>=(F516-E516)/E516</f>
      </c>
      <c r="J516" s="7" t="s">
        <f>=MAX(1,DATEDIF(C516,D516,"d")-1)</f>
      </c>
      <c r="K516" s="9" t="s">
        <f>=I516*365/J516</f>
      </c>
    </row>
    <row collapsed="false" customFormat="false" customHeight="false" hidden="false" ht="12.1" outlineLevel="0" r="517">
      <c r="A517" s="16" t="s">
        <v>446</v>
      </c>
      <c r="B517" s="16" t="s">
        <v>1005</v>
      </c>
      <c r="C517" s="45" t="n">
        <v>46050</v>
      </c>
      <c r="D517" s="46" t="n">
        <v>46099</v>
      </c>
      <c r="E517" s="17" t="n">
        <v>101.22</v>
      </c>
      <c r="F517" s="17" t="n">
        <v>100.83</v>
      </c>
      <c r="G517" s="17" t="n">
        <v>365</v>
      </c>
      <c r="H517" s="6" t="s">
        <f>=(F517-E517)*G517</f>
      </c>
      <c r="I517" s="9" t="s">
        <f>=(F517-E517)/E517</f>
      </c>
      <c r="J517" s="7" t="s">
        <f>=MAX(1,DATEDIF(C517,D517,"d")-1)</f>
      </c>
      <c r="K517" s="9" t="s">
        <f>=I517*365/J517</f>
      </c>
    </row>
    <row collapsed="false" customFormat="false" customHeight="false" hidden="false" ht="12.1" outlineLevel="0" r="518">
      <c r="A518" s="16" t="s">
        <v>446</v>
      </c>
      <c r="B518" s="16" t="s">
        <v>1005</v>
      </c>
      <c r="C518" s="45" t="n">
        <v>46050</v>
      </c>
      <c r="D518" s="46" t="n">
        <v>46099</v>
      </c>
      <c r="E518" s="17" t="n">
        <v>101.22</v>
      </c>
      <c r="F518" s="17" t="n">
        <v>100.83</v>
      </c>
      <c r="G518" s="17" t="n">
        <v>11</v>
      </c>
      <c r="H518" s="6" t="s">
        <f>=(F518-E518)*G518</f>
      </c>
      <c r="I518" s="9" t="s">
        <f>=(F518-E518)/E518</f>
      </c>
      <c r="J518" s="7" t="s">
        <f>=MAX(1,DATEDIF(C518,D518,"d")-1)</f>
      </c>
      <c r="K518" s="9" t="s">
        <f>=I518*365/J518</f>
      </c>
    </row>
    <row collapsed="false" customFormat="false" customHeight="false" hidden="false" ht="12.1" outlineLevel="0" r="519">
      <c r="A519" s="16" t="s">
        <v>446</v>
      </c>
      <c r="B519" s="16" t="s">
        <v>1005</v>
      </c>
      <c r="C519" s="45" t="n">
        <v>46091</v>
      </c>
      <c r="D519" s="46" t="n">
        <v>46099</v>
      </c>
      <c r="E519" s="17" t="n">
        <v>100.58</v>
      </c>
      <c r="F519" s="17" t="n">
        <v>100.83</v>
      </c>
      <c r="G519" s="17" t="n">
        <v>4</v>
      </c>
      <c r="H519" s="6" t="s">
        <f>=(F519-E519)*G519</f>
      </c>
      <c r="I519" s="9" t="s">
        <f>=(F519-E519)/E519</f>
      </c>
      <c r="J519" s="7" t="s">
        <f>=MAX(1,DATEDIF(C519,D519,"d")-1)</f>
      </c>
      <c r="K519" s="9" t="s">
        <f>=I519*365/J519</f>
      </c>
    </row>
    <row collapsed="false" customFormat="false" customHeight="false" hidden="false" ht="12.1" outlineLevel="0" r="520">
      <c r="A520" s="16" t="s">
        <v>446</v>
      </c>
      <c r="B520" s="16" t="s">
        <v>1005</v>
      </c>
      <c r="C520" s="45" t="n">
        <v>46178</v>
      </c>
      <c r="D520" s="46" t="n">
        <v>46247</v>
      </c>
      <c r="E520" s="17" t="n">
        <v>101.3</v>
      </c>
      <c r="F520" s="17" t="n">
        <v>102.12</v>
      </c>
      <c r="G520" s="17" t="n">
        <v>1</v>
      </c>
      <c r="H520" s="6" t="s">
        <f>=(F520-E520)*G520</f>
      </c>
      <c r="I520" s="9" t="s">
        <f>=(F520-E520)/E520</f>
      </c>
      <c r="J520" s="7" t="s">
        <f>=MAX(1,DATEDIF(C520,D520,"d")-1)</f>
      </c>
      <c r="K520" s="9" t="s">
        <f>=I520*365/J520</f>
      </c>
    </row>
    <row collapsed="false" customFormat="false" customHeight="false" hidden="false" ht="12.1" outlineLevel="0" r="521">
      <c r="A521" s="16" t="s">
        <v>446</v>
      </c>
      <c r="B521" s="16" t="s">
        <v>1005</v>
      </c>
      <c r="C521" s="45" t="n">
        <v>46178</v>
      </c>
      <c r="D521" s="46" t="n">
        <v>46251</v>
      </c>
      <c r="E521" s="17" t="n">
        <v>101.3</v>
      </c>
      <c r="F521" s="17" t="n">
        <v>102.08</v>
      </c>
      <c r="G521" s="17" t="n">
        <v>1</v>
      </c>
      <c r="H521" s="6" t="s">
        <f>=(F521-E521)*G521</f>
      </c>
      <c r="I521" s="9" t="s">
        <f>=(F521-E521)/E521</f>
      </c>
      <c r="J521" s="7" t="s">
        <f>=MAX(1,DATEDIF(C521,D521,"d")-1)</f>
      </c>
      <c r="K521" s="9" t="s">
        <f>=I521*365/J521</f>
      </c>
    </row>
    <row collapsed="false" customFormat="false" customHeight="false" hidden="false" ht="12.1" outlineLevel="0" r="522">
      <c r="A522" s="16" t="s">
        <v>417</v>
      </c>
      <c r="B522" s="16" t="s">
        <v>1082</v>
      </c>
      <c r="C522" s="45" t="n">
        <v>45868</v>
      </c>
      <c r="D522" s="46" t="n">
        <v>45876</v>
      </c>
      <c r="E522" s="17" t="n">
        <v>609.78</v>
      </c>
      <c r="F522" s="17" t="n">
        <v>611.38</v>
      </c>
      <c r="G522" s="17" t="n">
        <v>7</v>
      </c>
      <c r="H522" s="6" t="s">
        <f>=(F522-E522)*G522</f>
      </c>
      <c r="I522" s="9" t="s">
        <f>=(F522-E522)/E522</f>
      </c>
      <c r="J522" s="7" t="s">
        <f>=MAX(1,DATEDIF(C522,D522,"d")-1)</f>
      </c>
      <c r="K522" s="9" t="s">
        <f>=I522*365/J522</f>
      </c>
    </row>
    <row collapsed="false" customFormat="false" customHeight="false" hidden="false" ht="12.1" outlineLevel="0" r="523">
      <c r="A523" s="16" t="s">
        <v>417</v>
      </c>
      <c r="B523" s="16" t="s">
        <v>1082</v>
      </c>
      <c r="C523" s="45" t="n">
        <v>45868</v>
      </c>
      <c r="D523" s="46" t="n">
        <v>45876</v>
      </c>
      <c r="E523" s="17" t="n">
        <v>610.17</v>
      </c>
      <c r="F523" s="17" t="n">
        <v>611.38</v>
      </c>
      <c r="G523" s="17" t="n">
        <v>1</v>
      </c>
      <c r="H523" s="6" t="s">
        <f>=(F523-E523)*G523</f>
      </c>
      <c r="I523" s="9" t="s">
        <f>=(F523-E523)/E523</f>
      </c>
      <c r="J523" s="7" t="s">
        <f>=MAX(1,DATEDIF(C523,D523,"d")-1)</f>
      </c>
      <c r="K523" s="9" t="s">
        <f>=I523*365/J523</f>
      </c>
    </row>
    <row collapsed="false" customFormat="false" customHeight="false" hidden="false" ht="12.1" outlineLevel="0" r="524">
      <c r="A524" s="16" t="s">
        <v>417</v>
      </c>
      <c r="B524" s="16" t="s">
        <v>1082</v>
      </c>
      <c r="C524" s="45" t="n">
        <v>46036</v>
      </c>
      <c r="D524" s="46" t="n">
        <v>46050</v>
      </c>
      <c r="E524" s="17" t="n">
        <v>590.7</v>
      </c>
      <c r="F524" s="17" t="n">
        <v>594.41</v>
      </c>
      <c r="G524" s="17" t="n">
        <v>1</v>
      </c>
      <c r="H524" s="6" t="s">
        <f>=(F524-E524)*G524</f>
      </c>
      <c r="I524" s="9" t="s">
        <f>=(F524-E524)/E524</f>
      </c>
      <c r="J524" s="7" t="s">
        <f>=MAX(1,DATEDIF(C524,D524,"d")-1)</f>
      </c>
      <c r="K524" s="9" t="s">
        <f>=I524*365/J524</f>
      </c>
    </row>
    <row collapsed="false" customFormat="false" customHeight="false" hidden="false" ht="12.1" outlineLevel="0" r="525">
      <c r="A525" s="16" t="s">
        <v>447</v>
      </c>
      <c r="B525" s="16" t="s">
        <v>1027</v>
      </c>
      <c r="C525" s="45" t="n">
        <v>45881</v>
      </c>
      <c r="D525" s="46" t="n">
        <v>45918</v>
      </c>
      <c r="E525" s="17" t="n">
        <v>1126.237</v>
      </c>
      <c r="F525" s="17" t="n">
        <v>1141.407</v>
      </c>
      <c r="G525" s="17" t="n">
        <v>10</v>
      </c>
      <c r="H525" s="6" t="s">
        <f>=(F525-E525)*G525</f>
      </c>
      <c r="I525" s="9" t="s">
        <f>=(F525-E525)/E525</f>
      </c>
      <c r="J525" s="7" t="s">
        <f>=MAX(1,DATEDIF(C525,D525,"d")-1)</f>
      </c>
      <c r="K525" s="9" t="s">
        <f>=I525*365/J525</f>
      </c>
    </row>
    <row collapsed="false" customFormat="false" customHeight="false" hidden="false" ht="12.1" outlineLevel="0" r="526">
      <c r="A526" s="16" t="s">
        <v>414</v>
      </c>
      <c r="B526" s="16" t="s">
        <v>1002</v>
      </c>
      <c r="C526" s="45" t="n">
        <v>45887</v>
      </c>
      <c r="D526" s="46" t="n">
        <v>45896</v>
      </c>
      <c r="E526" s="17" t="n">
        <v>315.22</v>
      </c>
      <c r="F526" s="17" t="n">
        <v>310.37</v>
      </c>
      <c r="G526" s="17" t="n">
        <v>1</v>
      </c>
      <c r="H526" s="6" t="s">
        <f>=(F526-E526)*G526</f>
      </c>
      <c r="I526" s="9" t="s">
        <f>=(F526-E526)/E526</f>
      </c>
      <c r="J526" s="7" t="s">
        <f>=MAX(1,DATEDIF(C526,D526,"d")-1)</f>
      </c>
      <c r="K526" s="9" t="s">
        <f>=I526*365/J526</f>
      </c>
    </row>
    <row collapsed="false" customFormat="false" customHeight="false" hidden="false" ht="12.1" outlineLevel="0" r="527">
      <c r="A527" s="16" t="s">
        <v>448</v>
      </c>
      <c r="B527" s="16" t="s">
        <v>1108</v>
      </c>
      <c r="C527" s="45" t="n">
        <v>45896</v>
      </c>
      <c r="D527" s="46" t="n">
        <v>45918</v>
      </c>
      <c r="E527" s="17" t="n">
        <v>1005.18</v>
      </c>
      <c r="F527" s="17" t="n">
        <v>1026.64</v>
      </c>
      <c r="G527" s="17" t="n">
        <v>1</v>
      </c>
      <c r="H527" s="6" t="s">
        <f>=(F527-E527)*G527</f>
      </c>
      <c r="I527" s="9" t="s">
        <f>=(F527-E527)/E527</f>
      </c>
      <c r="J527" s="7" t="s">
        <f>=MAX(1,DATEDIF(C527,D527,"d")-1)</f>
      </c>
      <c r="K527" s="9" t="s">
        <f>=I527*365/J527</f>
      </c>
    </row>
    <row collapsed="false" customFormat="false" customHeight="false" hidden="false" ht="12.1" outlineLevel="0" r="528">
      <c r="A528" s="16" t="s">
        <v>448</v>
      </c>
      <c r="B528" s="16" t="s">
        <v>1108</v>
      </c>
      <c r="C528" s="45" t="n">
        <v>45896</v>
      </c>
      <c r="D528" s="46" t="n">
        <v>45918</v>
      </c>
      <c r="E528" s="17" t="n">
        <v>1005.18</v>
      </c>
      <c r="F528" s="17" t="n">
        <v>1024.87</v>
      </c>
      <c r="G528" s="17" t="n">
        <v>1</v>
      </c>
      <c r="H528" s="6" t="s">
        <f>=(F528-E528)*G528</f>
      </c>
      <c r="I528" s="9" t="s">
        <f>=(F528-E528)/E528</f>
      </c>
      <c r="J528" s="7" t="s">
        <f>=MAX(1,DATEDIF(C528,D528,"d")-1)</f>
      </c>
      <c r="K528" s="9" t="s">
        <f>=I528*365/J528</f>
      </c>
    </row>
    <row collapsed="false" customFormat="false" customHeight="false" hidden="false" ht="12.1" outlineLevel="0" r="529">
      <c r="A529" s="16" t="s">
        <v>448</v>
      </c>
      <c r="B529" s="16" t="s">
        <v>1108</v>
      </c>
      <c r="C529" s="45" t="n">
        <v>45896</v>
      </c>
      <c r="D529" s="46" t="n">
        <v>45918</v>
      </c>
      <c r="E529" s="17" t="n">
        <v>1004.68</v>
      </c>
      <c r="F529" s="17" t="n">
        <v>1024.87</v>
      </c>
      <c r="G529" s="17" t="n">
        <v>1</v>
      </c>
      <c r="H529" s="6" t="s">
        <f>=(F529-E529)*G529</f>
      </c>
      <c r="I529" s="9" t="s">
        <f>=(F529-E529)/E529</f>
      </c>
      <c r="J529" s="7" t="s">
        <f>=MAX(1,DATEDIF(C529,D529,"d")-1)</f>
      </c>
      <c r="K529" s="9" t="s">
        <f>=I529*365/J529</f>
      </c>
    </row>
    <row collapsed="false" customFormat="false" customHeight="false" hidden="false" ht="12.1" outlineLevel="0" r="530">
      <c r="A530" s="16" t="s">
        <v>448</v>
      </c>
      <c r="B530" s="16" t="s">
        <v>1108</v>
      </c>
      <c r="C530" s="45" t="n">
        <v>45909</v>
      </c>
      <c r="D530" s="46" t="n">
        <v>45918</v>
      </c>
      <c r="E530" s="17" t="n">
        <v>1017.47</v>
      </c>
      <c r="F530" s="17" t="n">
        <v>1024.87</v>
      </c>
      <c r="G530" s="17" t="n">
        <v>1</v>
      </c>
      <c r="H530" s="6" t="s">
        <f>=(F530-E530)*G530</f>
      </c>
      <c r="I530" s="9" t="s">
        <f>=(F530-E530)/E530</f>
      </c>
      <c r="J530" s="7" t="s">
        <f>=MAX(1,DATEDIF(C530,D530,"d")-1)</f>
      </c>
      <c r="K530" s="9" t="s">
        <f>=I530*365/J530</f>
      </c>
    </row>
    <row collapsed="false" customFormat="false" customHeight="false" hidden="false" ht="12.1" outlineLevel="0" r="531">
      <c r="A531" s="16" t="s">
        <v>451</v>
      </c>
      <c r="B531" s="16" t="s">
        <v>1030</v>
      </c>
      <c r="C531" s="45" t="n">
        <v>45909</v>
      </c>
      <c r="D531" s="46" t="n">
        <v>45918</v>
      </c>
      <c r="E531" s="17" t="n">
        <v>1020.6767</v>
      </c>
      <c r="F531" s="17" t="n">
        <v>1037.8678</v>
      </c>
      <c r="G531" s="17" t="n">
        <v>9</v>
      </c>
      <c r="H531" s="6" t="s">
        <f>=(F531-E531)*G531</f>
      </c>
      <c r="I531" s="9" t="s">
        <f>=(F531-E531)/E531</f>
      </c>
      <c r="J531" s="7" t="s">
        <f>=MAX(1,DATEDIF(C531,D531,"d")-1)</f>
      </c>
      <c r="K531" s="9" t="s">
        <f>=I531*365/J531</f>
      </c>
    </row>
    <row collapsed="false" customFormat="false" customHeight="false" hidden="false" ht="12.1" outlineLevel="0" r="532">
      <c r="A532" s="16" t="s">
        <v>456</v>
      </c>
      <c r="B532" s="16" t="s">
        <v>1109</v>
      </c>
      <c r="C532" s="45" t="n">
        <v>45991</v>
      </c>
      <c r="D532" s="46" t="n">
        <v>46001</v>
      </c>
      <c r="E532" s="17" t="n">
        <v>50.97</v>
      </c>
      <c r="F532" s="17" t="n">
        <v>50.967</v>
      </c>
      <c r="G532" s="17" t="n">
        <v>10</v>
      </c>
      <c r="H532" s="6" t="s">
        <f>=(F532-E532)*G532</f>
      </c>
      <c r="I532" s="9" t="s">
        <f>=(F532-E532)/E532</f>
      </c>
      <c r="J532" s="7" t="s">
        <f>=MAX(1,DATEDIF(C532,D532,"d")-1)</f>
      </c>
      <c r="K532" s="9" t="s">
        <f>=I532*365/J532</f>
      </c>
    </row>
    <row collapsed="false" customFormat="false" customHeight="false" hidden="false" ht="12.1" outlineLevel="0" r="533">
      <c r="A533" s="16" t="s">
        <v>17</v>
      </c>
      <c r="B533" s="16" t="s">
        <v>19</v>
      </c>
      <c r="C533" s="45" t="n">
        <v>45995</v>
      </c>
      <c r="D533" s="46" t="n">
        <v>46000</v>
      </c>
      <c r="E533" s="17" t="n">
        <v>302.35</v>
      </c>
      <c r="F533" s="17" t="n">
        <v>305.26</v>
      </c>
      <c r="G533" s="17" t="n">
        <v>1</v>
      </c>
      <c r="H533" s="6" t="s">
        <f>=(F533-E533)*G533</f>
      </c>
      <c r="I533" s="9" t="s">
        <f>=(F533-E533)/E533</f>
      </c>
      <c r="J533" s="7" t="s">
        <f>=MAX(1,DATEDIF(C533,D533,"d")-1)</f>
      </c>
      <c r="K533" s="9" t="s">
        <f>=I533*365/J533</f>
      </c>
    </row>
    <row collapsed="false" customFormat="false" customHeight="false" hidden="false" ht="12.1" outlineLevel="0" r="534">
      <c r="A534" s="16" t="s">
        <v>83</v>
      </c>
      <c r="B534" s="16" t="s">
        <v>84</v>
      </c>
      <c r="C534" s="45" t="n">
        <v>46000</v>
      </c>
      <c r="D534" s="46" t="n">
        <v>46000</v>
      </c>
      <c r="E534" s="17" t="n">
        <v>6.29</v>
      </c>
      <c r="F534" s="17" t="n">
        <v>6.32</v>
      </c>
      <c r="G534" s="17" t="n">
        <v>1</v>
      </c>
      <c r="H534" s="6" t="s">
        <f>=(F534-E534)*G534</f>
      </c>
      <c r="I534" s="9" t="s">
        <f>=(F534-E534)/E534</f>
      </c>
      <c r="J534" s="7" t="s">
        <f>=MAX(1,DATEDIF(C534,D534,"d")-1)</f>
      </c>
      <c r="K534" s="9" t="s">
        <f>=I534*365/J534</f>
      </c>
    </row>
    <row collapsed="false" customFormat="false" customHeight="false" hidden="false" ht="12.1" outlineLevel="0" r="535">
      <c r="A535" s="16" t="s">
        <v>83</v>
      </c>
      <c r="B535" s="16" t="s">
        <v>84</v>
      </c>
      <c r="C535" s="45" t="n">
        <v>46178</v>
      </c>
      <c r="D535" s="46" t="n">
        <v>46247</v>
      </c>
      <c r="E535" s="17" t="n">
        <v>6.12</v>
      </c>
      <c r="F535" s="17" t="n">
        <v>5.5963</v>
      </c>
      <c r="G535" s="17" t="n">
        <v>1</v>
      </c>
      <c r="H535" s="6" t="s">
        <f>=(F535-E535)*G535</f>
      </c>
      <c r="I535" s="9" t="s">
        <f>=(F535-E535)/E535</f>
      </c>
      <c r="J535" s="7" t="s">
        <f>=MAX(1,DATEDIF(C535,D535,"d")-1)</f>
      </c>
      <c r="K535" s="9" t="s">
        <f>=I535*365/J535</f>
      </c>
    </row>
    <row collapsed="false" customFormat="false" customHeight="false" hidden="false" ht="12.1" outlineLevel="0" r="536">
      <c r="A536" s="16" t="s">
        <v>83</v>
      </c>
      <c r="B536" s="16" t="s">
        <v>84</v>
      </c>
      <c r="C536" s="45" t="n">
        <v>46186</v>
      </c>
      <c r="D536" s="46" t="n">
        <v>46247</v>
      </c>
      <c r="E536" s="17" t="n">
        <v>6.03</v>
      </c>
      <c r="F536" s="17" t="n">
        <v>5.5963</v>
      </c>
      <c r="G536" s="17" t="n">
        <v>8</v>
      </c>
      <c r="H536" s="6" t="s">
        <f>=(F536-E536)*G536</f>
      </c>
      <c r="I536" s="9" t="s">
        <f>=(F536-E536)/E536</f>
      </c>
      <c r="J536" s="7" t="s">
        <f>=MAX(1,DATEDIF(C536,D536,"d")-1)</f>
      </c>
      <c r="K536" s="9" t="s">
        <f>=I536*365/J536</f>
      </c>
    </row>
    <row collapsed="false" customFormat="false" customHeight="false" hidden="false" ht="12.1" outlineLevel="0" r="537">
      <c r="A537" s="16" t="s">
        <v>83</v>
      </c>
      <c r="B537" s="16" t="s">
        <v>84</v>
      </c>
      <c r="C537" s="45" t="n">
        <v>46189</v>
      </c>
      <c r="D537" s="46" t="n">
        <v>46247</v>
      </c>
      <c r="E537" s="17" t="n">
        <v>5.97</v>
      </c>
      <c r="F537" s="17" t="n">
        <v>5.5963</v>
      </c>
      <c r="G537" s="17" t="n">
        <v>2</v>
      </c>
      <c r="H537" s="6" t="s">
        <f>=(F537-E537)*G537</f>
      </c>
      <c r="I537" s="9" t="s">
        <f>=(F537-E537)/E537</f>
      </c>
      <c r="J537" s="7" t="s">
        <f>=MAX(1,DATEDIF(C537,D537,"d")-1)</f>
      </c>
      <c r="K537" s="9" t="s">
        <f>=I537*365/J537</f>
      </c>
    </row>
    <row collapsed="false" customFormat="false" customHeight="false" hidden="false" ht="12.1" outlineLevel="0" r="538">
      <c r="A538" s="16" t="s">
        <v>83</v>
      </c>
      <c r="B538" s="16" t="s">
        <v>84</v>
      </c>
      <c r="C538" s="45" t="n">
        <v>46209</v>
      </c>
      <c r="D538" s="46" t="n">
        <v>46247</v>
      </c>
      <c r="E538" s="17" t="n">
        <v>5.4</v>
      </c>
      <c r="F538" s="17" t="n">
        <v>5.5963</v>
      </c>
      <c r="G538" s="17" t="n">
        <v>8</v>
      </c>
      <c r="H538" s="6" t="s">
        <f>=(F538-E538)*G538</f>
      </c>
      <c r="I538" s="9" t="s">
        <f>=(F538-E538)/E538</f>
      </c>
      <c r="J538" s="7" t="s">
        <f>=MAX(1,DATEDIF(C538,D538,"d")-1)</f>
      </c>
      <c r="K538" s="9" t="s">
        <f>=I538*365/J538</f>
      </c>
    </row>
    <row collapsed="false" customFormat="false" customHeight="false" hidden="false" ht="12.1" outlineLevel="0" r="539">
      <c r="A539" s="16" t="s">
        <v>83</v>
      </c>
      <c r="B539" s="16" t="s">
        <v>84</v>
      </c>
      <c r="C539" s="45" t="n">
        <v>46209</v>
      </c>
      <c r="D539" s="46" t="n">
        <v>46247</v>
      </c>
      <c r="E539" s="17" t="n">
        <v>5.23</v>
      </c>
      <c r="F539" s="17" t="n">
        <v>5.5963</v>
      </c>
      <c r="G539" s="17" t="n">
        <v>1</v>
      </c>
      <c r="H539" s="6" t="s">
        <f>=(F539-E539)*G539</f>
      </c>
      <c r="I539" s="9" t="s">
        <f>=(F539-E539)/E539</f>
      </c>
      <c r="J539" s="7" t="s">
        <f>=MAX(1,DATEDIF(C539,D539,"d")-1)</f>
      </c>
      <c r="K539" s="9" t="s">
        <f>=I539*365/J539</f>
      </c>
    </row>
    <row collapsed="false" customFormat="false" customHeight="false" hidden="false" ht="12.1" outlineLevel="0" r="540">
      <c r="A540" s="16" t="s">
        <v>83</v>
      </c>
      <c r="B540" s="16" t="s">
        <v>84</v>
      </c>
      <c r="C540" s="45" t="n">
        <v>46212</v>
      </c>
      <c r="D540" s="46" t="n">
        <v>46247</v>
      </c>
      <c r="E540" s="17" t="n">
        <v>5.35</v>
      </c>
      <c r="F540" s="17" t="n">
        <v>5.5963</v>
      </c>
      <c r="G540" s="17" t="n">
        <v>26</v>
      </c>
      <c r="H540" s="6" t="s">
        <f>=(F540-E540)*G540</f>
      </c>
      <c r="I540" s="9" t="s">
        <f>=(F540-E540)/E540</f>
      </c>
      <c r="J540" s="7" t="s">
        <f>=MAX(1,DATEDIF(C540,D540,"d")-1)</f>
      </c>
      <c r="K540" s="9" t="s">
        <f>=I540*365/J540</f>
      </c>
    </row>
    <row collapsed="false" customFormat="false" customHeight="false" hidden="false" ht="12.1" outlineLevel="0" r="541">
      <c r="A541" s="16" t="s">
        <v>83</v>
      </c>
      <c r="B541" s="16" t="s">
        <v>84</v>
      </c>
      <c r="C541" s="45" t="n">
        <v>46212</v>
      </c>
      <c r="D541" s="46" t="n">
        <v>46247</v>
      </c>
      <c r="E541" s="17" t="n">
        <v>5.35</v>
      </c>
      <c r="F541" s="17" t="n">
        <v>5.5963</v>
      </c>
      <c r="G541" s="17" t="n">
        <v>1</v>
      </c>
      <c r="H541" s="6" t="s">
        <f>=(F541-E541)*G541</f>
      </c>
      <c r="I541" s="9" t="s">
        <f>=(F541-E541)/E541</f>
      </c>
      <c r="J541" s="7" t="s">
        <f>=MAX(1,DATEDIF(C541,D541,"d")-1)</f>
      </c>
      <c r="K541" s="9" t="s">
        <f>=I541*365/J541</f>
      </c>
    </row>
    <row collapsed="false" customFormat="false" customHeight="false" hidden="false" ht="12.1" outlineLevel="0" r="542">
      <c r="A542" s="16" t="s">
        <v>83</v>
      </c>
      <c r="B542" s="16" t="s">
        <v>84</v>
      </c>
      <c r="C542" s="45" t="n">
        <v>46222</v>
      </c>
      <c r="D542" s="46" t="n">
        <v>46247</v>
      </c>
      <c r="E542" s="17" t="n">
        <v>4.78</v>
      </c>
      <c r="F542" s="17" t="n">
        <v>5.5963</v>
      </c>
      <c r="G542" s="17" t="n">
        <v>6</v>
      </c>
      <c r="H542" s="6" t="s">
        <f>=(F542-E542)*G542</f>
      </c>
      <c r="I542" s="9" t="s">
        <f>=(F542-E542)/E542</f>
      </c>
      <c r="J542" s="7" t="s">
        <f>=MAX(1,DATEDIF(C542,D542,"d")-1)</f>
      </c>
      <c r="K542" s="9" t="s">
        <f>=I542*365/J542</f>
      </c>
    </row>
    <row collapsed="false" customFormat="false" customHeight="false" hidden="false" ht="12.1" outlineLevel="0" r="543">
      <c r="A543" s="16" t="s">
        <v>83</v>
      </c>
      <c r="B543" s="16" t="s">
        <v>84</v>
      </c>
      <c r="C543" s="45" t="n">
        <v>46222</v>
      </c>
      <c r="D543" s="46" t="n">
        <v>46247</v>
      </c>
      <c r="E543" s="17" t="n">
        <v>4.78</v>
      </c>
      <c r="F543" s="17" t="n">
        <v>5.5963</v>
      </c>
      <c r="G543" s="17" t="n">
        <v>1</v>
      </c>
      <c r="H543" s="6" t="s">
        <f>=(F543-E543)*G543</f>
      </c>
      <c r="I543" s="9" t="s">
        <f>=(F543-E543)/E543</f>
      </c>
      <c r="J543" s="7" t="s">
        <f>=MAX(1,DATEDIF(C543,D543,"d")-1)</f>
      </c>
      <c r="K543" s="9" t="s">
        <f>=I543*365/J543</f>
      </c>
    </row>
    <row collapsed="false" customFormat="false" customHeight="false" hidden="false" ht="12.1" outlineLevel="0" r="544">
      <c r="A544" s="16" t="s">
        <v>83</v>
      </c>
      <c r="B544" s="16" t="s">
        <v>84</v>
      </c>
      <c r="C544" s="45" t="n">
        <v>46239</v>
      </c>
      <c r="D544" s="46" t="n">
        <v>46247</v>
      </c>
      <c r="E544" s="17" t="n">
        <v>5.68</v>
      </c>
      <c r="F544" s="17" t="n">
        <v>5.5963</v>
      </c>
      <c r="G544" s="17" t="n">
        <v>4</v>
      </c>
      <c r="H544" s="6" t="s">
        <f>=(F544-E544)*G544</f>
      </c>
      <c r="I544" s="9" t="s">
        <f>=(F544-E544)/E544</f>
      </c>
      <c r="J544" s="7" t="s">
        <f>=MAX(1,DATEDIF(C544,D544,"d")-1)</f>
      </c>
      <c r="K544" s="9" t="s">
        <f>=I544*365/J544</f>
      </c>
    </row>
    <row collapsed="false" customFormat="false" customHeight="false" hidden="false" ht="12.1" outlineLevel="0" r="545">
      <c r="A545" s="16" t="s">
        <v>83</v>
      </c>
      <c r="B545" s="16" t="s">
        <v>84</v>
      </c>
      <c r="C545" s="45" t="n">
        <v>46239</v>
      </c>
      <c r="D545" s="46" t="n">
        <v>46247</v>
      </c>
      <c r="E545" s="17" t="n">
        <v>5.69</v>
      </c>
      <c r="F545" s="17" t="n">
        <v>5.5963</v>
      </c>
      <c r="G545" s="17" t="n">
        <v>1</v>
      </c>
      <c r="H545" s="6" t="s">
        <f>=(F545-E545)*G545</f>
      </c>
      <c r="I545" s="9" t="s">
        <f>=(F545-E545)/E545</f>
      </c>
      <c r="J545" s="7" t="s">
        <f>=MAX(1,DATEDIF(C545,D545,"d")-1)</f>
      </c>
      <c r="K545" s="9" t="s">
        <f>=I545*365/J545</f>
      </c>
    </row>
    <row collapsed="false" customFormat="false" customHeight="false" hidden="false" ht="12.1" outlineLevel="0" r="546">
      <c r="A546" s="16" t="s">
        <v>457</v>
      </c>
      <c r="B546" s="16" t="s">
        <v>1110</v>
      </c>
      <c r="C546" s="45" t="n">
        <v>46000</v>
      </c>
      <c r="D546" s="46" t="n">
        <v>46027</v>
      </c>
      <c r="E546" s="17" t="n">
        <v>980.91</v>
      </c>
      <c r="F546" s="17" t="n">
        <v>987.41</v>
      </c>
      <c r="G546" s="17" t="n">
        <v>1</v>
      </c>
      <c r="H546" s="6" t="s">
        <f>=(F546-E546)*G546</f>
      </c>
      <c r="I546" s="9" t="s">
        <f>=(F546-E546)/E546</f>
      </c>
      <c r="J546" s="7" t="s">
        <f>=MAX(1,DATEDIF(C546,D546,"d")-1)</f>
      </c>
      <c r="K546" s="9" t="s">
        <f>=I546*365/J546</f>
      </c>
    </row>
    <row collapsed="false" customFormat="false" customHeight="false" hidden="false" ht="12.1" outlineLevel="0" r="547">
      <c r="A547" s="16" t="s">
        <v>35</v>
      </c>
      <c r="B547" s="16" t="s">
        <v>36</v>
      </c>
      <c r="C547" s="45" t="n">
        <v>46000</v>
      </c>
      <c r="D547" s="46" t="n">
        <v>46016</v>
      </c>
      <c r="E547" s="17" t="n">
        <v>174.081</v>
      </c>
      <c r="F547" s="17" t="n">
        <v>175.702</v>
      </c>
      <c r="G547" s="17" t="n">
        <v>10</v>
      </c>
      <c r="H547" s="6" t="s">
        <f>=(F547-E547)*G547</f>
      </c>
      <c r="I547" s="9" t="s">
        <f>=(F547-E547)/E547</f>
      </c>
      <c r="J547" s="7" t="s">
        <f>=MAX(1,DATEDIF(C547,D547,"d")-1)</f>
      </c>
      <c r="K547" s="9" t="s">
        <f>=I547*365/J547</f>
      </c>
    </row>
    <row collapsed="false" customFormat="false" customHeight="false" hidden="false" ht="12.1" outlineLevel="0" r="548">
      <c r="A548" s="16" t="s">
        <v>31</v>
      </c>
      <c r="B548" s="16" t="s">
        <v>32</v>
      </c>
      <c r="C548" s="45" t="n">
        <v>46000</v>
      </c>
      <c r="D548" s="46" t="n">
        <v>46016</v>
      </c>
      <c r="E548" s="17" t="n">
        <v>4310.9</v>
      </c>
      <c r="F548" s="17" t="n">
        <v>4483.26</v>
      </c>
      <c r="G548" s="17" t="n">
        <v>1</v>
      </c>
      <c r="H548" s="6" t="s">
        <f>=(F548-E548)*G548</f>
      </c>
      <c r="I548" s="9" t="s">
        <f>=(F548-E548)/E548</f>
      </c>
      <c r="J548" s="7" t="s">
        <f>=MAX(1,DATEDIF(C548,D548,"d")-1)</f>
      </c>
      <c r="K548" s="9" t="s">
        <f>=I548*365/J548</f>
      </c>
    </row>
    <row collapsed="false" customFormat="false" customHeight="false" hidden="false" ht="12.1" outlineLevel="0" r="549">
      <c r="A549" s="16" t="s">
        <v>466</v>
      </c>
      <c r="B549" s="16" t="s">
        <v>1111</v>
      </c>
      <c r="C549" s="45" t="n">
        <v>46016</v>
      </c>
      <c r="D549" s="46" t="n">
        <v>46016</v>
      </c>
      <c r="E549" s="17" t="n">
        <v>716.29</v>
      </c>
      <c r="F549" s="17" t="n">
        <v>732.7188</v>
      </c>
      <c r="G549" s="17" t="n">
        <v>1</v>
      </c>
      <c r="H549" s="6" t="s">
        <f>=(F549-E549)*G549</f>
      </c>
      <c r="I549" s="9" t="s">
        <f>=(F549-E549)/E549</f>
      </c>
      <c r="J549" s="7" t="s">
        <f>=MAX(1,DATEDIF(C549,D549,"d")-1)</f>
      </c>
      <c r="K549" s="9" t="s">
        <f>=I549*365/J549</f>
      </c>
    </row>
    <row collapsed="false" customFormat="false" customHeight="false" hidden="false" ht="12.1" outlineLevel="0" r="550">
      <c r="A550" s="16" t="s">
        <v>466</v>
      </c>
      <c r="B550" s="16" t="s">
        <v>1111</v>
      </c>
      <c r="C550" s="45" t="n">
        <v>46016</v>
      </c>
      <c r="D550" s="46" t="n">
        <v>46016</v>
      </c>
      <c r="E550" s="17" t="n">
        <v>715.99</v>
      </c>
      <c r="F550" s="17" t="n">
        <v>732.7188</v>
      </c>
      <c r="G550" s="17" t="n">
        <v>1</v>
      </c>
      <c r="H550" s="6" t="s">
        <f>=(F550-E550)*G550</f>
      </c>
      <c r="I550" s="9" t="s">
        <f>=(F550-E550)/E550</f>
      </c>
      <c r="J550" s="7" t="s">
        <f>=MAX(1,DATEDIF(C550,D550,"d")-1)</f>
      </c>
      <c r="K550" s="9" t="s">
        <f>=I550*365/J550</f>
      </c>
    </row>
    <row collapsed="false" customFormat="false" customHeight="false" hidden="false" ht="12.1" outlineLevel="0" r="551">
      <c r="A551" s="16" t="s">
        <v>466</v>
      </c>
      <c r="B551" s="16" t="s">
        <v>1111</v>
      </c>
      <c r="C551" s="45" t="n">
        <v>46016</v>
      </c>
      <c r="D551" s="46" t="n">
        <v>46016</v>
      </c>
      <c r="E551" s="17" t="n">
        <v>710.47</v>
      </c>
      <c r="F551" s="17" t="n">
        <v>732.7188</v>
      </c>
      <c r="G551" s="17" t="n">
        <v>14</v>
      </c>
      <c r="H551" s="6" t="s">
        <f>=(F551-E551)*G551</f>
      </c>
      <c r="I551" s="9" t="s">
        <f>=(F551-E551)/E551</f>
      </c>
      <c r="J551" s="7" t="s">
        <f>=MAX(1,DATEDIF(C551,D551,"d")-1)</f>
      </c>
      <c r="K551" s="9" t="s">
        <f>=I551*365/J551</f>
      </c>
    </row>
    <row collapsed="false" customFormat="false" customHeight="false" hidden="false" ht="12.1" outlineLevel="0" r="552">
      <c r="A552" s="16" t="s">
        <v>466</v>
      </c>
      <c r="B552" s="16" t="s">
        <v>1111</v>
      </c>
      <c r="C552" s="45" t="n">
        <v>46016</v>
      </c>
      <c r="D552" s="46" t="n">
        <v>46017</v>
      </c>
      <c r="E552" s="17" t="n">
        <v>738.1967</v>
      </c>
      <c r="F552" s="17" t="n">
        <v>760.3992</v>
      </c>
      <c r="G552" s="17" t="n">
        <v>9</v>
      </c>
      <c r="H552" s="6" t="s">
        <f>=(F552-E552)*G552</f>
      </c>
      <c r="I552" s="9" t="s">
        <f>=(F552-E552)/E552</f>
      </c>
      <c r="J552" s="7" t="s">
        <f>=MAX(1,DATEDIF(C552,D552,"d")-1)</f>
      </c>
      <c r="K552" s="9" t="s">
        <f>=I552*365/J552</f>
      </c>
    </row>
    <row collapsed="false" customFormat="false" customHeight="false" hidden="false" ht="12.1" outlineLevel="0" r="553">
      <c r="A553" s="16" t="s">
        <v>466</v>
      </c>
      <c r="B553" s="16" t="s">
        <v>1111</v>
      </c>
      <c r="C553" s="45" t="n">
        <v>46016</v>
      </c>
      <c r="D553" s="46" t="n">
        <v>46017</v>
      </c>
      <c r="E553" s="17" t="n">
        <v>739.5143</v>
      </c>
      <c r="F553" s="17" t="n">
        <v>760.3992</v>
      </c>
      <c r="G553" s="17" t="n">
        <v>7</v>
      </c>
      <c r="H553" s="6" t="s">
        <f>=(F553-E553)*G553</f>
      </c>
      <c r="I553" s="9" t="s">
        <f>=(F553-E553)/E553</f>
      </c>
      <c r="J553" s="7" t="s">
        <f>=MAX(1,DATEDIF(C553,D553,"d")-1)</f>
      </c>
      <c r="K553" s="9" t="s">
        <f>=I553*365/J553</f>
      </c>
    </row>
    <row collapsed="false" customFormat="false" customHeight="false" hidden="false" ht="12.1" outlineLevel="0" r="554">
      <c r="A554" s="16" t="s">
        <v>466</v>
      </c>
      <c r="B554" s="16" t="s">
        <v>1111</v>
      </c>
      <c r="C554" s="45" t="n">
        <v>46016</v>
      </c>
      <c r="D554" s="46" t="n">
        <v>46017</v>
      </c>
      <c r="E554" s="17" t="n">
        <v>727.3211</v>
      </c>
      <c r="F554" s="17" t="n">
        <v>760.3992</v>
      </c>
      <c r="G554" s="17" t="n">
        <v>9</v>
      </c>
      <c r="H554" s="6" t="s">
        <f>=(F554-E554)*G554</f>
      </c>
      <c r="I554" s="9" t="s">
        <f>=(F554-E554)/E554</f>
      </c>
      <c r="J554" s="7" t="s">
        <f>=MAX(1,DATEDIF(C554,D554,"d")-1)</f>
      </c>
      <c r="K554" s="9" t="s">
        <f>=I554*365/J554</f>
      </c>
    </row>
    <row collapsed="false" customFormat="false" customHeight="false" hidden="false" ht="12.1" outlineLevel="0" r="555">
      <c r="A555" s="16" t="s">
        <v>467</v>
      </c>
      <c r="B555" s="16" t="s">
        <v>1029</v>
      </c>
      <c r="C555" s="45" t="n">
        <v>46016</v>
      </c>
      <c r="D555" s="46" t="n">
        <v>46017</v>
      </c>
      <c r="E555" s="17" t="n">
        <v>669.76</v>
      </c>
      <c r="F555" s="17" t="n">
        <v>745.64</v>
      </c>
      <c r="G555" s="17" t="n">
        <v>1</v>
      </c>
      <c r="H555" s="6" t="s">
        <f>=(F555-E555)*G555</f>
      </c>
      <c r="I555" s="9" t="s">
        <f>=(F555-E555)/E555</f>
      </c>
      <c r="J555" s="7" t="s">
        <f>=MAX(1,DATEDIF(C555,D555,"d")-1)</f>
      </c>
      <c r="K555" s="9" t="s">
        <f>=I555*365/J555</f>
      </c>
    </row>
    <row collapsed="false" customFormat="false" customHeight="false" hidden="false" ht="12.1" outlineLevel="0" r="556">
      <c r="A556" s="16" t="s">
        <v>454</v>
      </c>
      <c r="B556" s="16" t="s">
        <v>1028</v>
      </c>
      <c r="C556" s="45" t="n">
        <v>46016</v>
      </c>
      <c r="D556" s="46" t="n">
        <v>46027</v>
      </c>
      <c r="E556" s="17" t="n">
        <v>991.05</v>
      </c>
      <c r="F556" s="17" t="n">
        <v>1000.95</v>
      </c>
      <c r="G556" s="17" t="n">
        <v>1</v>
      </c>
      <c r="H556" s="6" t="s">
        <f>=(F556-E556)*G556</f>
      </c>
      <c r="I556" s="9" t="s">
        <f>=(F556-E556)/E556</f>
      </c>
      <c r="J556" s="7" t="s">
        <f>=MAX(1,DATEDIF(C556,D556,"d")-1)</f>
      </c>
      <c r="K556" s="9" t="s">
        <f>=I556*365/J556</f>
      </c>
    </row>
    <row collapsed="false" customFormat="false" customHeight="false" hidden="false" ht="12.1" outlineLevel="0" r="557">
      <c r="A557" s="16" t="s">
        <v>386</v>
      </c>
      <c r="B557" s="16" t="s">
        <v>1014</v>
      </c>
      <c r="C557" s="45" t="n">
        <v>46034</v>
      </c>
      <c r="D557" s="46" t="n">
        <v>46050</v>
      </c>
      <c r="E557" s="17" t="n">
        <v>3.1968</v>
      </c>
      <c r="F557" s="17" t="n">
        <v>3.6076</v>
      </c>
      <c r="G557" s="17" t="n">
        <v>100</v>
      </c>
      <c r="H557" s="6" t="s">
        <f>=(F557-E557)*G557</f>
      </c>
      <c r="I557" s="9" t="s">
        <f>=(F557-E557)/E557</f>
      </c>
      <c r="J557" s="7" t="s">
        <f>=MAX(1,DATEDIF(C557,D557,"d")-1)</f>
      </c>
      <c r="K557" s="9" t="s">
        <f>=I557*365/J557</f>
      </c>
    </row>
    <row collapsed="false" customFormat="false" customHeight="false" hidden="false" ht="12.1" outlineLevel="0" r="558">
      <c r="A558" s="16" t="s">
        <v>409</v>
      </c>
      <c r="B558" s="16" t="s">
        <v>1075</v>
      </c>
      <c r="C558" s="45" t="n">
        <v>46035</v>
      </c>
      <c r="D558" s="46" t="n">
        <v>46050</v>
      </c>
      <c r="E558" s="17" t="n">
        <v>292.52</v>
      </c>
      <c r="F558" s="17" t="n">
        <v>310.08</v>
      </c>
      <c r="G558" s="17" t="n">
        <v>1</v>
      </c>
      <c r="H558" s="6" t="s">
        <f>=(F558-E558)*G558</f>
      </c>
      <c r="I558" s="9" t="s">
        <f>=(F558-E558)/E558</f>
      </c>
      <c r="J558" s="7" t="s">
        <f>=MAX(1,DATEDIF(C558,D558,"d")-1)</f>
      </c>
      <c r="K558" s="9" t="s">
        <f>=I558*365/J558</f>
      </c>
    </row>
    <row collapsed="false" customFormat="false" customHeight="false" hidden="false" ht="12.1" outlineLevel="0" r="559">
      <c r="A559" s="16" t="s">
        <v>108</v>
      </c>
      <c r="B559" s="16" t="s">
        <v>109</v>
      </c>
      <c r="C559" s="45" t="n">
        <v>46036</v>
      </c>
      <c r="D559" s="46" t="n">
        <v>46050</v>
      </c>
      <c r="E559" s="17" t="n">
        <v>907.82</v>
      </c>
      <c r="F559" s="17" t="n">
        <v>913.05</v>
      </c>
      <c r="G559" s="17" t="n">
        <v>1</v>
      </c>
      <c r="H559" s="6" t="s">
        <f>=(F559-E559)*G559</f>
      </c>
      <c r="I559" s="9" t="s">
        <f>=(F559-E559)/E559</f>
      </c>
      <c r="J559" s="7" t="s">
        <f>=MAX(1,DATEDIF(C559,D559,"d")-1)</f>
      </c>
      <c r="K559" s="9" t="s">
        <f>=I559*365/J559</f>
      </c>
    </row>
    <row collapsed="false" customFormat="false" customHeight="false" hidden="false" ht="12.1" outlineLevel="0" r="560">
      <c r="A560" s="16" t="s">
        <v>477</v>
      </c>
      <c r="B560" s="16" t="s">
        <v>1112</v>
      </c>
      <c r="C560" s="45" t="n">
        <v>46036</v>
      </c>
      <c r="D560" s="46" t="n">
        <v>46050</v>
      </c>
      <c r="E560" s="17" t="n">
        <v>937.37</v>
      </c>
      <c r="F560" s="17" t="n">
        <v>943.55</v>
      </c>
      <c r="G560" s="17" t="n">
        <v>1</v>
      </c>
      <c r="H560" s="6" t="s">
        <f>=(F560-E560)*G560</f>
      </c>
      <c r="I560" s="9" t="s">
        <f>=(F560-E560)/E560</f>
      </c>
      <c r="J560" s="7" t="s">
        <f>=MAX(1,DATEDIF(C560,D560,"d")-1)</f>
      </c>
      <c r="K560" s="9" t="s">
        <f>=I560*365/J560</f>
      </c>
    </row>
    <row collapsed="false" customFormat="false" customHeight="false" hidden="false" ht="12.1" outlineLevel="0" r="561">
      <c r="A561" s="16" t="s">
        <v>486</v>
      </c>
      <c r="B561" s="16" t="s">
        <v>1113</v>
      </c>
      <c r="C561" s="45" t="n">
        <v>46044</v>
      </c>
      <c r="D561" s="46" t="n">
        <v>46048</v>
      </c>
      <c r="E561" s="17" t="n">
        <v>38.7</v>
      </c>
      <c r="F561" s="17" t="n">
        <v>42.18</v>
      </c>
      <c r="G561" s="17" t="n">
        <v>1</v>
      </c>
      <c r="H561" s="6" t="s">
        <f>=(F561-E561)*G561</f>
      </c>
      <c r="I561" s="9" t="s">
        <f>=(F561-E561)/E561</f>
      </c>
      <c r="J561" s="7" t="s">
        <f>=MAX(1,DATEDIF(C561,D561,"d")-1)</f>
      </c>
      <c r="K561" s="9" t="s">
        <f>=I561*365/J561</f>
      </c>
    </row>
    <row collapsed="false" customFormat="false" customHeight="false" hidden="false" ht="12.1" outlineLevel="0" r="562">
      <c r="A562" s="16" t="s">
        <v>487</v>
      </c>
      <c r="B562" s="16" t="s">
        <v>1114</v>
      </c>
      <c r="C562" s="45" t="n">
        <v>46050</v>
      </c>
      <c r="D562" s="46" t="n">
        <v>46099</v>
      </c>
      <c r="E562" s="17" t="n">
        <v>13.54</v>
      </c>
      <c r="F562" s="17" t="n">
        <v>14.01</v>
      </c>
      <c r="G562" s="17" t="n">
        <v>3</v>
      </c>
      <c r="H562" s="6" t="s">
        <f>=(F562-E562)*G562</f>
      </c>
      <c r="I562" s="9" t="s">
        <f>=(F562-E562)/E562</f>
      </c>
      <c r="J562" s="7" t="s">
        <f>=MAX(1,DATEDIF(C562,D562,"d")-1)</f>
      </c>
      <c r="K562" s="9" t="s">
        <f>=I562*365/J562</f>
      </c>
    </row>
    <row collapsed="false" customFormat="false" customHeight="false" hidden="false" ht="12.1" outlineLevel="0" r="563">
      <c r="A563" s="16" t="s">
        <v>487</v>
      </c>
      <c r="B563" s="16" t="s">
        <v>1114</v>
      </c>
      <c r="C563" s="45" t="n">
        <v>46062</v>
      </c>
      <c r="D563" s="46" t="n">
        <v>46099</v>
      </c>
      <c r="E563" s="17" t="n">
        <v>13.51</v>
      </c>
      <c r="F563" s="17" t="n">
        <v>14.01</v>
      </c>
      <c r="G563" s="17" t="n">
        <v>34</v>
      </c>
      <c r="H563" s="6" t="s">
        <f>=(F563-E563)*G563</f>
      </c>
      <c r="I563" s="9" t="s">
        <f>=(F563-E563)/E563</f>
      </c>
      <c r="J563" s="7" t="s">
        <f>=MAX(1,DATEDIF(C563,D563,"d")-1)</f>
      </c>
      <c r="K563" s="9" t="s">
        <f>=I563*365/J563</f>
      </c>
    </row>
    <row collapsed="false" customFormat="false" customHeight="false" hidden="false" ht="12.1" outlineLevel="0" r="564">
      <c r="A564" s="16" t="s">
        <v>487</v>
      </c>
      <c r="B564" s="16" t="s">
        <v>1114</v>
      </c>
      <c r="C564" s="45" t="n">
        <v>46091</v>
      </c>
      <c r="D564" s="46" t="n">
        <v>46099</v>
      </c>
      <c r="E564" s="17" t="n">
        <v>13.84</v>
      </c>
      <c r="F564" s="17" t="n">
        <v>14.01</v>
      </c>
      <c r="G564" s="17" t="n">
        <v>3</v>
      </c>
      <c r="H564" s="6" t="s">
        <f>=(F564-E564)*G564</f>
      </c>
      <c r="I564" s="9" t="s">
        <f>=(F564-E564)/E564</f>
      </c>
      <c r="J564" s="7" t="s">
        <f>=MAX(1,DATEDIF(C564,D564,"d")-1)</f>
      </c>
      <c r="K564" s="9" t="s">
        <f>=I564*365/J564</f>
      </c>
    </row>
    <row collapsed="false" customFormat="false" customHeight="false" hidden="false" ht="12.1" outlineLevel="0" r="565">
      <c r="A565" s="16" t="s">
        <v>487</v>
      </c>
      <c r="B565" s="16" t="s">
        <v>1114</v>
      </c>
      <c r="C565" s="45" t="n">
        <v>46178</v>
      </c>
      <c r="D565" s="46" t="n">
        <v>46239</v>
      </c>
      <c r="E565" s="17" t="n">
        <v>14.27</v>
      </c>
      <c r="F565" s="17" t="n">
        <v>13.97</v>
      </c>
      <c r="G565" s="17" t="n">
        <v>3</v>
      </c>
      <c r="H565" s="6" t="s">
        <f>=(F565-E565)*G565</f>
      </c>
      <c r="I565" s="9" t="s">
        <f>=(F565-E565)/E565</f>
      </c>
      <c r="J565" s="7" t="s">
        <f>=MAX(1,DATEDIF(C565,D565,"d")-1)</f>
      </c>
      <c r="K565" s="9" t="s">
        <f>=I565*365/J565</f>
      </c>
    </row>
    <row collapsed="false" customFormat="false" customHeight="false" hidden="false" ht="12.1" outlineLevel="0" r="566">
      <c r="A566" s="16" t="s">
        <v>487</v>
      </c>
      <c r="B566" s="16" t="s">
        <v>1114</v>
      </c>
      <c r="C566" s="45" t="n">
        <v>46189</v>
      </c>
      <c r="D566" s="46" t="n">
        <v>46239</v>
      </c>
      <c r="E566" s="17" t="n">
        <v>14.26</v>
      </c>
      <c r="F566" s="17" t="n">
        <v>13.97</v>
      </c>
      <c r="G566" s="17" t="n">
        <v>9</v>
      </c>
      <c r="H566" s="6" t="s">
        <f>=(F566-E566)*G566</f>
      </c>
      <c r="I566" s="9" t="s">
        <f>=(F566-E566)/E566</f>
      </c>
      <c r="J566" s="7" t="s">
        <f>=MAX(1,DATEDIF(C566,D566,"d")-1)</f>
      </c>
      <c r="K566" s="9" t="s">
        <f>=I566*365/J566</f>
      </c>
    </row>
    <row collapsed="false" customFormat="false" customHeight="false" hidden="false" ht="12.1" outlineLevel="0" r="567">
      <c r="A567" s="16" t="s">
        <v>17</v>
      </c>
      <c r="B567" s="16" t="s">
        <v>19</v>
      </c>
      <c r="C567" s="45" t="n">
        <v>45904</v>
      </c>
      <c r="D567" s="46" t="n">
        <v>45918</v>
      </c>
      <c r="E567" s="17" t="n">
        <v>309.375</v>
      </c>
      <c r="F567" s="17" t="n">
        <v>300.49</v>
      </c>
      <c r="G567" s="17" t="n">
        <v>1</v>
      </c>
      <c r="H567" s="6" t="s">
        <f>=(F567-E567)*G567</f>
      </c>
      <c r="I567" s="9" t="s">
        <f>=(F567-E567)/E567</f>
      </c>
      <c r="J567" s="7" t="s">
        <f>=MAX(1,DATEDIF(C567,D567,"d")-1)</f>
      </c>
      <c r="K567" s="9" t="s">
        <f>=I567*365/J567</f>
      </c>
    </row>
    <row collapsed="false" customFormat="false" customHeight="false" hidden="false" ht="12.1" outlineLevel="0" r="568">
      <c r="A568" s="16" t="s">
        <v>17</v>
      </c>
      <c r="B568" s="16" t="s">
        <v>19</v>
      </c>
      <c r="C568" s="45" t="n">
        <v>45904</v>
      </c>
      <c r="D568" s="46" t="n">
        <v>45918</v>
      </c>
      <c r="E568" s="17" t="n">
        <v>309.375</v>
      </c>
      <c r="F568" s="17" t="n">
        <v>300.485</v>
      </c>
      <c r="G568" s="17" t="n">
        <v>2</v>
      </c>
      <c r="H568" s="6" t="s">
        <f>=(F568-E568)*G568</f>
      </c>
      <c r="I568" s="9" t="s">
        <f>=(F568-E568)/E568</f>
      </c>
      <c r="J568" s="7" t="s">
        <f>=MAX(1,DATEDIF(C568,D568,"d")-1)</f>
      </c>
      <c r="K568" s="9" t="s">
        <f>=I568*365/J568</f>
      </c>
    </row>
    <row collapsed="false" customFormat="false" customHeight="false" hidden="false" ht="12.1" outlineLevel="0" r="569">
      <c r="A569" s="16" t="s">
        <v>17</v>
      </c>
      <c r="B569" s="16" t="s">
        <v>19</v>
      </c>
      <c r="C569" s="45" t="n">
        <v>45904</v>
      </c>
      <c r="D569" s="46" t="n">
        <v>45918</v>
      </c>
      <c r="E569" s="17" t="n">
        <v>309.375</v>
      </c>
      <c r="F569" s="17" t="n">
        <v>300.49</v>
      </c>
      <c r="G569" s="17" t="n">
        <v>1</v>
      </c>
      <c r="H569" s="6" t="s">
        <f>=(F569-E569)*G569</f>
      </c>
      <c r="I569" s="9" t="s">
        <f>=(F569-E569)/E569</f>
      </c>
      <c r="J569" s="7" t="s">
        <f>=MAX(1,DATEDIF(C569,D569,"d")-1)</f>
      </c>
      <c r="K569" s="9" t="s">
        <f>=I569*365/J569</f>
      </c>
    </row>
    <row collapsed="false" customFormat="false" customHeight="false" hidden="false" ht="12.1" outlineLevel="0" r="570">
      <c r="A570" s="16" t="s">
        <v>17</v>
      </c>
      <c r="B570" s="16" t="s">
        <v>19</v>
      </c>
      <c r="C570" s="45" t="n">
        <v>45972</v>
      </c>
      <c r="D570" s="46" t="n">
        <v>45975</v>
      </c>
      <c r="E570" s="17" t="n">
        <v>301.9031</v>
      </c>
      <c r="F570" s="17" t="n">
        <v>296.0692</v>
      </c>
      <c r="G570" s="17" t="n">
        <v>35</v>
      </c>
      <c r="H570" s="6" t="s">
        <f>=(F570-E570)*G570</f>
      </c>
      <c r="I570" s="9" t="s">
        <f>=(F570-E570)/E570</f>
      </c>
      <c r="J570" s="7" t="s">
        <f>=MAX(1,DATEDIF(C570,D570,"d")-1)</f>
      </c>
      <c r="K570" s="9" t="s">
        <f>=I570*365/J570</f>
      </c>
    </row>
    <row collapsed="false" customFormat="false" customHeight="false" hidden="false" ht="12.1" outlineLevel="0" r="571">
      <c r="A571" s="16" t="s">
        <v>17</v>
      </c>
      <c r="B571" s="16" t="s">
        <v>19</v>
      </c>
      <c r="C571" s="45" t="n">
        <v>45973</v>
      </c>
      <c r="D571" s="46" t="n">
        <v>45975</v>
      </c>
      <c r="E571" s="17" t="n">
        <v>301.42</v>
      </c>
      <c r="F571" s="17" t="n">
        <v>296.0692</v>
      </c>
      <c r="G571" s="17" t="n">
        <v>1</v>
      </c>
      <c r="H571" s="6" t="s">
        <f>=(F571-E571)*G571</f>
      </c>
      <c r="I571" s="9" t="s">
        <f>=(F571-E571)/E571</f>
      </c>
      <c r="J571" s="7" t="s">
        <f>=MAX(1,DATEDIF(C571,D571,"d")-1)</f>
      </c>
      <c r="K571" s="9" t="s">
        <f>=I571*365/J571</f>
      </c>
    </row>
    <row collapsed="false" customFormat="false" customHeight="false" hidden="false" ht="12.1" outlineLevel="0" r="572">
      <c r="A572" s="16" t="s">
        <v>17</v>
      </c>
      <c r="B572" s="16" t="s">
        <v>19</v>
      </c>
      <c r="C572" s="45" t="n">
        <v>45973</v>
      </c>
      <c r="D572" s="46" t="n">
        <v>45975</v>
      </c>
      <c r="E572" s="17" t="n">
        <v>298.6031</v>
      </c>
      <c r="F572" s="17" t="n">
        <v>296.0692</v>
      </c>
      <c r="G572" s="17" t="n">
        <v>36</v>
      </c>
      <c r="H572" s="6" t="s">
        <f>=(F572-E572)*G572</f>
      </c>
      <c r="I572" s="9" t="s">
        <f>=(F572-E572)/E572</f>
      </c>
      <c r="J572" s="7" t="s">
        <f>=MAX(1,DATEDIF(C572,D572,"d")-1)</f>
      </c>
      <c r="K572" s="9" t="s">
        <f>=I572*365/J572</f>
      </c>
    </row>
    <row collapsed="false" customFormat="false" customHeight="false" hidden="false" ht="12.1" outlineLevel="0" r="573">
      <c r="A573" s="16" t="s">
        <v>17</v>
      </c>
      <c r="B573" s="16" t="s">
        <v>19</v>
      </c>
      <c r="C573" s="45" t="n">
        <v>45975</v>
      </c>
      <c r="D573" s="46" t="n">
        <v>45980</v>
      </c>
      <c r="E573" s="17" t="n">
        <v>297.51</v>
      </c>
      <c r="F573" s="17" t="n">
        <v>298.642</v>
      </c>
      <c r="G573" s="17" t="n">
        <v>5</v>
      </c>
      <c r="H573" s="6" t="s">
        <f>=(F573-E573)*G573</f>
      </c>
      <c r="I573" s="9" t="s">
        <f>=(F573-E573)/E573</f>
      </c>
      <c r="J573" s="7" t="s">
        <f>=MAX(1,DATEDIF(C573,D573,"d")-1)</f>
      </c>
      <c r="K573" s="9" t="s">
        <f>=I573*365/J573</f>
      </c>
    </row>
    <row collapsed="false" customFormat="false" customHeight="false" hidden="false" ht="12.1" outlineLevel="0" r="574">
      <c r="A574" s="16" t="s">
        <v>17</v>
      </c>
      <c r="B574" s="16" t="s">
        <v>19</v>
      </c>
      <c r="C574" s="45" t="n">
        <v>45999</v>
      </c>
      <c r="D574" s="46" t="n">
        <v>45999</v>
      </c>
      <c r="E574" s="17" t="n">
        <v>306.02</v>
      </c>
      <c r="F574" s="17" t="n">
        <v>306.35</v>
      </c>
      <c r="G574" s="17" t="n">
        <v>2</v>
      </c>
      <c r="H574" s="6" t="s">
        <f>=(F574-E574)*G574</f>
      </c>
      <c r="I574" s="9" t="s">
        <f>=(F574-E574)/E574</f>
      </c>
      <c r="J574" s="7" t="s">
        <f>=MAX(1,DATEDIF(C574,D574,"d")-1)</f>
      </c>
      <c r="K574" s="9" t="s">
        <f>=I574*365/J574</f>
      </c>
    </row>
    <row collapsed="false" customFormat="false" customHeight="false" hidden="false" ht="12.1" outlineLevel="0" r="575">
      <c r="A575" s="16" t="s">
        <v>17</v>
      </c>
      <c r="B575" s="16" t="s">
        <v>19</v>
      </c>
      <c r="C575" s="45" t="n">
        <v>45999</v>
      </c>
      <c r="D575" s="46" t="n">
        <v>45999</v>
      </c>
      <c r="E575" s="17" t="n">
        <v>306.02</v>
      </c>
      <c r="F575" s="17" t="n">
        <v>306.35</v>
      </c>
      <c r="G575" s="17" t="n">
        <v>1</v>
      </c>
      <c r="H575" s="6" t="s">
        <f>=(F575-E575)*G575</f>
      </c>
      <c r="I575" s="9" t="s">
        <f>=(F575-E575)/E575</f>
      </c>
      <c r="J575" s="7" t="s">
        <f>=MAX(1,DATEDIF(C575,D575,"d")-1)</f>
      </c>
      <c r="K575" s="9" t="s">
        <f>=I575*365/J575</f>
      </c>
    </row>
    <row collapsed="false" customFormat="false" customHeight="false" hidden="false" ht="12.1" outlineLevel="0" r="576">
      <c r="A576" s="16" t="s">
        <v>96</v>
      </c>
      <c r="B576" s="16" t="s">
        <v>97</v>
      </c>
      <c r="C576" s="45" t="n">
        <v>45905</v>
      </c>
      <c r="D576" s="46" t="n">
        <v>45918</v>
      </c>
      <c r="E576" s="17" t="n">
        <v>623.03</v>
      </c>
      <c r="F576" s="17" t="n">
        <v>597.08</v>
      </c>
      <c r="G576" s="17" t="n">
        <v>1</v>
      </c>
      <c r="H576" s="6" t="s">
        <f>=(F576-E576)*G576</f>
      </c>
      <c r="I576" s="9" t="s">
        <f>=(F576-E576)/E576</f>
      </c>
      <c r="J576" s="7" t="s">
        <f>=MAX(1,DATEDIF(C576,D576,"d")-1)</f>
      </c>
      <c r="K576" s="9" t="s">
        <f>=I576*365/J576</f>
      </c>
    </row>
    <row collapsed="false" customFormat="false" customHeight="false" hidden="false" ht="12.1" outlineLevel="0" r="577">
      <c r="A577" s="16" t="s">
        <v>96</v>
      </c>
      <c r="B577" s="16" t="s">
        <v>97</v>
      </c>
      <c r="C577" s="45" t="n">
        <v>45985</v>
      </c>
      <c r="D577" s="46" t="n">
        <v>45986</v>
      </c>
      <c r="E577" s="17" t="n">
        <v>612.13</v>
      </c>
      <c r="F577" s="17" t="n">
        <v>612.89</v>
      </c>
      <c r="G577" s="17" t="n">
        <v>2</v>
      </c>
      <c r="H577" s="6" t="s">
        <f>=(F577-E577)*G577</f>
      </c>
      <c r="I577" s="9" t="s">
        <f>=(F577-E577)/E577</f>
      </c>
      <c r="J577" s="7" t="s">
        <f>=MAX(1,DATEDIF(C577,D577,"d")-1)</f>
      </c>
      <c r="K577" s="9" t="s">
        <f>=I577*365/J577</f>
      </c>
    </row>
    <row collapsed="false" customFormat="false" customHeight="false" hidden="false" ht="12.1" outlineLevel="0" r="578">
      <c r="A578" s="16" t="s">
        <v>43</v>
      </c>
      <c r="B578" s="16" t="s">
        <v>44</v>
      </c>
      <c r="C578" s="45" t="n">
        <v>45905</v>
      </c>
      <c r="D578" s="46" t="n">
        <v>45918</v>
      </c>
      <c r="E578" s="17" t="n">
        <v>2910.2</v>
      </c>
      <c r="F578" s="17" t="n">
        <v>2939.43</v>
      </c>
      <c r="G578" s="17" t="n">
        <v>1</v>
      </c>
      <c r="H578" s="6" t="s">
        <f>=(F578-E578)*G578</f>
      </c>
      <c r="I578" s="9" t="s">
        <f>=(F578-E578)/E578</f>
      </c>
      <c r="J578" s="7" t="s">
        <f>=MAX(1,DATEDIF(C578,D578,"d")-1)</f>
      </c>
      <c r="K578" s="9" t="s">
        <f>=I578*365/J578</f>
      </c>
    </row>
    <row collapsed="false" customFormat="false" customHeight="false" hidden="false" ht="12.1" outlineLevel="0" r="579">
      <c r="A579" s="16" t="s">
        <v>402</v>
      </c>
      <c r="B579" s="16" t="s">
        <v>1070</v>
      </c>
      <c r="C579" s="45" t="n">
        <v>45905</v>
      </c>
      <c r="D579" s="46" t="n">
        <v>45908</v>
      </c>
      <c r="E579" s="17" t="n">
        <v>80.42</v>
      </c>
      <c r="F579" s="17" t="n">
        <v>81.165</v>
      </c>
      <c r="G579" s="17" t="n">
        <v>1</v>
      </c>
      <c r="H579" s="6" t="s">
        <f>=(F579-E579)*G579</f>
      </c>
      <c r="I579" s="9" t="s">
        <f>=(F579-E579)/E579</f>
      </c>
      <c r="J579" s="7" t="s">
        <f>=MAX(1,DATEDIF(C579,D579,"d")-1)</f>
      </c>
      <c r="K579" s="9" t="s">
        <f>=I579*365/J579</f>
      </c>
    </row>
    <row collapsed="false" customFormat="false" customHeight="false" hidden="false" ht="12.1" outlineLevel="0" r="580">
      <c r="A580" s="16" t="s">
        <v>402</v>
      </c>
      <c r="B580" s="16" t="s">
        <v>1070</v>
      </c>
      <c r="C580" s="45" t="n">
        <v>45905</v>
      </c>
      <c r="D580" s="46" t="n">
        <v>45908</v>
      </c>
      <c r="E580" s="17" t="n">
        <v>80.51</v>
      </c>
      <c r="F580" s="17" t="n">
        <v>81.165</v>
      </c>
      <c r="G580" s="17" t="n">
        <v>1</v>
      </c>
      <c r="H580" s="6" t="s">
        <f>=(F580-E580)*G580</f>
      </c>
      <c r="I580" s="9" t="s">
        <f>=(F580-E580)/E580</f>
      </c>
      <c r="J580" s="7" t="s">
        <f>=MAX(1,DATEDIF(C580,D580,"d")-1)</f>
      </c>
      <c r="K580" s="9" t="s">
        <f>=I580*365/J580</f>
      </c>
    </row>
    <row collapsed="false" customFormat="false" customHeight="false" hidden="false" ht="12.1" outlineLevel="0" r="581">
      <c r="A581" s="16" t="s">
        <v>402</v>
      </c>
      <c r="B581" s="16" t="s">
        <v>1070</v>
      </c>
      <c r="C581" s="45" t="n">
        <v>45905</v>
      </c>
      <c r="D581" s="46" t="n">
        <v>45908</v>
      </c>
      <c r="E581" s="17" t="n">
        <v>80.37</v>
      </c>
      <c r="F581" s="17" t="n">
        <v>81.165</v>
      </c>
      <c r="G581" s="17" t="n">
        <v>1</v>
      </c>
      <c r="H581" s="6" t="s">
        <f>=(F581-E581)*G581</f>
      </c>
      <c r="I581" s="9" t="s">
        <f>=(F581-E581)/E581</f>
      </c>
      <c r="J581" s="7" t="s">
        <f>=MAX(1,DATEDIF(C581,D581,"d")-1)</f>
      </c>
      <c r="K581" s="9" t="s">
        <f>=I581*365/J581</f>
      </c>
    </row>
    <row collapsed="false" customFormat="false" customHeight="false" hidden="false" ht="12.1" outlineLevel="0" r="582">
      <c r="A582" s="16" t="s">
        <v>402</v>
      </c>
      <c r="B582" s="16" t="s">
        <v>1070</v>
      </c>
      <c r="C582" s="45" t="n">
        <v>45905</v>
      </c>
      <c r="D582" s="46" t="n">
        <v>45908</v>
      </c>
      <c r="E582" s="17" t="n">
        <v>80.33</v>
      </c>
      <c r="F582" s="17" t="n">
        <v>81.165</v>
      </c>
      <c r="G582" s="17" t="n">
        <v>1</v>
      </c>
      <c r="H582" s="6" t="s">
        <f>=(F582-E582)*G582</f>
      </c>
      <c r="I582" s="9" t="s">
        <f>=(F582-E582)/E582</f>
      </c>
      <c r="J582" s="7" t="s">
        <f>=MAX(1,DATEDIF(C582,D582,"d")-1)</f>
      </c>
      <c r="K582" s="9" t="s">
        <f>=I582*365/J582</f>
      </c>
    </row>
    <row collapsed="false" customFormat="false" customHeight="false" hidden="false" ht="12.1" outlineLevel="0" r="583">
      <c r="A583" s="16" t="s">
        <v>409</v>
      </c>
      <c r="B583" s="16" t="s">
        <v>1075</v>
      </c>
      <c r="C583" s="45" t="n">
        <v>45905</v>
      </c>
      <c r="D583" s="46" t="n">
        <v>45918</v>
      </c>
      <c r="E583" s="17" t="n">
        <v>331.69</v>
      </c>
      <c r="F583" s="17" t="n">
        <v>306.46</v>
      </c>
      <c r="G583" s="17" t="n">
        <v>1</v>
      </c>
      <c r="H583" s="6" t="s">
        <f>=(F583-E583)*G583</f>
      </c>
      <c r="I583" s="9" t="s">
        <f>=(F583-E583)/E583</f>
      </c>
      <c r="J583" s="7" t="s">
        <f>=MAX(1,DATEDIF(C583,D583,"d")-1)</f>
      </c>
      <c r="K583" s="9" t="s">
        <f>=I583*365/J583</f>
      </c>
    </row>
    <row collapsed="false" customFormat="false" customHeight="false" hidden="false" ht="12.1" outlineLevel="0" r="584">
      <c r="A584" s="16" t="s">
        <v>450</v>
      </c>
      <c r="B584" s="16" t="s">
        <v>1115</v>
      </c>
      <c r="C584" s="45" t="n">
        <v>45908</v>
      </c>
      <c r="D584" s="46" t="n">
        <v>45918</v>
      </c>
      <c r="E584" s="17" t="n">
        <v>534.68</v>
      </c>
      <c r="F584" s="17" t="n">
        <v>511.37</v>
      </c>
      <c r="G584" s="17" t="n">
        <v>1</v>
      </c>
      <c r="H584" s="6" t="s">
        <f>=(F584-E584)*G584</f>
      </c>
      <c r="I584" s="9" t="s">
        <f>=(F584-E584)/E584</f>
      </c>
      <c r="J584" s="7" t="s">
        <f>=MAX(1,DATEDIF(C584,D584,"d")-1)</f>
      </c>
      <c r="K584" s="9" t="s">
        <f>=I584*365/J584</f>
      </c>
    </row>
    <row collapsed="false" customFormat="false" customHeight="false" hidden="false" ht="12.1" outlineLevel="0" r="585">
      <c r="A585" s="16" t="s">
        <v>69</v>
      </c>
      <c r="B585" s="16" t="s">
        <v>70</v>
      </c>
      <c r="C585" s="45" t="n">
        <v>45908</v>
      </c>
      <c r="D585" s="46" t="n">
        <v>45911</v>
      </c>
      <c r="E585" s="17" t="n">
        <v>1.1</v>
      </c>
      <c r="F585" s="17" t="n">
        <v>1.105</v>
      </c>
      <c r="G585" s="17" t="n">
        <v>1</v>
      </c>
      <c r="H585" s="6" t="s">
        <f>=(F585-E585)*G585</f>
      </c>
      <c r="I585" s="9" t="s">
        <f>=(F585-E585)/E585</f>
      </c>
      <c r="J585" s="7" t="s">
        <f>=MAX(1,DATEDIF(C585,D585,"d")-1)</f>
      </c>
      <c r="K585" s="9" t="s">
        <f>=I585*365/J585</f>
      </c>
    </row>
    <row collapsed="false" customFormat="false" customHeight="false" hidden="false" ht="12.1" outlineLevel="0" r="586">
      <c r="A586" s="16" t="s">
        <v>69</v>
      </c>
      <c r="B586" s="16" t="s">
        <v>70</v>
      </c>
      <c r="C586" s="45" t="n">
        <v>45908</v>
      </c>
      <c r="D586" s="46" t="n">
        <v>45911</v>
      </c>
      <c r="E586" s="17" t="n">
        <v>1.1</v>
      </c>
      <c r="F586" s="17" t="n">
        <v>1.105</v>
      </c>
      <c r="G586" s="17" t="n">
        <v>1</v>
      </c>
      <c r="H586" s="6" t="s">
        <f>=(F586-E586)*G586</f>
      </c>
      <c r="I586" s="9" t="s">
        <f>=(F586-E586)/E586</f>
      </c>
      <c r="J586" s="7" t="s">
        <f>=MAX(1,DATEDIF(C586,D586,"d")-1)</f>
      </c>
      <c r="K586" s="9" t="s">
        <f>=I586*365/J586</f>
      </c>
    </row>
    <row collapsed="false" customFormat="false" customHeight="false" hidden="false" ht="12.1" outlineLevel="0" r="587">
      <c r="A587" s="16" t="s">
        <v>69</v>
      </c>
      <c r="B587" s="16" t="s">
        <v>70</v>
      </c>
      <c r="C587" s="45" t="n">
        <v>45964</v>
      </c>
      <c r="D587" s="46" t="n">
        <v>45964</v>
      </c>
      <c r="E587" s="17" t="n">
        <v>1.13</v>
      </c>
      <c r="F587" s="17" t="n">
        <v>1.1285</v>
      </c>
      <c r="G587" s="17" t="n">
        <v>1</v>
      </c>
      <c r="H587" s="6" t="s">
        <f>=(F587-E587)*G587</f>
      </c>
      <c r="I587" s="9" t="s">
        <f>=(F587-E587)/E587</f>
      </c>
      <c r="J587" s="7" t="s">
        <f>=MAX(1,DATEDIF(C587,D587,"d")-1)</f>
      </c>
      <c r="K587" s="9" t="s">
        <f>=I587*365/J587</f>
      </c>
    </row>
    <row collapsed="false" customFormat="false" customHeight="false" hidden="false" ht="12.1" outlineLevel="0" r="588">
      <c r="A588" s="16" t="s">
        <v>69</v>
      </c>
      <c r="B588" s="16" t="s">
        <v>70</v>
      </c>
      <c r="C588" s="45" t="n">
        <v>45964</v>
      </c>
      <c r="D588" s="46" t="n">
        <v>45964</v>
      </c>
      <c r="E588" s="17" t="n">
        <v>1.13</v>
      </c>
      <c r="F588" s="17" t="n">
        <v>1.1285</v>
      </c>
      <c r="G588" s="17" t="n">
        <v>1</v>
      </c>
      <c r="H588" s="6" t="s">
        <f>=(F588-E588)*G588</f>
      </c>
      <c r="I588" s="9" t="s">
        <f>=(F588-E588)/E588</f>
      </c>
      <c r="J588" s="7" t="s">
        <f>=MAX(1,DATEDIF(C588,D588,"d")-1)</f>
      </c>
      <c r="K588" s="9" t="s">
        <f>=I588*365/J588</f>
      </c>
    </row>
    <row collapsed="false" customFormat="false" customHeight="false" hidden="false" ht="12.1" outlineLevel="0" r="589">
      <c r="A589" s="16" t="s">
        <v>69</v>
      </c>
      <c r="B589" s="16" t="s">
        <v>70</v>
      </c>
      <c r="C589" s="45" t="n">
        <v>45964</v>
      </c>
      <c r="D589" s="46" t="n">
        <v>45964</v>
      </c>
      <c r="E589" s="17" t="n">
        <v>1.13</v>
      </c>
      <c r="F589" s="17" t="n">
        <v>1.1285</v>
      </c>
      <c r="G589" s="17" t="n">
        <v>1</v>
      </c>
      <c r="H589" s="6" t="s">
        <f>=(F589-E589)*G589</f>
      </c>
      <c r="I589" s="9" t="s">
        <f>=(F589-E589)/E589</f>
      </c>
      <c r="J589" s="7" t="s">
        <f>=MAX(1,DATEDIF(C589,D589,"d")-1)</f>
      </c>
      <c r="K589" s="9" t="s">
        <f>=I589*365/J589</f>
      </c>
    </row>
    <row collapsed="false" customFormat="false" customHeight="false" hidden="false" ht="12.1" outlineLevel="0" r="590">
      <c r="A590" s="16" t="s">
        <v>69</v>
      </c>
      <c r="B590" s="16" t="s">
        <v>70</v>
      </c>
      <c r="C590" s="45" t="n">
        <v>45964</v>
      </c>
      <c r="D590" s="46" t="n">
        <v>45964</v>
      </c>
      <c r="E590" s="17" t="n">
        <v>1.13</v>
      </c>
      <c r="F590" s="17" t="n">
        <v>1.1285</v>
      </c>
      <c r="G590" s="17" t="n">
        <v>1</v>
      </c>
      <c r="H590" s="6" t="s">
        <f>=(F590-E590)*G590</f>
      </c>
      <c r="I590" s="9" t="s">
        <f>=(F590-E590)/E590</f>
      </c>
      <c r="J590" s="7" t="s">
        <f>=MAX(1,DATEDIF(C590,D590,"d")-1)</f>
      </c>
      <c r="K590" s="9" t="s">
        <f>=I590*365/J590</f>
      </c>
    </row>
    <row collapsed="false" customFormat="false" customHeight="false" hidden="false" ht="12.1" outlineLevel="0" r="591">
      <c r="A591" s="16" t="s">
        <v>69</v>
      </c>
      <c r="B591" s="16" t="s">
        <v>70</v>
      </c>
      <c r="C591" s="45" t="n">
        <v>45964</v>
      </c>
      <c r="D591" s="46" t="n">
        <v>45964</v>
      </c>
      <c r="E591" s="17" t="n">
        <v>1.13</v>
      </c>
      <c r="F591" s="17" t="n">
        <v>1.1285</v>
      </c>
      <c r="G591" s="17" t="n">
        <v>1</v>
      </c>
      <c r="H591" s="6" t="s">
        <f>=(F591-E591)*G591</f>
      </c>
      <c r="I591" s="9" t="s">
        <f>=(F591-E591)/E591</f>
      </c>
      <c r="J591" s="7" t="s">
        <f>=MAX(1,DATEDIF(C591,D591,"d")-1)</f>
      </c>
      <c r="K591" s="9" t="s">
        <f>=I591*365/J591</f>
      </c>
    </row>
    <row collapsed="false" customFormat="false" customHeight="false" hidden="false" ht="12.1" outlineLevel="0" r="592">
      <c r="A592" s="16" t="s">
        <v>69</v>
      </c>
      <c r="B592" s="16" t="s">
        <v>70</v>
      </c>
      <c r="C592" s="45" t="n">
        <v>45964</v>
      </c>
      <c r="D592" s="46" t="n">
        <v>45964</v>
      </c>
      <c r="E592" s="17" t="n">
        <v>1.13</v>
      </c>
      <c r="F592" s="17" t="n">
        <v>1.1285</v>
      </c>
      <c r="G592" s="17" t="n">
        <v>1</v>
      </c>
      <c r="H592" s="6" t="s">
        <f>=(F592-E592)*G592</f>
      </c>
      <c r="I592" s="9" t="s">
        <f>=(F592-E592)/E592</f>
      </c>
      <c r="J592" s="7" t="s">
        <f>=MAX(1,DATEDIF(C592,D592,"d")-1)</f>
      </c>
      <c r="K592" s="9" t="s">
        <f>=I592*365/J592</f>
      </c>
    </row>
    <row collapsed="false" customFormat="false" customHeight="false" hidden="false" ht="12.1" outlineLevel="0" r="593">
      <c r="A593" s="16" t="s">
        <v>69</v>
      </c>
      <c r="B593" s="16" t="s">
        <v>70</v>
      </c>
      <c r="C593" s="45" t="n">
        <v>45964</v>
      </c>
      <c r="D593" s="46" t="n">
        <v>45964</v>
      </c>
      <c r="E593" s="17" t="n">
        <v>1.13</v>
      </c>
      <c r="F593" s="17" t="n">
        <v>1.1285</v>
      </c>
      <c r="G593" s="17" t="n">
        <v>1</v>
      </c>
      <c r="H593" s="6" t="s">
        <f>=(F593-E593)*G593</f>
      </c>
      <c r="I593" s="9" t="s">
        <f>=(F593-E593)/E593</f>
      </c>
      <c r="J593" s="7" t="s">
        <f>=MAX(1,DATEDIF(C593,D593,"d")-1)</f>
      </c>
      <c r="K593" s="9" t="s">
        <f>=I593*365/J593</f>
      </c>
    </row>
    <row collapsed="false" customFormat="false" customHeight="false" hidden="false" ht="12.1" outlineLevel="0" r="594">
      <c r="A594" s="16" t="s">
        <v>69</v>
      </c>
      <c r="B594" s="16" t="s">
        <v>70</v>
      </c>
      <c r="C594" s="45" t="n">
        <v>45964</v>
      </c>
      <c r="D594" s="46" t="n">
        <v>45964</v>
      </c>
      <c r="E594" s="17" t="n">
        <v>1.13</v>
      </c>
      <c r="F594" s="17" t="n">
        <v>1.1285</v>
      </c>
      <c r="G594" s="17" t="n">
        <v>1</v>
      </c>
      <c r="H594" s="6" t="s">
        <f>=(F594-E594)*G594</f>
      </c>
      <c r="I594" s="9" t="s">
        <f>=(F594-E594)/E594</f>
      </c>
      <c r="J594" s="7" t="s">
        <f>=MAX(1,DATEDIF(C594,D594,"d")-1)</f>
      </c>
      <c r="K594" s="9" t="s">
        <f>=I594*365/J594</f>
      </c>
    </row>
    <row collapsed="false" customFormat="false" customHeight="false" hidden="false" ht="12.1" outlineLevel="0" r="595">
      <c r="A595" s="16" t="s">
        <v>69</v>
      </c>
      <c r="B595" s="16" t="s">
        <v>70</v>
      </c>
      <c r="C595" s="45" t="n">
        <v>45964</v>
      </c>
      <c r="D595" s="46" t="n">
        <v>45964</v>
      </c>
      <c r="E595" s="17" t="n">
        <v>1.13</v>
      </c>
      <c r="F595" s="17" t="n">
        <v>1.1285</v>
      </c>
      <c r="G595" s="17" t="n">
        <v>1</v>
      </c>
      <c r="H595" s="6" t="s">
        <f>=(F595-E595)*G595</f>
      </c>
      <c r="I595" s="9" t="s">
        <f>=(F595-E595)/E595</f>
      </c>
      <c r="J595" s="7" t="s">
        <f>=MAX(1,DATEDIF(C595,D595,"d")-1)</f>
      </c>
      <c r="K595" s="9" t="s">
        <f>=I595*365/J595</f>
      </c>
    </row>
    <row collapsed="false" customFormat="false" customHeight="false" hidden="false" ht="12.1" outlineLevel="0" r="596">
      <c r="A596" s="16" t="s">
        <v>69</v>
      </c>
      <c r="B596" s="16" t="s">
        <v>70</v>
      </c>
      <c r="C596" s="45" t="n">
        <v>45964</v>
      </c>
      <c r="D596" s="46" t="n">
        <v>45964</v>
      </c>
      <c r="E596" s="17" t="n">
        <v>1.13</v>
      </c>
      <c r="F596" s="17" t="n">
        <v>1.1285</v>
      </c>
      <c r="G596" s="17" t="n">
        <v>1</v>
      </c>
      <c r="H596" s="6" t="s">
        <f>=(F596-E596)*G596</f>
      </c>
      <c r="I596" s="9" t="s">
        <f>=(F596-E596)/E596</f>
      </c>
      <c r="J596" s="7" t="s">
        <f>=MAX(1,DATEDIF(C596,D596,"d")-1)</f>
      </c>
      <c r="K596" s="9" t="s">
        <f>=I596*365/J596</f>
      </c>
    </row>
    <row collapsed="false" customFormat="false" customHeight="false" hidden="false" ht="12.1" outlineLevel="0" r="597">
      <c r="A597" s="16" t="s">
        <v>69</v>
      </c>
      <c r="B597" s="16" t="s">
        <v>70</v>
      </c>
      <c r="C597" s="45" t="n">
        <v>45964</v>
      </c>
      <c r="D597" s="46" t="n">
        <v>45964</v>
      </c>
      <c r="E597" s="17" t="n">
        <v>1.13</v>
      </c>
      <c r="F597" s="17" t="n">
        <v>1.1285</v>
      </c>
      <c r="G597" s="17" t="n">
        <v>1</v>
      </c>
      <c r="H597" s="6" t="s">
        <f>=(F597-E597)*G597</f>
      </c>
      <c r="I597" s="9" t="s">
        <f>=(F597-E597)/E597</f>
      </c>
      <c r="J597" s="7" t="s">
        <f>=MAX(1,DATEDIF(C597,D597,"d")-1)</f>
      </c>
      <c r="K597" s="9" t="s">
        <f>=I597*365/J597</f>
      </c>
    </row>
    <row collapsed="false" customFormat="false" customHeight="false" hidden="false" ht="12.1" outlineLevel="0" r="598">
      <c r="A598" s="16" t="s">
        <v>69</v>
      </c>
      <c r="B598" s="16" t="s">
        <v>70</v>
      </c>
      <c r="C598" s="45" t="n">
        <v>45964</v>
      </c>
      <c r="D598" s="46" t="n">
        <v>45964</v>
      </c>
      <c r="E598" s="17" t="n">
        <v>1.13</v>
      </c>
      <c r="F598" s="17" t="n">
        <v>1.1285</v>
      </c>
      <c r="G598" s="17" t="n">
        <v>1</v>
      </c>
      <c r="H598" s="6" t="s">
        <f>=(F598-E598)*G598</f>
      </c>
      <c r="I598" s="9" t="s">
        <f>=(F598-E598)/E598</f>
      </c>
      <c r="J598" s="7" t="s">
        <f>=MAX(1,DATEDIF(C598,D598,"d")-1)</f>
      </c>
      <c r="K598" s="9" t="s">
        <f>=I598*365/J598</f>
      </c>
    </row>
    <row collapsed="false" customFormat="false" customHeight="false" hidden="false" ht="12.1" outlineLevel="0" r="599">
      <c r="A599" s="16" t="s">
        <v>69</v>
      </c>
      <c r="B599" s="16" t="s">
        <v>70</v>
      </c>
      <c r="C599" s="45" t="n">
        <v>45964</v>
      </c>
      <c r="D599" s="46" t="n">
        <v>45964</v>
      </c>
      <c r="E599" s="17" t="n">
        <v>1.13</v>
      </c>
      <c r="F599" s="17" t="n">
        <v>1.1285</v>
      </c>
      <c r="G599" s="17" t="n">
        <v>1</v>
      </c>
      <c r="H599" s="6" t="s">
        <f>=(F599-E599)*G599</f>
      </c>
      <c r="I599" s="9" t="s">
        <f>=(F599-E599)/E599</f>
      </c>
      <c r="J599" s="7" t="s">
        <f>=MAX(1,DATEDIF(C599,D599,"d")-1)</f>
      </c>
      <c r="K599" s="9" t="s">
        <f>=I599*365/J599</f>
      </c>
    </row>
    <row collapsed="false" customFormat="false" customHeight="false" hidden="false" ht="12.1" outlineLevel="0" r="600">
      <c r="A600" s="16" t="s">
        <v>69</v>
      </c>
      <c r="B600" s="16" t="s">
        <v>70</v>
      </c>
      <c r="C600" s="45" t="n">
        <v>45964</v>
      </c>
      <c r="D600" s="46" t="n">
        <v>45964</v>
      </c>
      <c r="E600" s="17" t="n">
        <v>1.13</v>
      </c>
      <c r="F600" s="17" t="n">
        <v>1.1285</v>
      </c>
      <c r="G600" s="17" t="n">
        <v>1</v>
      </c>
      <c r="H600" s="6" t="s">
        <f>=(F600-E600)*G600</f>
      </c>
      <c r="I600" s="9" t="s">
        <f>=(F600-E600)/E600</f>
      </c>
      <c r="J600" s="7" t="s">
        <f>=MAX(1,DATEDIF(C600,D600,"d")-1)</f>
      </c>
      <c r="K600" s="9" t="s">
        <f>=I600*365/J600</f>
      </c>
    </row>
    <row collapsed="false" customFormat="false" customHeight="false" hidden="false" ht="12.1" outlineLevel="0" r="601">
      <c r="A601" s="16" t="s">
        <v>69</v>
      </c>
      <c r="B601" s="16" t="s">
        <v>70</v>
      </c>
      <c r="C601" s="45" t="n">
        <v>45964</v>
      </c>
      <c r="D601" s="46" t="n">
        <v>45964</v>
      </c>
      <c r="E601" s="17" t="n">
        <v>1.13</v>
      </c>
      <c r="F601" s="17" t="n">
        <v>1.1285</v>
      </c>
      <c r="G601" s="17" t="n">
        <v>1</v>
      </c>
      <c r="H601" s="6" t="s">
        <f>=(F601-E601)*G601</f>
      </c>
      <c r="I601" s="9" t="s">
        <f>=(F601-E601)/E601</f>
      </c>
      <c r="J601" s="7" t="s">
        <f>=MAX(1,DATEDIF(C601,D601,"d")-1)</f>
      </c>
      <c r="K601" s="9" t="s">
        <f>=I601*365/J601</f>
      </c>
    </row>
    <row collapsed="false" customFormat="false" customHeight="false" hidden="false" ht="12.1" outlineLevel="0" r="602">
      <c r="A602" s="16" t="s">
        <v>69</v>
      </c>
      <c r="B602" s="16" t="s">
        <v>70</v>
      </c>
      <c r="C602" s="45" t="n">
        <v>45964</v>
      </c>
      <c r="D602" s="46" t="n">
        <v>45964</v>
      </c>
      <c r="E602" s="17" t="n">
        <v>1.13</v>
      </c>
      <c r="F602" s="17" t="n">
        <v>1.1285</v>
      </c>
      <c r="G602" s="17" t="n">
        <v>1</v>
      </c>
      <c r="H602" s="6" t="s">
        <f>=(F602-E602)*G602</f>
      </c>
      <c r="I602" s="9" t="s">
        <f>=(F602-E602)/E602</f>
      </c>
      <c r="J602" s="7" t="s">
        <f>=MAX(1,DATEDIF(C602,D602,"d")-1)</f>
      </c>
      <c r="K602" s="9" t="s">
        <f>=I602*365/J602</f>
      </c>
    </row>
    <row collapsed="false" customFormat="false" customHeight="false" hidden="false" ht="12.1" outlineLevel="0" r="603">
      <c r="A603" s="16" t="s">
        <v>69</v>
      </c>
      <c r="B603" s="16" t="s">
        <v>70</v>
      </c>
      <c r="C603" s="45" t="n">
        <v>45964</v>
      </c>
      <c r="D603" s="46" t="n">
        <v>45964</v>
      </c>
      <c r="E603" s="17" t="n">
        <v>1.13</v>
      </c>
      <c r="F603" s="17" t="n">
        <v>1.1285</v>
      </c>
      <c r="G603" s="17" t="n">
        <v>1</v>
      </c>
      <c r="H603" s="6" t="s">
        <f>=(F603-E603)*G603</f>
      </c>
      <c r="I603" s="9" t="s">
        <f>=(F603-E603)/E603</f>
      </c>
      <c r="J603" s="7" t="s">
        <f>=MAX(1,DATEDIF(C603,D603,"d")-1)</f>
      </c>
      <c r="K603" s="9" t="s">
        <f>=I603*365/J603</f>
      </c>
    </row>
    <row collapsed="false" customFormat="false" customHeight="false" hidden="false" ht="12.1" outlineLevel="0" r="604">
      <c r="A604" s="16" t="s">
        <v>69</v>
      </c>
      <c r="B604" s="16" t="s">
        <v>70</v>
      </c>
      <c r="C604" s="45" t="n">
        <v>45964</v>
      </c>
      <c r="D604" s="46" t="n">
        <v>45964</v>
      </c>
      <c r="E604" s="17" t="n">
        <v>1.13</v>
      </c>
      <c r="F604" s="17" t="n">
        <v>1.1285</v>
      </c>
      <c r="G604" s="17" t="n">
        <v>1</v>
      </c>
      <c r="H604" s="6" t="s">
        <f>=(F604-E604)*G604</f>
      </c>
      <c r="I604" s="9" t="s">
        <f>=(F604-E604)/E604</f>
      </c>
      <c r="J604" s="7" t="s">
        <f>=MAX(1,DATEDIF(C604,D604,"d")-1)</f>
      </c>
      <c r="K604" s="9" t="s">
        <f>=I604*365/J604</f>
      </c>
    </row>
    <row collapsed="false" customFormat="false" customHeight="false" hidden="false" ht="12.1" outlineLevel="0" r="605">
      <c r="A605" s="16" t="s">
        <v>69</v>
      </c>
      <c r="B605" s="16" t="s">
        <v>70</v>
      </c>
      <c r="C605" s="45" t="n">
        <v>45964</v>
      </c>
      <c r="D605" s="46" t="n">
        <v>45964</v>
      </c>
      <c r="E605" s="17" t="n">
        <v>1.13</v>
      </c>
      <c r="F605" s="17" t="n">
        <v>1.1285</v>
      </c>
      <c r="G605" s="17" t="n">
        <v>1</v>
      </c>
      <c r="H605" s="6" t="s">
        <f>=(F605-E605)*G605</f>
      </c>
      <c r="I605" s="9" t="s">
        <f>=(F605-E605)/E605</f>
      </c>
      <c r="J605" s="7" t="s">
        <f>=MAX(1,DATEDIF(C605,D605,"d")-1)</f>
      </c>
      <c r="K605" s="9" t="s">
        <f>=I605*365/J605</f>
      </c>
    </row>
    <row collapsed="false" customFormat="false" customHeight="false" hidden="false" ht="12.1" outlineLevel="0" r="606">
      <c r="A606" s="16" t="s">
        <v>69</v>
      </c>
      <c r="B606" s="16" t="s">
        <v>70</v>
      </c>
      <c r="C606" s="45" t="n">
        <v>45964</v>
      </c>
      <c r="D606" s="46" t="n">
        <v>45964</v>
      </c>
      <c r="E606" s="17" t="n">
        <v>1.13</v>
      </c>
      <c r="F606" s="17" t="n">
        <v>1.1285</v>
      </c>
      <c r="G606" s="17" t="n">
        <v>1</v>
      </c>
      <c r="H606" s="6" t="s">
        <f>=(F606-E606)*G606</f>
      </c>
      <c r="I606" s="9" t="s">
        <f>=(F606-E606)/E606</f>
      </c>
      <c r="J606" s="7" t="s">
        <f>=MAX(1,DATEDIF(C606,D606,"d")-1)</f>
      </c>
      <c r="K606" s="9" t="s">
        <f>=I606*365/J606</f>
      </c>
    </row>
    <row collapsed="false" customFormat="false" customHeight="false" hidden="false" ht="12.1" outlineLevel="0" r="607">
      <c r="A607" s="16" t="s">
        <v>69</v>
      </c>
      <c r="B607" s="16" t="s">
        <v>70</v>
      </c>
      <c r="C607" s="45" t="n">
        <v>45964</v>
      </c>
      <c r="D607" s="46" t="n">
        <v>45964</v>
      </c>
      <c r="E607" s="17" t="n">
        <v>1.13</v>
      </c>
      <c r="F607" s="17" t="n">
        <v>1.1285</v>
      </c>
      <c r="G607" s="17" t="n">
        <v>1</v>
      </c>
      <c r="H607" s="6" t="s">
        <f>=(F607-E607)*G607</f>
      </c>
      <c r="I607" s="9" t="s">
        <f>=(F607-E607)/E607</f>
      </c>
      <c r="J607" s="7" t="s">
        <f>=MAX(1,DATEDIF(C607,D607,"d")-1)</f>
      </c>
      <c r="K607" s="9" t="s">
        <f>=I607*365/J607</f>
      </c>
    </row>
    <row collapsed="false" customFormat="false" customHeight="false" hidden="false" ht="12.1" outlineLevel="0" r="608">
      <c r="A608" s="16" t="s">
        <v>69</v>
      </c>
      <c r="B608" s="16" t="s">
        <v>70</v>
      </c>
      <c r="C608" s="45" t="n">
        <v>45964</v>
      </c>
      <c r="D608" s="46" t="n">
        <v>45964</v>
      </c>
      <c r="E608" s="17" t="n">
        <v>1.13</v>
      </c>
      <c r="F608" s="17" t="n">
        <v>1.1285</v>
      </c>
      <c r="G608" s="17" t="n">
        <v>1</v>
      </c>
      <c r="H608" s="6" t="s">
        <f>=(F608-E608)*G608</f>
      </c>
      <c r="I608" s="9" t="s">
        <f>=(F608-E608)/E608</f>
      </c>
      <c r="J608" s="7" t="s">
        <f>=MAX(1,DATEDIF(C608,D608,"d")-1)</f>
      </c>
      <c r="K608" s="9" t="s">
        <f>=I608*365/J608</f>
      </c>
    </row>
    <row collapsed="false" customFormat="false" customHeight="false" hidden="false" ht="12.1" outlineLevel="0" r="609">
      <c r="A609" s="16" t="s">
        <v>69</v>
      </c>
      <c r="B609" s="16" t="s">
        <v>70</v>
      </c>
      <c r="C609" s="45" t="n">
        <v>45964</v>
      </c>
      <c r="D609" s="46" t="n">
        <v>45964</v>
      </c>
      <c r="E609" s="17" t="n">
        <v>1.13</v>
      </c>
      <c r="F609" s="17" t="n">
        <v>1.1285</v>
      </c>
      <c r="G609" s="17" t="n">
        <v>1</v>
      </c>
      <c r="H609" s="6" t="s">
        <f>=(F609-E609)*G609</f>
      </c>
      <c r="I609" s="9" t="s">
        <f>=(F609-E609)/E609</f>
      </c>
      <c r="J609" s="7" t="s">
        <f>=MAX(1,DATEDIF(C609,D609,"d")-1)</f>
      </c>
      <c r="K609" s="9" t="s">
        <f>=I609*365/J609</f>
      </c>
    </row>
    <row collapsed="false" customFormat="false" customHeight="false" hidden="false" ht="12.1" outlineLevel="0" r="610">
      <c r="A610" s="16" t="s">
        <v>69</v>
      </c>
      <c r="B610" s="16" t="s">
        <v>70</v>
      </c>
      <c r="C610" s="45" t="n">
        <v>45964</v>
      </c>
      <c r="D610" s="46" t="n">
        <v>45964</v>
      </c>
      <c r="E610" s="17" t="n">
        <v>1.13</v>
      </c>
      <c r="F610" s="17" t="n">
        <v>1.1285</v>
      </c>
      <c r="G610" s="17" t="n">
        <v>1</v>
      </c>
      <c r="H610" s="6" t="s">
        <f>=(F610-E610)*G610</f>
      </c>
      <c r="I610" s="9" t="s">
        <f>=(F610-E610)/E610</f>
      </c>
      <c r="J610" s="7" t="s">
        <f>=MAX(1,DATEDIF(C610,D610,"d")-1)</f>
      </c>
      <c r="K610" s="9" t="s">
        <f>=I610*365/J610</f>
      </c>
    </row>
    <row collapsed="false" customFormat="false" customHeight="false" hidden="false" ht="12.1" outlineLevel="0" r="611">
      <c r="A611" s="16" t="s">
        <v>69</v>
      </c>
      <c r="B611" s="16" t="s">
        <v>70</v>
      </c>
      <c r="C611" s="45" t="n">
        <v>45964</v>
      </c>
      <c r="D611" s="46" t="n">
        <v>45964</v>
      </c>
      <c r="E611" s="17" t="n">
        <v>1.13</v>
      </c>
      <c r="F611" s="17" t="n">
        <v>1.1285</v>
      </c>
      <c r="G611" s="17" t="n">
        <v>1</v>
      </c>
      <c r="H611" s="6" t="s">
        <f>=(F611-E611)*G611</f>
      </c>
      <c r="I611" s="9" t="s">
        <f>=(F611-E611)/E611</f>
      </c>
      <c r="J611" s="7" t="s">
        <f>=MAX(1,DATEDIF(C611,D611,"d")-1)</f>
      </c>
      <c r="K611" s="9" t="s">
        <f>=I611*365/J611</f>
      </c>
    </row>
    <row collapsed="false" customFormat="false" customHeight="false" hidden="false" ht="12.1" outlineLevel="0" r="612">
      <c r="A612" s="16" t="s">
        <v>69</v>
      </c>
      <c r="B612" s="16" t="s">
        <v>70</v>
      </c>
      <c r="C612" s="45" t="n">
        <v>45964</v>
      </c>
      <c r="D612" s="46" t="n">
        <v>45964</v>
      </c>
      <c r="E612" s="17" t="n">
        <v>1.13</v>
      </c>
      <c r="F612" s="17" t="n">
        <v>1.1285</v>
      </c>
      <c r="G612" s="17" t="n">
        <v>1</v>
      </c>
      <c r="H612" s="6" t="s">
        <f>=(F612-E612)*G612</f>
      </c>
      <c r="I612" s="9" t="s">
        <f>=(F612-E612)/E612</f>
      </c>
      <c r="J612" s="7" t="s">
        <f>=MAX(1,DATEDIF(C612,D612,"d")-1)</f>
      </c>
      <c r="K612" s="9" t="s">
        <f>=I612*365/J612</f>
      </c>
    </row>
    <row collapsed="false" customFormat="false" customHeight="false" hidden="false" ht="12.1" outlineLevel="0" r="613">
      <c r="A613" s="16" t="s">
        <v>69</v>
      </c>
      <c r="B613" s="16" t="s">
        <v>70</v>
      </c>
      <c r="C613" s="45" t="n">
        <v>45964</v>
      </c>
      <c r="D613" s="46" t="n">
        <v>45964</v>
      </c>
      <c r="E613" s="17" t="n">
        <v>1.13</v>
      </c>
      <c r="F613" s="17" t="n">
        <v>1.1285</v>
      </c>
      <c r="G613" s="17" t="n">
        <v>1</v>
      </c>
      <c r="H613" s="6" t="s">
        <f>=(F613-E613)*G613</f>
      </c>
      <c r="I613" s="9" t="s">
        <f>=(F613-E613)/E613</f>
      </c>
      <c r="J613" s="7" t="s">
        <f>=MAX(1,DATEDIF(C613,D613,"d")-1)</f>
      </c>
      <c r="K613" s="9" t="s">
        <f>=I613*365/J613</f>
      </c>
    </row>
    <row collapsed="false" customFormat="false" customHeight="false" hidden="false" ht="12.1" outlineLevel="0" r="614">
      <c r="A614" s="16" t="s">
        <v>69</v>
      </c>
      <c r="B614" s="16" t="s">
        <v>70</v>
      </c>
      <c r="C614" s="45" t="n">
        <v>45964</v>
      </c>
      <c r="D614" s="46" t="n">
        <v>45964</v>
      </c>
      <c r="E614" s="17" t="n">
        <v>1.13</v>
      </c>
      <c r="F614" s="17" t="n">
        <v>1.1285</v>
      </c>
      <c r="G614" s="17" t="n">
        <v>1</v>
      </c>
      <c r="H614" s="6" t="s">
        <f>=(F614-E614)*G614</f>
      </c>
      <c r="I614" s="9" t="s">
        <f>=(F614-E614)/E614</f>
      </c>
      <c r="J614" s="7" t="s">
        <f>=MAX(1,DATEDIF(C614,D614,"d")-1)</f>
      </c>
      <c r="K614" s="9" t="s">
        <f>=I614*365/J614</f>
      </c>
    </row>
    <row collapsed="false" customFormat="false" customHeight="false" hidden="false" ht="12.1" outlineLevel="0" r="615">
      <c r="A615" s="16" t="s">
        <v>69</v>
      </c>
      <c r="B615" s="16" t="s">
        <v>70</v>
      </c>
      <c r="C615" s="45" t="n">
        <v>45964</v>
      </c>
      <c r="D615" s="46" t="n">
        <v>45964</v>
      </c>
      <c r="E615" s="17" t="n">
        <v>1.13</v>
      </c>
      <c r="F615" s="17" t="n">
        <v>1.1285</v>
      </c>
      <c r="G615" s="17" t="n">
        <v>1</v>
      </c>
      <c r="H615" s="6" t="s">
        <f>=(F615-E615)*G615</f>
      </c>
      <c r="I615" s="9" t="s">
        <f>=(F615-E615)/E615</f>
      </c>
      <c r="J615" s="7" t="s">
        <f>=MAX(1,DATEDIF(C615,D615,"d")-1)</f>
      </c>
      <c r="K615" s="9" t="s">
        <f>=I615*365/J615</f>
      </c>
    </row>
    <row collapsed="false" customFormat="false" customHeight="false" hidden="false" ht="12.1" outlineLevel="0" r="616">
      <c r="A616" s="16" t="s">
        <v>69</v>
      </c>
      <c r="B616" s="16" t="s">
        <v>70</v>
      </c>
      <c r="C616" s="45" t="n">
        <v>45964</v>
      </c>
      <c r="D616" s="46" t="n">
        <v>45964</v>
      </c>
      <c r="E616" s="17" t="n">
        <v>1.13</v>
      </c>
      <c r="F616" s="17" t="n">
        <v>1.1285</v>
      </c>
      <c r="G616" s="17" t="n">
        <v>1</v>
      </c>
      <c r="H616" s="6" t="s">
        <f>=(F616-E616)*G616</f>
      </c>
      <c r="I616" s="9" t="s">
        <f>=(F616-E616)/E616</f>
      </c>
      <c r="J616" s="7" t="s">
        <f>=MAX(1,DATEDIF(C616,D616,"d")-1)</f>
      </c>
      <c r="K616" s="9" t="s">
        <f>=I616*365/J616</f>
      </c>
    </row>
    <row collapsed="false" customFormat="false" customHeight="false" hidden="false" ht="12.1" outlineLevel="0" r="617">
      <c r="A617" s="16" t="s">
        <v>69</v>
      </c>
      <c r="B617" s="16" t="s">
        <v>70</v>
      </c>
      <c r="C617" s="45" t="n">
        <v>45964</v>
      </c>
      <c r="D617" s="46" t="n">
        <v>45964</v>
      </c>
      <c r="E617" s="17" t="n">
        <v>1.13</v>
      </c>
      <c r="F617" s="17" t="n">
        <v>1.1285</v>
      </c>
      <c r="G617" s="17" t="n">
        <v>1</v>
      </c>
      <c r="H617" s="6" t="s">
        <f>=(F617-E617)*G617</f>
      </c>
      <c r="I617" s="9" t="s">
        <f>=(F617-E617)/E617</f>
      </c>
      <c r="J617" s="7" t="s">
        <f>=MAX(1,DATEDIF(C617,D617,"d")-1)</f>
      </c>
      <c r="K617" s="9" t="s">
        <f>=I617*365/J617</f>
      </c>
    </row>
    <row collapsed="false" customFormat="false" customHeight="false" hidden="false" ht="12.1" outlineLevel="0" r="618">
      <c r="A618" s="16" t="s">
        <v>69</v>
      </c>
      <c r="B618" s="16" t="s">
        <v>70</v>
      </c>
      <c r="C618" s="45" t="n">
        <v>45964</v>
      </c>
      <c r="D618" s="46" t="n">
        <v>45964</v>
      </c>
      <c r="E618" s="17" t="n">
        <v>1.13</v>
      </c>
      <c r="F618" s="17" t="n">
        <v>1.1285</v>
      </c>
      <c r="G618" s="17" t="n">
        <v>1</v>
      </c>
      <c r="H618" s="6" t="s">
        <f>=(F618-E618)*G618</f>
      </c>
      <c r="I618" s="9" t="s">
        <f>=(F618-E618)/E618</f>
      </c>
      <c r="J618" s="7" t="s">
        <f>=MAX(1,DATEDIF(C618,D618,"d")-1)</f>
      </c>
      <c r="K618" s="9" t="s">
        <f>=I618*365/J618</f>
      </c>
    </row>
    <row collapsed="false" customFormat="false" customHeight="false" hidden="false" ht="12.1" outlineLevel="0" r="619">
      <c r="A619" s="16" t="s">
        <v>69</v>
      </c>
      <c r="B619" s="16" t="s">
        <v>70</v>
      </c>
      <c r="C619" s="45" t="n">
        <v>45964</v>
      </c>
      <c r="D619" s="46" t="n">
        <v>45964</v>
      </c>
      <c r="E619" s="17" t="n">
        <v>1.13</v>
      </c>
      <c r="F619" s="17" t="n">
        <v>1.1285</v>
      </c>
      <c r="G619" s="17" t="n">
        <v>1</v>
      </c>
      <c r="H619" s="6" t="s">
        <f>=(F619-E619)*G619</f>
      </c>
      <c r="I619" s="9" t="s">
        <f>=(F619-E619)/E619</f>
      </c>
      <c r="J619" s="7" t="s">
        <f>=MAX(1,DATEDIF(C619,D619,"d")-1)</f>
      </c>
      <c r="K619" s="9" t="s">
        <f>=I619*365/J619</f>
      </c>
    </row>
    <row collapsed="false" customFormat="false" customHeight="false" hidden="false" ht="12.1" outlineLevel="0" r="620">
      <c r="A620" s="16" t="s">
        <v>69</v>
      </c>
      <c r="B620" s="16" t="s">
        <v>70</v>
      </c>
      <c r="C620" s="45" t="n">
        <v>45964</v>
      </c>
      <c r="D620" s="46" t="n">
        <v>45964</v>
      </c>
      <c r="E620" s="17" t="n">
        <v>1.13</v>
      </c>
      <c r="F620" s="17" t="n">
        <v>1.1285</v>
      </c>
      <c r="G620" s="17" t="n">
        <v>1</v>
      </c>
      <c r="H620" s="6" t="s">
        <f>=(F620-E620)*G620</f>
      </c>
      <c r="I620" s="9" t="s">
        <f>=(F620-E620)/E620</f>
      </c>
      <c r="J620" s="7" t="s">
        <f>=MAX(1,DATEDIF(C620,D620,"d")-1)</f>
      </c>
      <c r="K620" s="9" t="s">
        <f>=I620*365/J620</f>
      </c>
    </row>
    <row collapsed="false" customFormat="false" customHeight="false" hidden="false" ht="12.1" outlineLevel="0" r="621">
      <c r="A621" s="16" t="s">
        <v>69</v>
      </c>
      <c r="B621" s="16" t="s">
        <v>70</v>
      </c>
      <c r="C621" s="45" t="n">
        <v>45964</v>
      </c>
      <c r="D621" s="46" t="n">
        <v>45964</v>
      </c>
      <c r="E621" s="17" t="n">
        <v>1.13</v>
      </c>
      <c r="F621" s="17" t="n">
        <v>1.1285</v>
      </c>
      <c r="G621" s="17" t="n">
        <v>1</v>
      </c>
      <c r="H621" s="6" t="s">
        <f>=(F621-E621)*G621</f>
      </c>
      <c r="I621" s="9" t="s">
        <f>=(F621-E621)/E621</f>
      </c>
      <c r="J621" s="7" t="s">
        <f>=MAX(1,DATEDIF(C621,D621,"d")-1)</f>
      </c>
      <c r="K621" s="9" t="s">
        <f>=I621*365/J621</f>
      </c>
    </row>
    <row collapsed="false" customFormat="false" customHeight="false" hidden="false" ht="12.1" outlineLevel="0" r="622">
      <c r="A622" s="16" t="s">
        <v>69</v>
      </c>
      <c r="B622" s="16" t="s">
        <v>70</v>
      </c>
      <c r="C622" s="45" t="n">
        <v>45964</v>
      </c>
      <c r="D622" s="46" t="n">
        <v>45964</v>
      </c>
      <c r="E622" s="17" t="n">
        <v>1.13</v>
      </c>
      <c r="F622" s="17" t="n">
        <v>1.1285</v>
      </c>
      <c r="G622" s="17" t="n">
        <v>1</v>
      </c>
      <c r="H622" s="6" t="s">
        <f>=(F622-E622)*G622</f>
      </c>
      <c r="I622" s="9" t="s">
        <f>=(F622-E622)/E622</f>
      </c>
      <c r="J622" s="7" t="s">
        <f>=MAX(1,DATEDIF(C622,D622,"d")-1)</f>
      </c>
      <c r="K622" s="9" t="s">
        <f>=I622*365/J622</f>
      </c>
    </row>
    <row collapsed="false" customFormat="false" customHeight="false" hidden="false" ht="12.1" outlineLevel="0" r="623">
      <c r="A623" s="16" t="s">
        <v>69</v>
      </c>
      <c r="B623" s="16" t="s">
        <v>70</v>
      </c>
      <c r="C623" s="45" t="n">
        <v>45964</v>
      </c>
      <c r="D623" s="46" t="n">
        <v>45964</v>
      </c>
      <c r="E623" s="17" t="n">
        <v>1.13</v>
      </c>
      <c r="F623" s="17" t="n">
        <v>1.1285</v>
      </c>
      <c r="G623" s="17" t="n">
        <v>1</v>
      </c>
      <c r="H623" s="6" t="s">
        <f>=(F623-E623)*G623</f>
      </c>
      <c r="I623" s="9" t="s">
        <f>=(F623-E623)/E623</f>
      </c>
      <c r="J623" s="7" t="s">
        <f>=MAX(1,DATEDIF(C623,D623,"d")-1)</f>
      </c>
      <c r="K623" s="9" t="s">
        <f>=I623*365/J623</f>
      </c>
    </row>
    <row collapsed="false" customFormat="false" customHeight="false" hidden="false" ht="12.1" outlineLevel="0" r="624">
      <c r="A624" s="16" t="s">
        <v>69</v>
      </c>
      <c r="B624" s="16" t="s">
        <v>70</v>
      </c>
      <c r="C624" s="45" t="n">
        <v>45964</v>
      </c>
      <c r="D624" s="46" t="n">
        <v>45964</v>
      </c>
      <c r="E624" s="17" t="n">
        <v>1.13</v>
      </c>
      <c r="F624" s="17" t="n">
        <v>1.1285</v>
      </c>
      <c r="G624" s="17" t="n">
        <v>1</v>
      </c>
      <c r="H624" s="6" t="s">
        <f>=(F624-E624)*G624</f>
      </c>
      <c r="I624" s="9" t="s">
        <f>=(F624-E624)/E624</f>
      </c>
      <c r="J624" s="7" t="s">
        <f>=MAX(1,DATEDIF(C624,D624,"d")-1)</f>
      </c>
      <c r="K624" s="9" t="s">
        <f>=I624*365/J624</f>
      </c>
    </row>
    <row collapsed="false" customFormat="false" customHeight="false" hidden="false" ht="12.1" outlineLevel="0" r="625">
      <c r="A625" s="16" t="s">
        <v>69</v>
      </c>
      <c r="B625" s="16" t="s">
        <v>70</v>
      </c>
      <c r="C625" s="45" t="n">
        <v>45964</v>
      </c>
      <c r="D625" s="46" t="n">
        <v>45964</v>
      </c>
      <c r="E625" s="17" t="n">
        <v>1.13</v>
      </c>
      <c r="F625" s="17" t="n">
        <v>1.1285</v>
      </c>
      <c r="G625" s="17" t="n">
        <v>1</v>
      </c>
      <c r="H625" s="6" t="s">
        <f>=(F625-E625)*G625</f>
      </c>
      <c r="I625" s="9" t="s">
        <f>=(F625-E625)/E625</f>
      </c>
      <c r="J625" s="7" t="s">
        <f>=MAX(1,DATEDIF(C625,D625,"d")-1)</f>
      </c>
      <c r="K625" s="9" t="s">
        <f>=I625*365/J625</f>
      </c>
    </row>
    <row collapsed="false" customFormat="false" customHeight="false" hidden="false" ht="12.1" outlineLevel="0" r="626">
      <c r="A626" s="16" t="s">
        <v>69</v>
      </c>
      <c r="B626" s="16" t="s">
        <v>70</v>
      </c>
      <c r="C626" s="45" t="n">
        <v>45964</v>
      </c>
      <c r="D626" s="46" t="n">
        <v>45964</v>
      </c>
      <c r="E626" s="17" t="n">
        <v>1.13</v>
      </c>
      <c r="F626" s="17" t="n">
        <v>1.1285</v>
      </c>
      <c r="G626" s="17" t="n">
        <v>1</v>
      </c>
      <c r="H626" s="6" t="s">
        <f>=(F626-E626)*G626</f>
      </c>
      <c r="I626" s="9" t="s">
        <f>=(F626-E626)/E626</f>
      </c>
      <c r="J626" s="7" t="s">
        <f>=MAX(1,DATEDIF(C626,D626,"d")-1)</f>
      </c>
      <c r="K626" s="9" t="s">
        <f>=I626*365/J626</f>
      </c>
    </row>
    <row collapsed="false" customFormat="false" customHeight="false" hidden="false" ht="12.1" outlineLevel="0" r="627">
      <c r="A627" s="16" t="s">
        <v>69</v>
      </c>
      <c r="B627" s="16" t="s">
        <v>70</v>
      </c>
      <c r="C627" s="45" t="n">
        <v>45964</v>
      </c>
      <c r="D627" s="46" t="n">
        <v>45964</v>
      </c>
      <c r="E627" s="17" t="n">
        <v>1.13</v>
      </c>
      <c r="F627" s="17" t="n">
        <v>1.1285</v>
      </c>
      <c r="G627" s="17" t="n">
        <v>1</v>
      </c>
      <c r="H627" s="6" t="s">
        <f>=(F627-E627)*G627</f>
      </c>
      <c r="I627" s="9" t="s">
        <f>=(F627-E627)/E627</f>
      </c>
      <c r="J627" s="7" t="s">
        <f>=MAX(1,DATEDIF(C627,D627,"d")-1)</f>
      </c>
      <c r="K627" s="9" t="s">
        <f>=I627*365/J627</f>
      </c>
    </row>
    <row collapsed="false" customFormat="false" customHeight="false" hidden="false" ht="12.1" outlineLevel="0" r="628">
      <c r="A628" s="16" t="s">
        <v>69</v>
      </c>
      <c r="B628" s="16" t="s">
        <v>70</v>
      </c>
      <c r="C628" s="45" t="n">
        <v>45964</v>
      </c>
      <c r="D628" s="46" t="n">
        <v>45964</v>
      </c>
      <c r="E628" s="17" t="n">
        <v>1.13</v>
      </c>
      <c r="F628" s="17" t="n">
        <v>1.1285</v>
      </c>
      <c r="G628" s="17" t="n">
        <v>1</v>
      </c>
      <c r="H628" s="6" t="s">
        <f>=(F628-E628)*G628</f>
      </c>
      <c r="I628" s="9" t="s">
        <f>=(F628-E628)/E628</f>
      </c>
      <c r="J628" s="7" t="s">
        <f>=MAX(1,DATEDIF(C628,D628,"d")-1)</f>
      </c>
      <c r="K628" s="9" t="s">
        <f>=I628*365/J628</f>
      </c>
    </row>
    <row collapsed="false" customFormat="false" customHeight="false" hidden="false" ht="12.1" outlineLevel="0" r="629">
      <c r="A629" s="16" t="s">
        <v>69</v>
      </c>
      <c r="B629" s="16" t="s">
        <v>70</v>
      </c>
      <c r="C629" s="45" t="n">
        <v>45964</v>
      </c>
      <c r="D629" s="46" t="n">
        <v>45964</v>
      </c>
      <c r="E629" s="17" t="n">
        <v>1.13</v>
      </c>
      <c r="F629" s="17" t="n">
        <v>1.1285</v>
      </c>
      <c r="G629" s="17" t="n">
        <v>1</v>
      </c>
      <c r="H629" s="6" t="s">
        <f>=(F629-E629)*G629</f>
      </c>
      <c r="I629" s="9" t="s">
        <f>=(F629-E629)/E629</f>
      </c>
      <c r="J629" s="7" t="s">
        <f>=MAX(1,DATEDIF(C629,D629,"d")-1)</f>
      </c>
      <c r="K629" s="9" t="s">
        <f>=I629*365/J629</f>
      </c>
    </row>
    <row collapsed="false" customFormat="false" customHeight="false" hidden="false" ht="12.1" outlineLevel="0" r="630">
      <c r="A630" s="16" t="s">
        <v>69</v>
      </c>
      <c r="B630" s="16" t="s">
        <v>70</v>
      </c>
      <c r="C630" s="45" t="n">
        <v>45964</v>
      </c>
      <c r="D630" s="46" t="n">
        <v>45964</v>
      </c>
      <c r="E630" s="17" t="n">
        <v>1.13</v>
      </c>
      <c r="F630" s="17" t="n">
        <v>1.1285</v>
      </c>
      <c r="G630" s="17" t="n">
        <v>1</v>
      </c>
      <c r="H630" s="6" t="s">
        <f>=(F630-E630)*G630</f>
      </c>
      <c r="I630" s="9" t="s">
        <f>=(F630-E630)/E630</f>
      </c>
      <c r="J630" s="7" t="s">
        <f>=MAX(1,DATEDIF(C630,D630,"d")-1)</f>
      </c>
      <c r="K630" s="9" t="s">
        <f>=I630*365/J630</f>
      </c>
    </row>
    <row collapsed="false" customFormat="false" customHeight="false" hidden="false" ht="12.1" outlineLevel="0" r="631">
      <c r="A631" s="16" t="s">
        <v>69</v>
      </c>
      <c r="B631" s="16" t="s">
        <v>70</v>
      </c>
      <c r="C631" s="45" t="n">
        <v>45964</v>
      </c>
      <c r="D631" s="46" t="n">
        <v>45964</v>
      </c>
      <c r="E631" s="17" t="n">
        <v>1.13</v>
      </c>
      <c r="F631" s="17" t="n">
        <v>1.1285</v>
      </c>
      <c r="G631" s="17" t="n">
        <v>1</v>
      </c>
      <c r="H631" s="6" t="s">
        <f>=(F631-E631)*G631</f>
      </c>
      <c r="I631" s="9" t="s">
        <f>=(F631-E631)/E631</f>
      </c>
      <c r="J631" s="7" t="s">
        <f>=MAX(1,DATEDIF(C631,D631,"d")-1)</f>
      </c>
      <c r="K631" s="9" t="s">
        <f>=I631*365/J631</f>
      </c>
    </row>
    <row collapsed="false" customFormat="false" customHeight="false" hidden="false" ht="12.1" outlineLevel="0" r="632">
      <c r="A632" s="16" t="s">
        <v>69</v>
      </c>
      <c r="B632" s="16" t="s">
        <v>70</v>
      </c>
      <c r="C632" s="45" t="n">
        <v>45964</v>
      </c>
      <c r="D632" s="46" t="n">
        <v>45964</v>
      </c>
      <c r="E632" s="17" t="n">
        <v>1.13</v>
      </c>
      <c r="F632" s="17" t="n">
        <v>1.1285</v>
      </c>
      <c r="G632" s="17" t="n">
        <v>1</v>
      </c>
      <c r="H632" s="6" t="s">
        <f>=(F632-E632)*G632</f>
      </c>
      <c r="I632" s="9" t="s">
        <f>=(F632-E632)/E632</f>
      </c>
      <c r="J632" s="7" t="s">
        <f>=MAX(1,DATEDIF(C632,D632,"d")-1)</f>
      </c>
      <c r="K632" s="9" t="s">
        <f>=I632*365/J632</f>
      </c>
    </row>
    <row collapsed="false" customFormat="false" customHeight="false" hidden="false" ht="12.1" outlineLevel="0" r="633">
      <c r="A633" s="16" t="s">
        <v>69</v>
      </c>
      <c r="B633" s="16" t="s">
        <v>70</v>
      </c>
      <c r="C633" s="45" t="n">
        <v>45964</v>
      </c>
      <c r="D633" s="46" t="n">
        <v>45964</v>
      </c>
      <c r="E633" s="17" t="n">
        <v>1.13</v>
      </c>
      <c r="F633" s="17" t="n">
        <v>1.1285</v>
      </c>
      <c r="G633" s="17" t="n">
        <v>1</v>
      </c>
      <c r="H633" s="6" t="s">
        <f>=(F633-E633)*G633</f>
      </c>
      <c r="I633" s="9" t="s">
        <f>=(F633-E633)/E633</f>
      </c>
      <c r="J633" s="7" t="s">
        <f>=MAX(1,DATEDIF(C633,D633,"d")-1)</f>
      </c>
      <c r="K633" s="9" t="s">
        <f>=I633*365/J633</f>
      </c>
    </row>
    <row collapsed="false" customFormat="false" customHeight="false" hidden="false" ht="12.1" outlineLevel="0" r="634">
      <c r="A634" s="16" t="s">
        <v>69</v>
      </c>
      <c r="B634" s="16" t="s">
        <v>70</v>
      </c>
      <c r="C634" s="45" t="n">
        <v>45964</v>
      </c>
      <c r="D634" s="46" t="n">
        <v>45964</v>
      </c>
      <c r="E634" s="17" t="n">
        <v>1.13</v>
      </c>
      <c r="F634" s="17" t="n">
        <v>1.1285</v>
      </c>
      <c r="G634" s="17" t="n">
        <v>1</v>
      </c>
      <c r="H634" s="6" t="s">
        <f>=(F634-E634)*G634</f>
      </c>
      <c r="I634" s="9" t="s">
        <f>=(F634-E634)/E634</f>
      </c>
      <c r="J634" s="7" t="s">
        <f>=MAX(1,DATEDIF(C634,D634,"d")-1)</f>
      </c>
      <c r="K634" s="9" t="s">
        <f>=I634*365/J634</f>
      </c>
    </row>
    <row collapsed="false" customFormat="false" customHeight="false" hidden="false" ht="12.1" outlineLevel="0" r="635">
      <c r="A635" s="16" t="s">
        <v>69</v>
      </c>
      <c r="B635" s="16" t="s">
        <v>70</v>
      </c>
      <c r="C635" s="45" t="n">
        <v>45964</v>
      </c>
      <c r="D635" s="46" t="n">
        <v>45964</v>
      </c>
      <c r="E635" s="17" t="n">
        <v>1.13</v>
      </c>
      <c r="F635" s="17" t="n">
        <v>1.1285</v>
      </c>
      <c r="G635" s="17" t="n">
        <v>1</v>
      </c>
      <c r="H635" s="6" t="s">
        <f>=(F635-E635)*G635</f>
      </c>
      <c r="I635" s="9" t="s">
        <f>=(F635-E635)/E635</f>
      </c>
      <c r="J635" s="7" t="s">
        <f>=MAX(1,DATEDIF(C635,D635,"d")-1)</f>
      </c>
      <c r="K635" s="9" t="s">
        <f>=I635*365/J635</f>
      </c>
    </row>
    <row collapsed="false" customFormat="false" customHeight="false" hidden="false" ht="12.1" outlineLevel="0" r="636">
      <c r="A636" s="16" t="s">
        <v>69</v>
      </c>
      <c r="B636" s="16" t="s">
        <v>70</v>
      </c>
      <c r="C636" s="45" t="n">
        <v>45964</v>
      </c>
      <c r="D636" s="46" t="n">
        <v>45964</v>
      </c>
      <c r="E636" s="17" t="n">
        <v>1.13</v>
      </c>
      <c r="F636" s="17" t="n">
        <v>1.1285</v>
      </c>
      <c r="G636" s="17" t="n">
        <v>1</v>
      </c>
      <c r="H636" s="6" t="s">
        <f>=(F636-E636)*G636</f>
      </c>
      <c r="I636" s="9" t="s">
        <f>=(F636-E636)/E636</f>
      </c>
      <c r="J636" s="7" t="s">
        <f>=MAX(1,DATEDIF(C636,D636,"d")-1)</f>
      </c>
      <c r="K636" s="9" t="s">
        <f>=I636*365/J636</f>
      </c>
    </row>
    <row collapsed="false" customFormat="false" customHeight="false" hidden="false" ht="12.1" outlineLevel="0" r="637">
      <c r="A637" s="16" t="s">
        <v>69</v>
      </c>
      <c r="B637" s="16" t="s">
        <v>70</v>
      </c>
      <c r="C637" s="45" t="n">
        <v>45964</v>
      </c>
      <c r="D637" s="46" t="n">
        <v>45964</v>
      </c>
      <c r="E637" s="17" t="n">
        <v>1.13</v>
      </c>
      <c r="F637" s="17" t="n">
        <v>1.1285</v>
      </c>
      <c r="G637" s="17" t="n">
        <v>1</v>
      </c>
      <c r="H637" s="6" t="s">
        <f>=(F637-E637)*G637</f>
      </c>
      <c r="I637" s="9" t="s">
        <f>=(F637-E637)/E637</f>
      </c>
      <c r="J637" s="7" t="s">
        <f>=MAX(1,DATEDIF(C637,D637,"d")-1)</f>
      </c>
      <c r="K637" s="9" t="s">
        <f>=I637*365/J637</f>
      </c>
    </row>
    <row collapsed="false" customFormat="false" customHeight="false" hidden="false" ht="12.1" outlineLevel="0" r="638">
      <c r="A638" s="16" t="s">
        <v>69</v>
      </c>
      <c r="B638" s="16" t="s">
        <v>70</v>
      </c>
      <c r="C638" s="45" t="n">
        <v>45964</v>
      </c>
      <c r="D638" s="46" t="n">
        <v>45964</v>
      </c>
      <c r="E638" s="17" t="n">
        <v>1.13</v>
      </c>
      <c r="F638" s="17" t="n">
        <v>1.1285</v>
      </c>
      <c r="G638" s="17" t="n">
        <v>1</v>
      </c>
      <c r="H638" s="6" t="s">
        <f>=(F638-E638)*G638</f>
      </c>
      <c r="I638" s="9" t="s">
        <f>=(F638-E638)/E638</f>
      </c>
      <c r="J638" s="7" t="s">
        <f>=MAX(1,DATEDIF(C638,D638,"d")-1)</f>
      </c>
      <c r="K638" s="9" t="s">
        <f>=I638*365/J638</f>
      </c>
    </row>
    <row collapsed="false" customFormat="false" customHeight="false" hidden="false" ht="12.1" outlineLevel="0" r="639">
      <c r="A639" s="16" t="s">
        <v>69</v>
      </c>
      <c r="B639" s="16" t="s">
        <v>70</v>
      </c>
      <c r="C639" s="45" t="n">
        <v>45964</v>
      </c>
      <c r="D639" s="46" t="n">
        <v>45964</v>
      </c>
      <c r="E639" s="17" t="n">
        <v>1.13</v>
      </c>
      <c r="F639" s="17" t="n">
        <v>1.1285</v>
      </c>
      <c r="G639" s="17" t="n">
        <v>1</v>
      </c>
      <c r="H639" s="6" t="s">
        <f>=(F639-E639)*G639</f>
      </c>
      <c r="I639" s="9" t="s">
        <f>=(F639-E639)/E639</f>
      </c>
      <c r="J639" s="7" t="s">
        <f>=MAX(1,DATEDIF(C639,D639,"d")-1)</f>
      </c>
      <c r="K639" s="9" t="s">
        <f>=I639*365/J639</f>
      </c>
    </row>
    <row collapsed="false" customFormat="false" customHeight="false" hidden="false" ht="12.1" outlineLevel="0" r="640">
      <c r="A640" s="16" t="s">
        <v>69</v>
      </c>
      <c r="B640" s="16" t="s">
        <v>70</v>
      </c>
      <c r="C640" s="45" t="n">
        <v>45964</v>
      </c>
      <c r="D640" s="46" t="n">
        <v>45964</v>
      </c>
      <c r="E640" s="17" t="n">
        <v>1.13</v>
      </c>
      <c r="F640" s="17" t="n">
        <v>1.1285</v>
      </c>
      <c r="G640" s="17" t="n">
        <v>1</v>
      </c>
      <c r="H640" s="6" t="s">
        <f>=(F640-E640)*G640</f>
      </c>
      <c r="I640" s="9" t="s">
        <f>=(F640-E640)/E640</f>
      </c>
      <c r="J640" s="7" t="s">
        <f>=MAX(1,DATEDIF(C640,D640,"d")-1)</f>
      </c>
      <c r="K640" s="9" t="s">
        <f>=I640*365/J640</f>
      </c>
    </row>
    <row collapsed="false" customFormat="false" customHeight="false" hidden="false" ht="12.1" outlineLevel="0" r="641">
      <c r="A641" s="16" t="s">
        <v>69</v>
      </c>
      <c r="B641" s="16" t="s">
        <v>70</v>
      </c>
      <c r="C641" s="45" t="n">
        <v>45964</v>
      </c>
      <c r="D641" s="46" t="n">
        <v>45964</v>
      </c>
      <c r="E641" s="17" t="n">
        <v>1.13</v>
      </c>
      <c r="F641" s="17" t="n">
        <v>1.1285</v>
      </c>
      <c r="G641" s="17" t="n">
        <v>1</v>
      </c>
      <c r="H641" s="6" t="s">
        <f>=(F641-E641)*G641</f>
      </c>
      <c r="I641" s="9" t="s">
        <f>=(F641-E641)/E641</f>
      </c>
      <c r="J641" s="7" t="s">
        <f>=MAX(1,DATEDIF(C641,D641,"d")-1)</f>
      </c>
      <c r="K641" s="9" t="s">
        <f>=I641*365/J641</f>
      </c>
    </row>
    <row collapsed="false" customFormat="false" customHeight="false" hidden="false" ht="12.1" outlineLevel="0" r="642">
      <c r="A642" s="16" t="s">
        <v>69</v>
      </c>
      <c r="B642" s="16" t="s">
        <v>70</v>
      </c>
      <c r="C642" s="45" t="n">
        <v>45964</v>
      </c>
      <c r="D642" s="46" t="n">
        <v>45964</v>
      </c>
      <c r="E642" s="17" t="n">
        <v>1.13</v>
      </c>
      <c r="F642" s="17" t="n">
        <v>1.1285</v>
      </c>
      <c r="G642" s="17" t="n">
        <v>1</v>
      </c>
      <c r="H642" s="6" t="s">
        <f>=(F642-E642)*G642</f>
      </c>
      <c r="I642" s="9" t="s">
        <f>=(F642-E642)/E642</f>
      </c>
      <c r="J642" s="7" t="s">
        <f>=MAX(1,DATEDIF(C642,D642,"d")-1)</f>
      </c>
      <c r="K642" s="9" t="s">
        <f>=I642*365/J642</f>
      </c>
    </row>
    <row collapsed="false" customFormat="false" customHeight="false" hidden="false" ht="12.1" outlineLevel="0" r="643">
      <c r="A643" s="16" t="s">
        <v>69</v>
      </c>
      <c r="B643" s="16" t="s">
        <v>70</v>
      </c>
      <c r="C643" s="45" t="n">
        <v>45964</v>
      </c>
      <c r="D643" s="46" t="n">
        <v>45964</v>
      </c>
      <c r="E643" s="17" t="n">
        <v>1.13</v>
      </c>
      <c r="F643" s="17" t="n">
        <v>1.1285</v>
      </c>
      <c r="G643" s="17" t="n">
        <v>1</v>
      </c>
      <c r="H643" s="6" t="s">
        <f>=(F643-E643)*G643</f>
      </c>
      <c r="I643" s="9" t="s">
        <f>=(F643-E643)/E643</f>
      </c>
      <c r="J643" s="7" t="s">
        <f>=MAX(1,DATEDIF(C643,D643,"d")-1)</f>
      </c>
      <c r="K643" s="9" t="s">
        <f>=I643*365/J643</f>
      </c>
    </row>
    <row collapsed="false" customFormat="false" customHeight="false" hidden="false" ht="12.1" outlineLevel="0" r="644">
      <c r="A644" s="16" t="s">
        <v>69</v>
      </c>
      <c r="B644" s="16" t="s">
        <v>70</v>
      </c>
      <c r="C644" s="45" t="n">
        <v>45964</v>
      </c>
      <c r="D644" s="46" t="n">
        <v>45964</v>
      </c>
      <c r="E644" s="17" t="n">
        <v>1.13</v>
      </c>
      <c r="F644" s="17" t="n">
        <v>1.1285</v>
      </c>
      <c r="G644" s="17" t="n">
        <v>1</v>
      </c>
      <c r="H644" s="6" t="s">
        <f>=(F644-E644)*G644</f>
      </c>
      <c r="I644" s="9" t="s">
        <f>=(F644-E644)/E644</f>
      </c>
      <c r="J644" s="7" t="s">
        <f>=MAX(1,DATEDIF(C644,D644,"d")-1)</f>
      </c>
      <c r="K644" s="9" t="s">
        <f>=I644*365/J644</f>
      </c>
    </row>
    <row collapsed="false" customFormat="false" customHeight="false" hidden="false" ht="12.1" outlineLevel="0" r="645">
      <c r="A645" s="16" t="s">
        <v>69</v>
      </c>
      <c r="B645" s="16" t="s">
        <v>70</v>
      </c>
      <c r="C645" s="45" t="n">
        <v>45964</v>
      </c>
      <c r="D645" s="46" t="n">
        <v>45964</v>
      </c>
      <c r="E645" s="17" t="n">
        <v>1.13</v>
      </c>
      <c r="F645" s="17" t="n">
        <v>1.1285</v>
      </c>
      <c r="G645" s="17" t="n">
        <v>1</v>
      </c>
      <c r="H645" s="6" t="s">
        <f>=(F645-E645)*G645</f>
      </c>
      <c r="I645" s="9" t="s">
        <f>=(F645-E645)/E645</f>
      </c>
      <c r="J645" s="7" t="s">
        <f>=MAX(1,DATEDIF(C645,D645,"d")-1)</f>
      </c>
      <c r="K645" s="9" t="s">
        <f>=I645*365/J645</f>
      </c>
    </row>
    <row collapsed="false" customFormat="false" customHeight="false" hidden="false" ht="12.1" outlineLevel="0" r="646">
      <c r="A646" s="16" t="s">
        <v>69</v>
      </c>
      <c r="B646" s="16" t="s">
        <v>70</v>
      </c>
      <c r="C646" s="45" t="n">
        <v>45964</v>
      </c>
      <c r="D646" s="46" t="n">
        <v>45964</v>
      </c>
      <c r="E646" s="17" t="n">
        <v>1.13</v>
      </c>
      <c r="F646" s="17" t="n">
        <v>1.1285</v>
      </c>
      <c r="G646" s="17" t="n">
        <v>1</v>
      </c>
      <c r="H646" s="6" t="s">
        <f>=(F646-E646)*G646</f>
      </c>
      <c r="I646" s="9" t="s">
        <f>=(F646-E646)/E646</f>
      </c>
      <c r="J646" s="7" t="s">
        <f>=MAX(1,DATEDIF(C646,D646,"d")-1)</f>
      </c>
      <c r="K646" s="9" t="s">
        <f>=I646*365/J646</f>
      </c>
    </row>
    <row collapsed="false" customFormat="false" customHeight="false" hidden="false" ht="12.1" outlineLevel="0" r="647">
      <c r="A647" s="16" t="s">
        <v>69</v>
      </c>
      <c r="B647" s="16" t="s">
        <v>70</v>
      </c>
      <c r="C647" s="45" t="n">
        <v>45964</v>
      </c>
      <c r="D647" s="46" t="n">
        <v>45964</v>
      </c>
      <c r="E647" s="17" t="n">
        <v>1.13</v>
      </c>
      <c r="F647" s="17" t="n">
        <v>1.1285</v>
      </c>
      <c r="G647" s="17" t="n">
        <v>1</v>
      </c>
      <c r="H647" s="6" t="s">
        <f>=(F647-E647)*G647</f>
      </c>
      <c r="I647" s="9" t="s">
        <f>=(F647-E647)/E647</f>
      </c>
      <c r="J647" s="7" t="s">
        <f>=MAX(1,DATEDIF(C647,D647,"d")-1)</f>
      </c>
      <c r="K647" s="9" t="s">
        <f>=I647*365/J647</f>
      </c>
    </row>
    <row collapsed="false" customFormat="false" customHeight="false" hidden="false" ht="12.1" outlineLevel="0" r="648">
      <c r="A648" s="16" t="s">
        <v>69</v>
      </c>
      <c r="B648" s="16" t="s">
        <v>70</v>
      </c>
      <c r="C648" s="45" t="n">
        <v>45964</v>
      </c>
      <c r="D648" s="46" t="n">
        <v>45964</v>
      </c>
      <c r="E648" s="17" t="n">
        <v>1.13</v>
      </c>
      <c r="F648" s="17" t="n">
        <v>1.1285</v>
      </c>
      <c r="G648" s="17" t="n">
        <v>1</v>
      </c>
      <c r="H648" s="6" t="s">
        <f>=(F648-E648)*G648</f>
      </c>
      <c r="I648" s="9" t="s">
        <f>=(F648-E648)/E648</f>
      </c>
      <c r="J648" s="7" t="s">
        <f>=MAX(1,DATEDIF(C648,D648,"d")-1)</f>
      </c>
      <c r="K648" s="9" t="s">
        <f>=I648*365/J648</f>
      </c>
    </row>
    <row collapsed="false" customFormat="false" customHeight="false" hidden="false" ht="12.1" outlineLevel="0" r="649">
      <c r="A649" s="16" t="s">
        <v>69</v>
      </c>
      <c r="B649" s="16" t="s">
        <v>70</v>
      </c>
      <c r="C649" s="45" t="n">
        <v>45964</v>
      </c>
      <c r="D649" s="46" t="n">
        <v>45964</v>
      </c>
      <c r="E649" s="17" t="n">
        <v>1.13</v>
      </c>
      <c r="F649" s="17" t="n">
        <v>1.1285</v>
      </c>
      <c r="G649" s="17" t="n">
        <v>1</v>
      </c>
      <c r="H649" s="6" t="s">
        <f>=(F649-E649)*G649</f>
      </c>
      <c r="I649" s="9" t="s">
        <f>=(F649-E649)/E649</f>
      </c>
      <c r="J649" s="7" t="s">
        <f>=MAX(1,DATEDIF(C649,D649,"d")-1)</f>
      </c>
      <c r="K649" s="9" t="s">
        <f>=I649*365/J649</f>
      </c>
    </row>
    <row collapsed="false" customFormat="false" customHeight="false" hidden="false" ht="12.1" outlineLevel="0" r="650">
      <c r="A650" s="16" t="s">
        <v>69</v>
      </c>
      <c r="B650" s="16" t="s">
        <v>70</v>
      </c>
      <c r="C650" s="45" t="n">
        <v>45964</v>
      </c>
      <c r="D650" s="46" t="n">
        <v>45964</v>
      </c>
      <c r="E650" s="17" t="n">
        <v>1.13</v>
      </c>
      <c r="F650" s="17" t="n">
        <v>1.1285</v>
      </c>
      <c r="G650" s="17" t="n">
        <v>1</v>
      </c>
      <c r="H650" s="6" t="s">
        <f>=(F650-E650)*G650</f>
      </c>
      <c r="I650" s="9" t="s">
        <f>=(F650-E650)/E650</f>
      </c>
      <c r="J650" s="7" t="s">
        <f>=MAX(1,DATEDIF(C650,D650,"d")-1)</f>
      </c>
      <c r="K650" s="9" t="s">
        <f>=I650*365/J650</f>
      </c>
    </row>
    <row collapsed="false" customFormat="false" customHeight="false" hidden="false" ht="12.1" outlineLevel="0" r="651">
      <c r="A651" s="16" t="s">
        <v>69</v>
      </c>
      <c r="B651" s="16" t="s">
        <v>70</v>
      </c>
      <c r="C651" s="45" t="n">
        <v>45964</v>
      </c>
      <c r="D651" s="46" t="n">
        <v>45964</v>
      </c>
      <c r="E651" s="17" t="n">
        <v>1.13</v>
      </c>
      <c r="F651" s="17" t="n">
        <v>1.1285</v>
      </c>
      <c r="G651" s="17" t="n">
        <v>1</v>
      </c>
      <c r="H651" s="6" t="s">
        <f>=(F651-E651)*G651</f>
      </c>
      <c r="I651" s="9" t="s">
        <f>=(F651-E651)/E651</f>
      </c>
      <c r="J651" s="7" t="s">
        <f>=MAX(1,DATEDIF(C651,D651,"d")-1)</f>
      </c>
      <c r="K651" s="9" t="s">
        <f>=I651*365/J651</f>
      </c>
    </row>
    <row collapsed="false" customFormat="false" customHeight="false" hidden="false" ht="12.1" outlineLevel="0" r="652">
      <c r="A652" s="16" t="s">
        <v>69</v>
      </c>
      <c r="B652" s="16" t="s">
        <v>70</v>
      </c>
      <c r="C652" s="45" t="n">
        <v>45964</v>
      </c>
      <c r="D652" s="46" t="n">
        <v>45964</v>
      </c>
      <c r="E652" s="17" t="n">
        <v>1.13</v>
      </c>
      <c r="F652" s="17" t="n">
        <v>1.1285</v>
      </c>
      <c r="G652" s="17" t="n">
        <v>1</v>
      </c>
      <c r="H652" s="6" t="s">
        <f>=(F652-E652)*G652</f>
      </c>
      <c r="I652" s="9" t="s">
        <f>=(F652-E652)/E652</f>
      </c>
      <c r="J652" s="7" t="s">
        <f>=MAX(1,DATEDIF(C652,D652,"d")-1)</f>
      </c>
      <c r="K652" s="9" t="s">
        <f>=I652*365/J652</f>
      </c>
    </row>
    <row collapsed="false" customFormat="false" customHeight="false" hidden="false" ht="12.1" outlineLevel="0" r="653">
      <c r="A653" s="16" t="s">
        <v>69</v>
      </c>
      <c r="B653" s="16" t="s">
        <v>70</v>
      </c>
      <c r="C653" s="45" t="n">
        <v>45964</v>
      </c>
      <c r="D653" s="46" t="n">
        <v>45964</v>
      </c>
      <c r="E653" s="17" t="n">
        <v>1.13</v>
      </c>
      <c r="F653" s="17" t="n">
        <v>1.1285</v>
      </c>
      <c r="G653" s="17" t="n">
        <v>1</v>
      </c>
      <c r="H653" s="6" t="s">
        <f>=(F653-E653)*G653</f>
      </c>
      <c r="I653" s="9" t="s">
        <f>=(F653-E653)/E653</f>
      </c>
      <c r="J653" s="7" t="s">
        <f>=MAX(1,DATEDIF(C653,D653,"d")-1)</f>
      </c>
      <c r="K653" s="9" t="s">
        <f>=I653*365/J653</f>
      </c>
    </row>
    <row collapsed="false" customFormat="false" customHeight="false" hidden="false" ht="12.1" outlineLevel="0" r="654">
      <c r="A654" s="16" t="s">
        <v>69</v>
      </c>
      <c r="B654" s="16" t="s">
        <v>70</v>
      </c>
      <c r="C654" s="45" t="n">
        <v>45964</v>
      </c>
      <c r="D654" s="46" t="n">
        <v>45964</v>
      </c>
      <c r="E654" s="17" t="n">
        <v>1.13</v>
      </c>
      <c r="F654" s="17" t="n">
        <v>1.1285</v>
      </c>
      <c r="G654" s="17" t="n">
        <v>1</v>
      </c>
      <c r="H654" s="6" t="s">
        <f>=(F654-E654)*G654</f>
      </c>
      <c r="I654" s="9" t="s">
        <f>=(F654-E654)/E654</f>
      </c>
      <c r="J654" s="7" t="s">
        <f>=MAX(1,DATEDIF(C654,D654,"d")-1)</f>
      </c>
      <c r="K654" s="9" t="s">
        <f>=I654*365/J654</f>
      </c>
    </row>
    <row collapsed="false" customFormat="false" customHeight="false" hidden="false" ht="12.1" outlineLevel="0" r="655">
      <c r="A655" s="16" t="s">
        <v>69</v>
      </c>
      <c r="B655" s="16" t="s">
        <v>70</v>
      </c>
      <c r="C655" s="45" t="n">
        <v>45964</v>
      </c>
      <c r="D655" s="46" t="n">
        <v>45964</v>
      </c>
      <c r="E655" s="17" t="n">
        <v>1.13</v>
      </c>
      <c r="F655" s="17" t="n">
        <v>1.1285</v>
      </c>
      <c r="G655" s="17" t="n">
        <v>1</v>
      </c>
      <c r="H655" s="6" t="s">
        <f>=(F655-E655)*G655</f>
      </c>
      <c r="I655" s="9" t="s">
        <f>=(F655-E655)/E655</f>
      </c>
      <c r="J655" s="7" t="s">
        <f>=MAX(1,DATEDIF(C655,D655,"d")-1)</f>
      </c>
      <c r="K655" s="9" t="s">
        <f>=I655*365/J655</f>
      </c>
    </row>
    <row collapsed="false" customFormat="false" customHeight="false" hidden="false" ht="12.1" outlineLevel="0" r="656">
      <c r="A656" s="16" t="s">
        <v>69</v>
      </c>
      <c r="B656" s="16" t="s">
        <v>70</v>
      </c>
      <c r="C656" s="45" t="n">
        <v>45964</v>
      </c>
      <c r="D656" s="46" t="n">
        <v>45964</v>
      </c>
      <c r="E656" s="17" t="n">
        <v>1.13</v>
      </c>
      <c r="F656" s="17" t="n">
        <v>1.1285</v>
      </c>
      <c r="G656" s="17" t="n">
        <v>1</v>
      </c>
      <c r="H656" s="6" t="s">
        <f>=(F656-E656)*G656</f>
      </c>
      <c r="I656" s="9" t="s">
        <f>=(F656-E656)/E656</f>
      </c>
      <c r="J656" s="7" t="s">
        <f>=MAX(1,DATEDIF(C656,D656,"d")-1)</f>
      </c>
      <c r="K656" s="9" t="s">
        <f>=I656*365/J656</f>
      </c>
    </row>
    <row collapsed="false" customFormat="false" customHeight="false" hidden="false" ht="12.1" outlineLevel="0" r="657">
      <c r="A657" s="16" t="s">
        <v>69</v>
      </c>
      <c r="B657" s="16" t="s">
        <v>70</v>
      </c>
      <c r="C657" s="45" t="n">
        <v>45964</v>
      </c>
      <c r="D657" s="46" t="n">
        <v>45964</v>
      </c>
      <c r="E657" s="17" t="n">
        <v>1.13</v>
      </c>
      <c r="F657" s="17" t="n">
        <v>1.1285</v>
      </c>
      <c r="G657" s="17" t="n">
        <v>1</v>
      </c>
      <c r="H657" s="6" t="s">
        <f>=(F657-E657)*G657</f>
      </c>
      <c r="I657" s="9" t="s">
        <f>=(F657-E657)/E657</f>
      </c>
      <c r="J657" s="7" t="s">
        <f>=MAX(1,DATEDIF(C657,D657,"d")-1)</f>
      </c>
      <c r="K657" s="9" t="s">
        <f>=I657*365/J657</f>
      </c>
    </row>
    <row collapsed="false" customFormat="false" customHeight="false" hidden="false" ht="12.1" outlineLevel="0" r="658">
      <c r="A658" s="16" t="s">
        <v>69</v>
      </c>
      <c r="B658" s="16" t="s">
        <v>70</v>
      </c>
      <c r="C658" s="45" t="n">
        <v>45964</v>
      </c>
      <c r="D658" s="46" t="n">
        <v>45964</v>
      </c>
      <c r="E658" s="17" t="n">
        <v>1.13</v>
      </c>
      <c r="F658" s="17" t="n">
        <v>1.1285</v>
      </c>
      <c r="G658" s="17" t="n">
        <v>1</v>
      </c>
      <c r="H658" s="6" t="s">
        <f>=(F658-E658)*G658</f>
      </c>
      <c r="I658" s="9" t="s">
        <f>=(F658-E658)/E658</f>
      </c>
      <c r="J658" s="7" t="s">
        <f>=MAX(1,DATEDIF(C658,D658,"d")-1)</f>
      </c>
      <c r="K658" s="9" t="s">
        <f>=I658*365/J658</f>
      </c>
    </row>
    <row collapsed="false" customFormat="false" customHeight="false" hidden="false" ht="12.1" outlineLevel="0" r="659">
      <c r="A659" s="16" t="s">
        <v>69</v>
      </c>
      <c r="B659" s="16" t="s">
        <v>70</v>
      </c>
      <c r="C659" s="45" t="n">
        <v>45964</v>
      </c>
      <c r="D659" s="46" t="n">
        <v>45964</v>
      </c>
      <c r="E659" s="17" t="n">
        <v>1.13</v>
      </c>
      <c r="F659" s="17" t="n">
        <v>1.1285</v>
      </c>
      <c r="G659" s="17" t="n">
        <v>1</v>
      </c>
      <c r="H659" s="6" t="s">
        <f>=(F659-E659)*G659</f>
      </c>
      <c r="I659" s="9" t="s">
        <f>=(F659-E659)/E659</f>
      </c>
      <c r="J659" s="7" t="s">
        <f>=MAX(1,DATEDIF(C659,D659,"d")-1)</f>
      </c>
      <c r="K659" s="9" t="s">
        <f>=I659*365/J659</f>
      </c>
    </row>
    <row collapsed="false" customFormat="false" customHeight="false" hidden="false" ht="12.1" outlineLevel="0" r="660">
      <c r="A660" s="16" t="s">
        <v>69</v>
      </c>
      <c r="B660" s="16" t="s">
        <v>70</v>
      </c>
      <c r="C660" s="45" t="n">
        <v>45964</v>
      </c>
      <c r="D660" s="46" t="n">
        <v>45964</v>
      </c>
      <c r="E660" s="17" t="n">
        <v>1.13</v>
      </c>
      <c r="F660" s="17" t="n">
        <v>1.1285</v>
      </c>
      <c r="G660" s="17" t="n">
        <v>1</v>
      </c>
      <c r="H660" s="6" t="s">
        <f>=(F660-E660)*G660</f>
      </c>
      <c r="I660" s="9" t="s">
        <f>=(F660-E660)/E660</f>
      </c>
      <c r="J660" s="7" t="s">
        <f>=MAX(1,DATEDIF(C660,D660,"d")-1)</f>
      </c>
      <c r="K660" s="9" t="s">
        <f>=I660*365/J660</f>
      </c>
    </row>
    <row collapsed="false" customFormat="false" customHeight="false" hidden="false" ht="12.1" outlineLevel="0" r="661">
      <c r="A661" s="16" t="s">
        <v>69</v>
      </c>
      <c r="B661" s="16" t="s">
        <v>70</v>
      </c>
      <c r="C661" s="45" t="n">
        <v>45964</v>
      </c>
      <c r="D661" s="46" t="n">
        <v>45964</v>
      </c>
      <c r="E661" s="17" t="n">
        <v>1.13</v>
      </c>
      <c r="F661" s="17" t="n">
        <v>1.1285</v>
      </c>
      <c r="G661" s="17" t="n">
        <v>1</v>
      </c>
      <c r="H661" s="6" t="s">
        <f>=(F661-E661)*G661</f>
      </c>
      <c r="I661" s="9" t="s">
        <f>=(F661-E661)/E661</f>
      </c>
      <c r="J661" s="7" t="s">
        <f>=MAX(1,DATEDIF(C661,D661,"d")-1)</f>
      </c>
      <c r="K661" s="9" t="s">
        <f>=I661*365/J661</f>
      </c>
    </row>
    <row collapsed="false" customFormat="false" customHeight="false" hidden="false" ht="12.1" outlineLevel="0" r="662">
      <c r="A662" s="16" t="s">
        <v>69</v>
      </c>
      <c r="B662" s="16" t="s">
        <v>70</v>
      </c>
      <c r="C662" s="45" t="n">
        <v>45964</v>
      </c>
      <c r="D662" s="46" t="n">
        <v>45964</v>
      </c>
      <c r="E662" s="17" t="n">
        <v>1.13</v>
      </c>
      <c r="F662" s="17" t="n">
        <v>1.1285</v>
      </c>
      <c r="G662" s="17" t="n">
        <v>1</v>
      </c>
      <c r="H662" s="6" t="s">
        <f>=(F662-E662)*G662</f>
      </c>
      <c r="I662" s="9" t="s">
        <f>=(F662-E662)/E662</f>
      </c>
      <c r="J662" s="7" t="s">
        <f>=MAX(1,DATEDIF(C662,D662,"d")-1)</f>
      </c>
      <c r="K662" s="9" t="s">
        <f>=I662*365/J662</f>
      </c>
    </row>
    <row collapsed="false" customFormat="false" customHeight="false" hidden="false" ht="12.1" outlineLevel="0" r="663">
      <c r="A663" s="16" t="s">
        <v>69</v>
      </c>
      <c r="B663" s="16" t="s">
        <v>70</v>
      </c>
      <c r="C663" s="45" t="n">
        <v>45964</v>
      </c>
      <c r="D663" s="46" t="n">
        <v>45964</v>
      </c>
      <c r="E663" s="17" t="n">
        <v>1.13</v>
      </c>
      <c r="F663" s="17" t="n">
        <v>1.1285</v>
      </c>
      <c r="G663" s="17" t="n">
        <v>1</v>
      </c>
      <c r="H663" s="6" t="s">
        <f>=(F663-E663)*G663</f>
      </c>
      <c r="I663" s="9" t="s">
        <f>=(F663-E663)/E663</f>
      </c>
      <c r="J663" s="7" t="s">
        <f>=MAX(1,DATEDIF(C663,D663,"d")-1)</f>
      </c>
      <c r="K663" s="9" t="s">
        <f>=I663*365/J663</f>
      </c>
    </row>
    <row collapsed="false" customFormat="false" customHeight="false" hidden="false" ht="12.1" outlineLevel="0" r="664">
      <c r="A664" s="16" t="s">
        <v>69</v>
      </c>
      <c r="B664" s="16" t="s">
        <v>70</v>
      </c>
      <c r="C664" s="45" t="n">
        <v>45964</v>
      </c>
      <c r="D664" s="46" t="n">
        <v>45964</v>
      </c>
      <c r="E664" s="17" t="n">
        <v>1.13</v>
      </c>
      <c r="F664" s="17" t="n">
        <v>1.1285</v>
      </c>
      <c r="G664" s="17" t="n">
        <v>1</v>
      </c>
      <c r="H664" s="6" t="s">
        <f>=(F664-E664)*G664</f>
      </c>
      <c r="I664" s="9" t="s">
        <f>=(F664-E664)/E664</f>
      </c>
      <c r="J664" s="7" t="s">
        <f>=MAX(1,DATEDIF(C664,D664,"d")-1)</f>
      </c>
      <c r="K664" s="9" t="s">
        <f>=I664*365/J664</f>
      </c>
    </row>
    <row collapsed="false" customFormat="false" customHeight="false" hidden="false" ht="12.1" outlineLevel="0" r="665">
      <c r="A665" s="16" t="s">
        <v>69</v>
      </c>
      <c r="B665" s="16" t="s">
        <v>70</v>
      </c>
      <c r="C665" s="45" t="n">
        <v>45964</v>
      </c>
      <c r="D665" s="46" t="n">
        <v>45964</v>
      </c>
      <c r="E665" s="17" t="n">
        <v>1.13</v>
      </c>
      <c r="F665" s="17" t="n">
        <v>1.1285</v>
      </c>
      <c r="G665" s="17" t="n">
        <v>1</v>
      </c>
      <c r="H665" s="6" t="s">
        <f>=(F665-E665)*G665</f>
      </c>
      <c r="I665" s="9" t="s">
        <f>=(F665-E665)/E665</f>
      </c>
      <c r="J665" s="7" t="s">
        <f>=MAX(1,DATEDIF(C665,D665,"d")-1)</f>
      </c>
      <c r="K665" s="9" t="s">
        <f>=I665*365/J665</f>
      </c>
    </row>
    <row collapsed="false" customFormat="false" customHeight="false" hidden="false" ht="12.1" outlineLevel="0" r="666">
      <c r="A666" s="16" t="s">
        <v>69</v>
      </c>
      <c r="B666" s="16" t="s">
        <v>70</v>
      </c>
      <c r="C666" s="45" t="n">
        <v>45964</v>
      </c>
      <c r="D666" s="46" t="n">
        <v>45964</v>
      </c>
      <c r="E666" s="17" t="n">
        <v>1.13</v>
      </c>
      <c r="F666" s="17" t="n">
        <v>1.1285</v>
      </c>
      <c r="G666" s="17" t="n">
        <v>1</v>
      </c>
      <c r="H666" s="6" t="s">
        <f>=(F666-E666)*G666</f>
      </c>
      <c r="I666" s="9" t="s">
        <f>=(F666-E666)/E666</f>
      </c>
      <c r="J666" s="7" t="s">
        <f>=MAX(1,DATEDIF(C666,D666,"d")-1)</f>
      </c>
      <c r="K666" s="9" t="s">
        <f>=I666*365/J666</f>
      </c>
    </row>
    <row collapsed="false" customFormat="false" customHeight="false" hidden="false" ht="12.1" outlineLevel="0" r="667">
      <c r="A667" s="16" t="s">
        <v>69</v>
      </c>
      <c r="B667" s="16" t="s">
        <v>70</v>
      </c>
      <c r="C667" s="45" t="n">
        <v>45964</v>
      </c>
      <c r="D667" s="46" t="n">
        <v>45964</v>
      </c>
      <c r="E667" s="17" t="n">
        <v>1.13</v>
      </c>
      <c r="F667" s="17" t="n">
        <v>1.1285</v>
      </c>
      <c r="G667" s="17" t="n">
        <v>1</v>
      </c>
      <c r="H667" s="6" t="s">
        <f>=(F667-E667)*G667</f>
      </c>
      <c r="I667" s="9" t="s">
        <f>=(F667-E667)/E667</f>
      </c>
      <c r="J667" s="7" t="s">
        <f>=MAX(1,DATEDIF(C667,D667,"d")-1)</f>
      </c>
      <c r="K667" s="9" t="s">
        <f>=I667*365/J667</f>
      </c>
    </row>
    <row collapsed="false" customFormat="false" customHeight="false" hidden="false" ht="12.1" outlineLevel="0" r="668">
      <c r="A668" s="16" t="s">
        <v>69</v>
      </c>
      <c r="B668" s="16" t="s">
        <v>70</v>
      </c>
      <c r="C668" s="45" t="n">
        <v>45964</v>
      </c>
      <c r="D668" s="46" t="n">
        <v>45964</v>
      </c>
      <c r="E668" s="17" t="n">
        <v>1.13</v>
      </c>
      <c r="F668" s="17" t="n">
        <v>1.1285</v>
      </c>
      <c r="G668" s="17" t="n">
        <v>1</v>
      </c>
      <c r="H668" s="6" t="s">
        <f>=(F668-E668)*G668</f>
      </c>
      <c r="I668" s="9" t="s">
        <f>=(F668-E668)/E668</f>
      </c>
      <c r="J668" s="7" t="s">
        <f>=MAX(1,DATEDIF(C668,D668,"d")-1)</f>
      </c>
      <c r="K668" s="9" t="s">
        <f>=I668*365/J668</f>
      </c>
    </row>
    <row collapsed="false" customFormat="false" customHeight="false" hidden="false" ht="12.1" outlineLevel="0" r="669">
      <c r="A669" s="16" t="s">
        <v>69</v>
      </c>
      <c r="B669" s="16" t="s">
        <v>70</v>
      </c>
      <c r="C669" s="45" t="n">
        <v>45964</v>
      </c>
      <c r="D669" s="46" t="n">
        <v>45964</v>
      </c>
      <c r="E669" s="17" t="n">
        <v>1.13</v>
      </c>
      <c r="F669" s="17" t="n">
        <v>1.1285</v>
      </c>
      <c r="G669" s="17" t="n">
        <v>1</v>
      </c>
      <c r="H669" s="6" t="s">
        <f>=(F669-E669)*G669</f>
      </c>
      <c r="I669" s="9" t="s">
        <f>=(F669-E669)/E669</f>
      </c>
      <c r="J669" s="7" t="s">
        <f>=MAX(1,DATEDIF(C669,D669,"d")-1)</f>
      </c>
      <c r="K669" s="9" t="s">
        <f>=I669*365/J669</f>
      </c>
    </row>
    <row collapsed="false" customFormat="false" customHeight="false" hidden="false" ht="12.1" outlineLevel="0" r="670">
      <c r="A670" s="16" t="s">
        <v>69</v>
      </c>
      <c r="B670" s="16" t="s">
        <v>70</v>
      </c>
      <c r="C670" s="45" t="n">
        <v>45964</v>
      </c>
      <c r="D670" s="46" t="n">
        <v>45964</v>
      </c>
      <c r="E670" s="17" t="n">
        <v>1.13</v>
      </c>
      <c r="F670" s="17" t="n">
        <v>1.1285</v>
      </c>
      <c r="G670" s="17" t="n">
        <v>1</v>
      </c>
      <c r="H670" s="6" t="s">
        <f>=(F670-E670)*G670</f>
      </c>
      <c r="I670" s="9" t="s">
        <f>=(F670-E670)/E670</f>
      </c>
      <c r="J670" s="7" t="s">
        <f>=MAX(1,DATEDIF(C670,D670,"d")-1)</f>
      </c>
      <c r="K670" s="9" t="s">
        <f>=I670*365/J670</f>
      </c>
    </row>
    <row collapsed="false" customFormat="false" customHeight="false" hidden="false" ht="12.1" outlineLevel="0" r="671">
      <c r="A671" s="16" t="s">
        <v>69</v>
      </c>
      <c r="B671" s="16" t="s">
        <v>70</v>
      </c>
      <c r="C671" s="45" t="n">
        <v>45964</v>
      </c>
      <c r="D671" s="46" t="n">
        <v>45964</v>
      </c>
      <c r="E671" s="17" t="n">
        <v>1.13</v>
      </c>
      <c r="F671" s="17" t="n">
        <v>1.1285</v>
      </c>
      <c r="G671" s="17" t="n">
        <v>1</v>
      </c>
      <c r="H671" s="6" t="s">
        <f>=(F671-E671)*G671</f>
      </c>
      <c r="I671" s="9" t="s">
        <f>=(F671-E671)/E671</f>
      </c>
      <c r="J671" s="7" t="s">
        <f>=MAX(1,DATEDIF(C671,D671,"d")-1)</f>
      </c>
      <c r="K671" s="9" t="s">
        <f>=I671*365/J671</f>
      </c>
    </row>
    <row collapsed="false" customFormat="false" customHeight="false" hidden="false" ht="12.1" outlineLevel="0" r="672">
      <c r="A672" s="16" t="s">
        <v>69</v>
      </c>
      <c r="B672" s="16" t="s">
        <v>70</v>
      </c>
      <c r="C672" s="45" t="n">
        <v>45964</v>
      </c>
      <c r="D672" s="46" t="n">
        <v>45964</v>
      </c>
      <c r="E672" s="17" t="n">
        <v>1.13</v>
      </c>
      <c r="F672" s="17" t="n">
        <v>1.1285</v>
      </c>
      <c r="G672" s="17" t="n">
        <v>1</v>
      </c>
      <c r="H672" s="6" t="s">
        <f>=(F672-E672)*G672</f>
      </c>
      <c r="I672" s="9" t="s">
        <f>=(F672-E672)/E672</f>
      </c>
      <c r="J672" s="7" t="s">
        <f>=MAX(1,DATEDIF(C672,D672,"d")-1)</f>
      </c>
      <c r="K672" s="9" t="s">
        <f>=I672*365/J672</f>
      </c>
    </row>
    <row collapsed="false" customFormat="false" customHeight="false" hidden="false" ht="12.1" outlineLevel="0" r="673">
      <c r="A673" s="16" t="s">
        <v>69</v>
      </c>
      <c r="B673" s="16" t="s">
        <v>70</v>
      </c>
      <c r="C673" s="45" t="n">
        <v>45964</v>
      </c>
      <c r="D673" s="46" t="n">
        <v>45964</v>
      </c>
      <c r="E673" s="17" t="n">
        <v>1.13</v>
      </c>
      <c r="F673" s="17" t="n">
        <v>1.1285</v>
      </c>
      <c r="G673" s="17" t="n">
        <v>1</v>
      </c>
      <c r="H673" s="6" t="s">
        <f>=(F673-E673)*G673</f>
      </c>
      <c r="I673" s="9" t="s">
        <f>=(F673-E673)/E673</f>
      </c>
      <c r="J673" s="7" t="s">
        <f>=MAX(1,DATEDIF(C673,D673,"d")-1)</f>
      </c>
      <c r="K673" s="9" t="s">
        <f>=I673*365/J673</f>
      </c>
    </row>
    <row collapsed="false" customFormat="false" customHeight="false" hidden="false" ht="12.1" outlineLevel="0" r="674">
      <c r="A674" s="16" t="s">
        <v>69</v>
      </c>
      <c r="B674" s="16" t="s">
        <v>70</v>
      </c>
      <c r="C674" s="45" t="n">
        <v>45964</v>
      </c>
      <c r="D674" s="46" t="n">
        <v>45964</v>
      </c>
      <c r="E674" s="17" t="n">
        <v>1.13</v>
      </c>
      <c r="F674" s="17" t="n">
        <v>1.1285</v>
      </c>
      <c r="G674" s="17" t="n">
        <v>1</v>
      </c>
      <c r="H674" s="6" t="s">
        <f>=(F674-E674)*G674</f>
      </c>
      <c r="I674" s="9" t="s">
        <f>=(F674-E674)/E674</f>
      </c>
      <c r="J674" s="7" t="s">
        <f>=MAX(1,DATEDIF(C674,D674,"d")-1)</f>
      </c>
      <c r="K674" s="9" t="s">
        <f>=I674*365/J674</f>
      </c>
    </row>
    <row collapsed="false" customFormat="false" customHeight="false" hidden="false" ht="12.1" outlineLevel="0" r="675">
      <c r="A675" s="16" t="s">
        <v>69</v>
      </c>
      <c r="B675" s="16" t="s">
        <v>70</v>
      </c>
      <c r="C675" s="45" t="n">
        <v>45964</v>
      </c>
      <c r="D675" s="46" t="n">
        <v>45964</v>
      </c>
      <c r="E675" s="17" t="n">
        <v>1.13</v>
      </c>
      <c r="F675" s="17" t="n">
        <v>1.1285</v>
      </c>
      <c r="G675" s="17" t="n">
        <v>1</v>
      </c>
      <c r="H675" s="6" t="s">
        <f>=(F675-E675)*G675</f>
      </c>
      <c r="I675" s="9" t="s">
        <f>=(F675-E675)/E675</f>
      </c>
      <c r="J675" s="7" t="s">
        <f>=MAX(1,DATEDIF(C675,D675,"d")-1)</f>
      </c>
      <c r="K675" s="9" t="s">
        <f>=I675*365/J675</f>
      </c>
    </row>
    <row collapsed="false" customFormat="false" customHeight="false" hidden="false" ht="12.1" outlineLevel="0" r="676">
      <c r="A676" s="16" t="s">
        <v>69</v>
      </c>
      <c r="B676" s="16" t="s">
        <v>70</v>
      </c>
      <c r="C676" s="45" t="n">
        <v>45964</v>
      </c>
      <c r="D676" s="46" t="n">
        <v>45964</v>
      </c>
      <c r="E676" s="17" t="n">
        <v>1.13</v>
      </c>
      <c r="F676" s="17" t="n">
        <v>1.1285</v>
      </c>
      <c r="G676" s="17" t="n">
        <v>1</v>
      </c>
      <c r="H676" s="6" t="s">
        <f>=(F676-E676)*G676</f>
      </c>
      <c r="I676" s="9" t="s">
        <f>=(F676-E676)/E676</f>
      </c>
      <c r="J676" s="7" t="s">
        <f>=MAX(1,DATEDIF(C676,D676,"d")-1)</f>
      </c>
      <c r="K676" s="9" t="s">
        <f>=I676*365/J676</f>
      </c>
    </row>
    <row collapsed="false" customFormat="false" customHeight="false" hidden="false" ht="12.1" outlineLevel="0" r="677">
      <c r="A677" s="16" t="s">
        <v>69</v>
      </c>
      <c r="B677" s="16" t="s">
        <v>70</v>
      </c>
      <c r="C677" s="45" t="n">
        <v>45964</v>
      </c>
      <c r="D677" s="46" t="n">
        <v>45964</v>
      </c>
      <c r="E677" s="17" t="n">
        <v>1.13</v>
      </c>
      <c r="F677" s="17" t="n">
        <v>1.1285</v>
      </c>
      <c r="G677" s="17" t="n">
        <v>1</v>
      </c>
      <c r="H677" s="6" t="s">
        <f>=(F677-E677)*G677</f>
      </c>
      <c r="I677" s="9" t="s">
        <f>=(F677-E677)/E677</f>
      </c>
      <c r="J677" s="7" t="s">
        <f>=MAX(1,DATEDIF(C677,D677,"d")-1)</f>
      </c>
      <c r="K677" s="9" t="s">
        <f>=I677*365/J677</f>
      </c>
    </row>
    <row collapsed="false" customFormat="false" customHeight="false" hidden="false" ht="12.1" outlineLevel="0" r="678">
      <c r="A678" s="16" t="s">
        <v>69</v>
      </c>
      <c r="B678" s="16" t="s">
        <v>70</v>
      </c>
      <c r="C678" s="45" t="n">
        <v>45964</v>
      </c>
      <c r="D678" s="46" t="n">
        <v>45964</v>
      </c>
      <c r="E678" s="17" t="n">
        <v>1.13</v>
      </c>
      <c r="F678" s="17" t="n">
        <v>1.1285</v>
      </c>
      <c r="G678" s="17" t="n">
        <v>1</v>
      </c>
      <c r="H678" s="6" t="s">
        <f>=(F678-E678)*G678</f>
      </c>
      <c r="I678" s="9" t="s">
        <f>=(F678-E678)/E678</f>
      </c>
      <c r="J678" s="7" t="s">
        <f>=MAX(1,DATEDIF(C678,D678,"d")-1)</f>
      </c>
      <c r="K678" s="9" t="s">
        <f>=I678*365/J678</f>
      </c>
    </row>
    <row collapsed="false" customFormat="false" customHeight="false" hidden="false" ht="12.1" outlineLevel="0" r="679">
      <c r="A679" s="16" t="s">
        <v>69</v>
      </c>
      <c r="B679" s="16" t="s">
        <v>70</v>
      </c>
      <c r="C679" s="45" t="n">
        <v>45964</v>
      </c>
      <c r="D679" s="46" t="n">
        <v>45964</v>
      </c>
      <c r="E679" s="17" t="n">
        <v>1.13</v>
      </c>
      <c r="F679" s="17" t="n">
        <v>1.1285</v>
      </c>
      <c r="G679" s="17" t="n">
        <v>1</v>
      </c>
      <c r="H679" s="6" t="s">
        <f>=(F679-E679)*G679</f>
      </c>
      <c r="I679" s="9" t="s">
        <f>=(F679-E679)/E679</f>
      </c>
      <c r="J679" s="7" t="s">
        <f>=MAX(1,DATEDIF(C679,D679,"d")-1)</f>
      </c>
      <c r="K679" s="9" t="s">
        <f>=I679*365/J679</f>
      </c>
    </row>
    <row collapsed="false" customFormat="false" customHeight="false" hidden="false" ht="12.1" outlineLevel="0" r="680">
      <c r="A680" s="16" t="s">
        <v>69</v>
      </c>
      <c r="B680" s="16" t="s">
        <v>70</v>
      </c>
      <c r="C680" s="45" t="n">
        <v>45964</v>
      </c>
      <c r="D680" s="46" t="n">
        <v>45964</v>
      </c>
      <c r="E680" s="17" t="n">
        <v>1.13</v>
      </c>
      <c r="F680" s="17" t="n">
        <v>1.1285</v>
      </c>
      <c r="G680" s="17" t="n">
        <v>1</v>
      </c>
      <c r="H680" s="6" t="s">
        <f>=(F680-E680)*G680</f>
      </c>
      <c r="I680" s="9" t="s">
        <f>=(F680-E680)/E680</f>
      </c>
      <c r="J680" s="7" t="s">
        <f>=MAX(1,DATEDIF(C680,D680,"d")-1)</f>
      </c>
      <c r="K680" s="9" t="s">
        <f>=I680*365/J680</f>
      </c>
    </row>
    <row collapsed="false" customFormat="false" customHeight="false" hidden="false" ht="12.1" outlineLevel="0" r="681">
      <c r="A681" s="16" t="s">
        <v>69</v>
      </c>
      <c r="B681" s="16" t="s">
        <v>70</v>
      </c>
      <c r="C681" s="45" t="n">
        <v>45964</v>
      </c>
      <c r="D681" s="46" t="n">
        <v>45964</v>
      </c>
      <c r="E681" s="17" t="n">
        <v>1.13</v>
      </c>
      <c r="F681" s="17" t="n">
        <v>1.1288</v>
      </c>
      <c r="G681" s="17" t="n">
        <v>1</v>
      </c>
      <c r="H681" s="6" t="s">
        <f>=(F681-E681)*G681</f>
      </c>
      <c r="I681" s="9" t="s">
        <f>=(F681-E681)/E681</f>
      </c>
      <c r="J681" s="7" t="s">
        <f>=MAX(1,DATEDIF(C681,D681,"d")-1)</f>
      </c>
      <c r="K681" s="9" t="s">
        <f>=I681*365/J681</f>
      </c>
    </row>
    <row collapsed="false" customFormat="false" customHeight="false" hidden="false" ht="12.1" outlineLevel="0" r="682">
      <c r="A682" s="16" t="s">
        <v>69</v>
      </c>
      <c r="B682" s="16" t="s">
        <v>70</v>
      </c>
      <c r="C682" s="45" t="n">
        <v>45964</v>
      </c>
      <c r="D682" s="46" t="n">
        <v>45964</v>
      </c>
      <c r="E682" s="17" t="n">
        <v>1.13</v>
      </c>
      <c r="F682" s="17" t="n">
        <v>1.1288</v>
      </c>
      <c r="G682" s="17" t="n">
        <v>1</v>
      </c>
      <c r="H682" s="6" t="s">
        <f>=(F682-E682)*G682</f>
      </c>
      <c r="I682" s="9" t="s">
        <f>=(F682-E682)/E682</f>
      </c>
      <c r="J682" s="7" t="s">
        <f>=MAX(1,DATEDIF(C682,D682,"d")-1)</f>
      </c>
      <c r="K682" s="9" t="s">
        <f>=I682*365/J682</f>
      </c>
    </row>
    <row collapsed="false" customFormat="false" customHeight="false" hidden="false" ht="12.1" outlineLevel="0" r="683">
      <c r="A683" s="16" t="s">
        <v>69</v>
      </c>
      <c r="B683" s="16" t="s">
        <v>70</v>
      </c>
      <c r="C683" s="45" t="n">
        <v>45964</v>
      </c>
      <c r="D683" s="46" t="n">
        <v>45964</v>
      </c>
      <c r="E683" s="17" t="n">
        <v>1.13</v>
      </c>
      <c r="F683" s="17" t="n">
        <v>1.1288</v>
      </c>
      <c r="G683" s="17" t="n">
        <v>1</v>
      </c>
      <c r="H683" s="6" t="s">
        <f>=(F683-E683)*G683</f>
      </c>
      <c r="I683" s="9" t="s">
        <f>=(F683-E683)/E683</f>
      </c>
      <c r="J683" s="7" t="s">
        <f>=MAX(1,DATEDIF(C683,D683,"d")-1)</f>
      </c>
      <c r="K683" s="9" t="s">
        <f>=I683*365/J683</f>
      </c>
    </row>
    <row collapsed="false" customFormat="false" customHeight="false" hidden="false" ht="12.1" outlineLevel="0" r="684">
      <c r="A684" s="16" t="s">
        <v>69</v>
      </c>
      <c r="B684" s="16" t="s">
        <v>70</v>
      </c>
      <c r="C684" s="45" t="n">
        <v>45964</v>
      </c>
      <c r="D684" s="46" t="n">
        <v>45964</v>
      </c>
      <c r="E684" s="17" t="n">
        <v>1.13</v>
      </c>
      <c r="F684" s="17" t="n">
        <v>1.1288</v>
      </c>
      <c r="G684" s="17" t="n">
        <v>1</v>
      </c>
      <c r="H684" s="6" t="s">
        <f>=(F684-E684)*G684</f>
      </c>
      <c r="I684" s="9" t="s">
        <f>=(F684-E684)/E684</f>
      </c>
      <c r="J684" s="7" t="s">
        <f>=MAX(1,DATEDIF(C684,D684,"d")-1)</f>
      </c>
      <c r="K684" s="9" t="s">
        <f>=I684*365/J684</f>
      </c>
    </row>
    <row collapsed="false" customFormat="false" customHeight="false" hidden="false" ht="12.1" outlineLevel="0" r="685">
      <c r="A685" s="16" t="s">
        <v>69</v>
      </c>
      <c r="B685" s="16" t="s">
        <v>70</v>
      </c>
      <c r="C685" s="45" t="n">
        <v>45964</v>
      </c>
      <c r="D685" s="46" t="n">
        <v>45964</v>
      </c>
      <c r="E685" s="17" t="n">
        <v>1.13</v>
      </c>
      <c r="F685" s="17" t="n">
        <v>1.1288</v>
      </c>
      <c r="G685" s="17" t="n">
        <v>1</v>
      </c>
      <c r="H685" s="6" t="s">
        <f>=(F685-E685)*G685</f>
      </c>
      <c r="I685" s="9" t="s">
        <f>=(F685-E685)/E685</f>
      </c>
      <c r="J685" s="7" t="s">
        <f>=MAX(1,DATEDIF(C685,D685,"d")-1)</f>
      </c>
      <c r="K685" s="9" t="s">
        <f>=I685*365/J685</f>
      </c>
    </row>
    <row collapsed="false" customFormat="false" customHeight="false" hidden="false" ht="12.1" outlineLevel="0" r="686">
      <c r="A686" s="16" t="s">
        <v>69</v>
      </c>
      <c r="B686" s="16" t="s">
        <v>70</v>
      </c>
      <c r="C686" s="45" t="n">
        <v>45964</v>
      </c>
      <c r="D686" s="46" t="n">
        <v>45964</v>
      </c>
      <c r="E686" s="17" t="n">
        <v>1.13</v>
      </c>
      <c r="F686" s="17" t="n">
        <v>1.1288</v>
      </c>
      <c r="G686" s="17" t="n">
        <v>1</v>
      </c>
      <c r="H686" s="6" t="s">
        <f>=(F686-E686)*G686</f>
      </c>
      <c r="I686" s="9" t="s">
        <f>=(F686-E686)/E686</f>
      </c>
      <c r="J686" s="7" t="s">
        <f>=MAX(1,DATEDIF(C686,D686,"d")-1)</f>
      </c>
      <c r="K686" s="9" t="s">
        <f>=I686*365/J686</f>
      </c>
    </row>
    <row collapsed="false" customFormat="false" customHeight="false" hidden="false" ht="12.1" outlineLevel="0" r="687">
      <c r="A687" s="16" t="s">
        <v>69</v>
      </c>
      <c r="B687" s="16" t="s">
        <v>70</v>
      </c>
      <c r="C687" s="45" t="n">
        <v>45964</v>
      </c>
      <c r="D687" s="46" t="n">
        <v>45964</v>
      </c>
      <c r="E687" s="17" t="n">
        <v>1.13</v>
      </c>
      <c r="F687" s="17" t="n">
        <v>1.1288</v>
      </c>
      <c r="G687" s="17" t="n">
        <v>1</v>
      </c>
      <c r="H687" s="6" t="s">
        <f>=(F687-E687)*G687</f>
      </c>
      <c r="I687" s="9" t="s">
        <f>=(F687-E687)/E687</f>
      </c>
      <c r="J687" s="7" t="s">
        <f>=MAX(1,DATEDIF(C687,D687,"d")-1)</f>
      </c>
      <c r="K687" s="9" t="s">
        <f>=I687*365/J687</f>
      </c>
    </row>
    <row collapsed="false" customFormat="false" customHeight="false" hidden="false" ht="12.1" outlineLevel="0" r="688">
      <c r="A688" s="16" t="s">
        <v>69</v>
      </c>
      <c r="B688" s="16" t="s">
        <v>70</v>
      </c>
      <c r="C688" s="45" t="n">
        <v>45964</v>
      </c>
      <c r="D688" s="46" t="n">
        <v>45964</v>
      </c>
      <c r="E688" s="17" t="n">
        <v>1.13</v>
      </c>
      <c r="F688" s="17" t="n">
        <v>1.1288</v>
      </c>
      <c r="G688" s="17" t="n">
        <v>1</v>
      </c>
      <c r="H688" s="6" t="s">
        <f>=(F688-E688)*G688</f>
      </c>
      <c r="I688" s="9" t="s">
        <f>=(F688-E688)/E688</f>
      </c>
      <c r="J688" s="7" t="s">
        <f>=MAX(1,DATEDIF(C688,D688,"d")-1)</f>
      </c>
      <c r="K688" s="9" t="s">
        <f>=I688*365/J688</f>
      </c>
    </row>
    <row collapsed="false" customFormat="false" customHeight="false" hidden="false" ht="12.1" outlineLevel="0" r="689">
      <c r="A689" s="16" t="s">
        <v>69</v>
      </c>
      <c r="B689" s="16" t="s">
        <v>70</v>
      </c>
      <c r="C689" s="45" t="n">
        <v>45964</v>
      </c>
      <c r="D689" s="46" t="n">
        <v>45964</v>
      </c>
      <c r="E689" s="17" t="n">
        <v>1.13</v>
      </c>
      <c r="F689" s="17" t="n">
        <v>1.1288</v>
      </c>
      <c r="G689" s="17" t="n">
        <v>1</v>
      </c>
      <c r="H689" s="6" t="s">
        <f>=(F689-E689)*G689</f>
      </c>
      <c r="I689" s="9" t="s">
        <f>=(F689-E689)/E689</f>
      </c>
      <c r="J689" s="7" t="s">
        <f>=MAX(1,DATEDIF(C689,D689,"d")-1)</f>
      </c>
      <c r="K689" s="9" t="s">
        <f>=I689*365/J689</f>
      </c>
    </row>
    <row collapsed="false" customFormat="false" customHeight="false" hidden="false" ht="12.1" outlineLevel="0" r="690">
      <c r="A690" s="16" t="s">
        <v>69</v>
      </c>
      <c r="B690" s="16" t="s">
        <v>70</v>
      </c>
      <c r="C690" s="45" t="n">
        <v>45964</v>
      </c>
      <c r="D690" s="46" t="n">
        <v>45964</v>
      </c>
      <c r="E690" s="17" t="n">
        <v>1.13</v>
      </c>
      <c r="F690" s="17" t="n">
        <v>1.1288</v>
      </c>
      <c r="G690" s="17" t="n">
        <v>1</v>
      </c>
      <c r="H690" s="6" t="s">
        <f>=(F690-E690)*G690</f>
      </c>
      <c r="I690" s="9" t="s">
        <f>=(F690-E690)/E690</f>
      </c>
      <c r="J690" s="7" t="s">
        <f>=MAX(1,DATEDIF(C690,D690,"d")-1)</f>
      </c>
      <c r="K690" s="9" t="s">
        <f>=I690*365/J690</f>
      </c>
    </row>
    <row collapsed="false" customFormat="false" customHeight="false" hidden="false" ht="12.1" outlineLevel="0" r="691">
      <c r="A691" s="16" t="s">
        <v>69</v>
      </c>
      <c r="B691" s="16" t="s">
        <v>70</v>
      </c>
      <c r="C691" s="45" t="n">
        <v>45964</v>
      </c>
      <c r="D691" s="46" t="n">
        <v>45964</v>
      </c>
      <c r="E691" s="17" t="n">
        <v>1.13</v>
      </c>
      <c r="F691" s="17" t="n">
        <v>1.1288</v>
      </c>
      <c r="G691" s="17" t="n">
        <v>1</v>
      </c>
      <c r="H691" s="6" t="s">
        <f>=(F691-E691)*G691</f>
      </c>
      <c r="I691" s="9" t="s">
        <f>=(F691-E691)/E691</f>
      </c>
      <c r="J691" s="7" t="s">
        <f>=MAX(1,DATEDIF(C691,D691,"d")-1)</f>
      </c>
      <c r="K691" s="9" t="s">
        <f>=I691*365/J691</f>
      </c>
    </row>
    <row collapsed="false" customFormat="false" customHeight="false" hidden="false" ht="12.1" outlineLevel="0" r="692">
      <c r="A692" s="16" t="s">
        <v>69</v>
      </c>
      <c r="B692" s="16" t="s">
        <v>70</v>
      </c>
      <c r="C692" s="45" t="n">
        <v>45964</v>
      </c>
      <c r="D692" s="46" t="n">
        <v>45964</v>
      </c>
      <c r="E692" s="17" t="n">
        <v>1.13</v>
      </c>
      <c r="F692" s="17" t="n">
        <v>1.1288</v>
      </c>
      <c r="G692" s="17" t="n">
        <v>1</v>
      </c>
      <c r="H692" s="6" t="s">
        <f>=(F692-E692)*G692</f>
      </c>
      <c r="I692" s="9" t="s">
        <f>=(F692-E692)/E692</f>
      </c>
      <c r="J692" s="7" t="s">
        <f>=MAX(1,DATEDIF(C692,D692,"d")-1)</f>
      </c>
      <c r="K692" s="9" t="s">
        <f>=I692*365/J692</f>
      </c>
    </row>
    <row collapsed="false" customFormat="false" customHeight="false" hidden="false" ht="12.1" outlineLevel="0" r="693">
      <c r="A693" s="16" t="s">
        <v>69</v>
      </c>
      <c r="B693" s="16" t="s">
        <v>70</v>
      </c>
      <c r="C693" s="45" t="n">
        <v>45964</v>
      </c>
      <c r="D693" s="46" t="n">
        <v>45964</v>
      </c>
      <c r="E693" s="17" t="n">
        <v>1.13</v>
      </c>
      <c r="F693" s="17" t="n">
        <v>1.1288</v>
      </c>
      <c r="G693" s="17" t="n">
        <v>1</v>
      </c>
      <c r="H693" s="6" t="s">
        <f>=(F693-E693)*G693</f>
      </c>
      <c r="I693" s="9" t="s">
        <f>=(F693-E693)/E693</f>
      </c>
      <c r="J693" s="7" t="s">
        <f>=MAX(1,DATEDIF(C693,D693,"d")-1)</f>
      </c>
      <c r="K693" s="9" t="s">
        <f>=I693*365/J693</f>
      </c>
    </row>
    <row collapsed="false" customFormat="false" customHeight="false" hidden="false" ht="12.1" outlineLevel="0" r="694">
      <c r="A694" s="16" t="s">
        <v>69</v>
      </c>
      <c r="B694" s="16" t="s">
        <v>70</v>
      </c>
      <c r="C694" s="45" t="n">
        <v>45964</v>
      </c>
      <c r="D694" s="46" t="n">
        <v>45964</v>
      </c>
      <c r="E694" s="17" t="n">
        <v>1.13</v>
      </c>
      <c r="F694" s="17" t="n">
        <v>1.1288</v>
      </c>
      <c r="G694" s="17" t="n">
        <v>1</v>
      </c>
      <c r="H694" s="6" t="s">
        <f>=(F694-E694)*G694</f>
      </c>
      <c r="I694" s="9" t="s">
        <f>=(F694-E694)/E694</f>
      </c>
      <c r="J694" s="7" t="s">
        <f>=MAX(1,DATEDIF(C694,D694,"d")-1)</f>
      </c>
      <c r="K694" s="9" t="s">
        <f>=I694*365/J694</f>
      </c>
    </row>
    <row collapsed="false" customFormat="false" customHeight="false" hidden="false" ht="12.1" outlineLevel="0" r="695">
      <c r="A695" s="16" t="s">
        <v>69</v>
      </c>
      <c r="B695" s="16" t="s">
        <v>70</v>
      </c>
      <c r="C695" s="45" t="n">
        <v>45964</v>
      </c>
      <c r="D695" s="46" t="n">
        <v>45964</v>
      </c>
      <c r="E695" s="17" t="n">
        <v>1.13</v>
      </c>
      <c r="F695" s="17" t="n">
        <v>1.1288</v>
      </c>
      <c r="G695" s="17" t="n">
        <v>1</v>
      </c>
      <c r="H695" s="6" t="s">
        <f>=(F695-E695)*G695</f>
      </c>
      <c r="I695" s="9" t="s">
        <f>=(F695-E695)/E695</f>
      </c>
      <c r="J695" s="7" t="s">
        <f>=MAX(1,DATEDIF(C695,D695,"d")-1)</f>
      </c>
      <c r="K695" s="9" t="s">
        <f>=I695*365/J695</f>
      </c>
    </row>
    <row collapsed="false" customFormat="false" customHeight="false" hidden="false" ht="12.1" outlineLevel="0" r="696">
      <c r="A696" s="16" t="s">
        <v>69</v>
      </c>
      <c r="B696" s="16" t="s">
        <v>70</v>
      </c>
      <c r="C696" s="45" t="n">
        <v>45964</v>
      </c>
      <c r="D696" s="46" t="n">
        <v>45964</v>
      </c>
      <c r="E696" s="17" t="n">
        <v>1.13</v>
      </c>
      <c r="F696" s="17" t="n">
        <v>1.1288</v>
      </c>
      <c r="G696" s="17" t="n">
        <v>1</v>
      </c>
      <c r="H696" s="6" t="s">
        <f>=(F696-E696)*G696</f>
      </c>
      <c r="I696" s="9" t="s">
        <f>=(F696-E696)/E696</f>
      </c>
      <c r="J696" s="7" t="s">
        <f>=MAX(1,DATEDIF(C696,D696,"d")-1)</f>
      </c>
      <c r="K696" s="9" t="s">
        <f>=I696*365/J696</f>
      </c>
    </row>
    <row collapsed="false" customFormat="false" customHeight="false" hidden="false" ht="12.1" outlineLevel="0" r="697">
      <c r="A697" s="16" t="s">
        <v>69</v>
      </c>
      <c r="B697" s="16" t="s">
        <v>70</v>
      </c>
      <c r="C697" s="45" t="n">
        <v>45964</v>
      </c>
      <c r="D697" s="46" t="n">
        <v>45966</v>
      </c>
      <c r="E697" s="17" t="n">
        <v>1.13</v>
      </c>
      <c r="F697" s="17" t="n">
        <v>1.13</v>
      </c>
      <c r="G697" s="17" t="n">
        <v>1</v>
      </c>
      <c r="H697" s="6" t="s">
        <f>=(F697-E697)*G697</f>
      </c>
      <c r="I697" s="9" t="s">
        <f>=(F697-E697)/E697</f>
      </c>
      <c r="J697" s="7" t="s">
        <f>=MAX(1,DATEDIF(C697,D697,"d")-1)</f>
      </c>
      <c r="K697" s="9" t="s">
        <f>=I697*365/J697</f>
      </c>
    </row>
    <row collapsed="false" customFormat="false" customHeight="false" hidden="false" ht="12.1" outlineLevel="0" r="698">
      <c r="A698" s="16" t="s">
        <v>69</v>
      </c>
      <c r="B698" s="16" t="s">
        <v>70</v>
      </c>
      <c r="C698" s="45" t="n">
        <v>45964</v>
      </c>
      <c r="D698" s="46" t="n">
        <v>45966</v>
      </c>
      <c r="E698" s="17" t="n">
        <v>1.13</v>
      </c>
      <c r="F698" s="17" t="n">
        <v>1.13</v>
      </c>
      <c r="G698" s="17" t="n">
        <v>1</v>
      </c>
      <c r="H698" s="6" t="s">
        <f>=(F698-E698)*G698</f>
      </c>
      <c r="I698" s="9" t="s">
        <f>=(F698-E698)/E698</f>
      </c>
      <c r="J698" s="7" t="s">
        <f>=MAX(1,DATEDIF(C698,D698,"d")-1)</f>
      </c>
      <c r="K698" s="9" t="s">
        <f>=I698*365/J698</f>
      </c>
    </row>
    <row collapsed="false" customFormat="false" customHeight="false" hidden="false" ht="12.1" outlineLevel="0" r="699">
      <c r="A699" s="16" t="s">
        <v>69</v>
      </c>
      <c r="B699" s="16" t="s">
        <v>70</v>
      </c>
      <c r="C699" s="45" t="n">
        <v>45964</v>
      </c>
      <c r="D699" s="46" t="n">
        <v>45966</v>
      </c>
      <c r="E699" s="17" t="n">
        <v>1.13</v>
      </c>
      <c r="F699" s="17" t="n">
        <v>1.13</v>
      </c>
      <c r="G699" s="17" t="n">
        <v>1</v>
      </c>
      <c r="H699" s="6" t="s">
        <f>=(F699-E699)*G699</f>
      </c>
      <c r="I699" s="9" t="s">
        <f>=(F699-E699)/E699</f>
      </c>
      <c r="J699" s="7" t="s">
        <f>=MAX(1,DATEDIF(C699,D699,"d")-1)</f>
      </c>
      <c r="K699" s="9" t="s">
        <f>=I699*365/J699</f>
      </c>
    </row>
    <row collapsed="false" customFormat="false" customHeight="false" hidden="false" ht="12.1" outlineLevel="0" r="700">
      <c r="A700" s="16" t="s">
        <v>69</v>
      </c>
      <c r="B700" s="16" t="s">
        <v>70</v>
      </c>
      <c r="C700" s="45" t="n">
        <v>45964</v>
      </c>
      <c r="D700" s="46" t="n">
        <v>45966</v>
      </c>
      <c r="E700" s="17" t="n">
        <v>1.13</v>
      </c>
      <c r="F700" s="17" t="n">
        <v>1.13</v>
      </c>
      <c r="G700" s="17" t="n">
        <v>1</v>
      </c>
      <c r="H700" s="6" t="s">
        <f>=(F700-E700)*G700</f>
      </c>
      <c r="I700" s="9" t="s">
        <f>=(F700-E700)/E700</f>
      </c>
      <c r="J700" s="7" t="s">
        <f>=MAX(1,DATEDIF(C700,D700,"d")-1)</f>
      </c>
      <c r="K700" s="9" t="s">
        <f>=I700*365/J700</f>
      </c>
    </row>
    <row collapsed="false" customFormat="false" customHeight="false" hidden="false" ht="12.1" outlineLevel="0" r="701">
      <c r="A701" s="16" t="s">
        <v>69</v>
      </c>
      <c r="B701" s="16" t="s">
        <v>70</v>
      </c>
      <c r="C701" s="45" t="n">
        <v>45964</v>
      </c>
      <c r="D701" s="46" t="n">
        <v>45966</v>
      </c>
      <c r="E701" s="17" t="n">
        <v>1.13</v>
      </c>
      <c r="F701" s="17" t="n">
        <v>1.13</v>
      </c>
      <c r="G701" s="17" t="n">
        <v>1</v>
      </c>
      <c r="H701" s="6" t="s">
        <f>=(F701-E701)*G701</f>
      </c>
      <c r="I701" s="9" t="s">
        <f>=(F701-E701)/E701</f>
      </c>
      <c r="J701" s="7" t="s">
        <f>=MAX(1,DATEDIF(C701,D701,"d")-1)</f>
      </c>
      <c r="K701" s="9" t="s">
        <f>=I701*365/J701</f>
      </c>
    </row>
    <row collapsed="false" customFormat="false" customHeight="false" hidden="false" ht="12.1" outlineLevel="0" r="702">
      <c r="A702" s="16" t="s">
        <v>69</v>
      </c>
      <c r="B702" s="16" t="s">
        <v>70</v>
      </c>
      <c r="C702" s="45" t="n">
        <v>45964</v>
      </c>
      <c r="D702" s="46" t="n">
        <v>45966</v>
      </c>
      <c r="E702" s="17" t="n">
        <v>1.13</v>
      </c>
      <c r="F702" s="17" t="n">
        <v>1.13</v>
      </c>
      <c r="G702" s="17" t="n">
        <v>1</v>
      </c>
      <c r="H702" s="6" t="s">
        <f>=(F702-E702)*G702</f>
      </c>
      <c r="I702" s="9" t="s">
        <f>=(F702-E702)/E702</f>
      </c>
      <c r="J702" s="7" t="s">
        <f>=MAX(1,DATEDIF(C702,D702,"d")-1)</f>
      </c>
      <c r="K702" s="9" t="s">
        <f>=I702*365/J702</f>
      </c>
    </row>
    <row collapsed="false" customFormat="false" customHeight="false" hidden="false" ht="12.1" outlineLevel="0" r="703">
      <c r="A703" s="16" t="s">
        <v>69</v>
      </c>
      <c r="B703" s="16" t="s">
        <v>70</v>
      </c>
      <c r="C703" s="45" t="n">
        <v>45964</v>
      </c>
      <c r="D703" s="46" t="n">
        <v>45966</v>
      </c>
      <c r="E703" s="17" t="n">
        <v>1.13</v>
      </c>
      <c r="F703" s="17" t="n">
        <v>1.13</v>
      </c>
      <c r="G703" s="17" t="n">
        <v>1</v>
      </c>
      <c r="H703" s="6" t="s">
        <f>=(F703-E703)*G703</f>
      </c>
      <c r="I703" s="9" t="s">
        <f>=(F703-E703)/E703</f>
      </c>
      <c r="J703" s="7" t="s">
        <f>=MAX(1,DATEDIF(C703,D703,"d")-1)</f>
      </c>
      <c r="K703" s="9" t="s">
        <f>=I703*365/J703</f>
      </c>
    </row>
    <row collapsed="false" customFormat="false" customHeight="false" hidden="false" ht="12.1" outlineLevel="0" r="704">
      <c r="A704" s="16" t="s">
        <v>69</v>
      </c>
      <c r="B704" s="16" t="s">
        <v>70</v>
      </c>
      <c r="C704" s="45" t="n">
        <v>45964</v>
      </c>
      <c r="D704" s="46" t="n">
        <v>45966</v>
      </c>
      <c r="E704" s="17" t="n">
        <v>1.13</v>
      </c>
      <c r="F704" s="17" t="n">
        <v>1.13</v>
      </c>
      <c r="G704" s="17" t="n">
        <v>1</v>
      </c>
      <c r="H704" s="6" t="s">
        <f>=(F704-E704)*G704</f>
      </c>
      <c r="I704" s="9" t="s">
        <f>=(F704-E704)/E704</f>
      </c>
      <c r="J704" s="7" t="s">
        <f>=MAX(1,DATEDIF(C704,D704,"d")-1)</f>
      </c>
      <c r="K704" s="9" t="s">
        <f>=I704*365/J704</f>
      </c>
    </row>
    <row collapsed="false" customFormat="false" customHeight="false" hidden="false" ht="12.1" outlineLevel="0" r="705">
      <c r="A705" s="16" t="s">
        <v>69</v>
      </c>
      <c r="B705" s="16" t="s">
        <v>70</v>
      </c>
      <c r="C705" s="45" t="n">
        <v>45964</v>
      </c>
      <c r="D705" s="46" t="n">
        <v>45966</v>
      </c>
      <c r="E705" s="17" t="n">
        <v>1.13</v>
      </c>
      <c r="F705" s="17" t="n">
        <v>1.13</v>
      </c>
      <c r="G705" s="17" t="n">
        <v>1</v>
      </c>
      <c r="H705" s="6" t="s">
        <f>=(F705-E705)*G705</f>
      </c>
      <c r="I705" s="9" t="s">
        <f>=(F705-E705)/E705</f>
      </c>
      <c r="J705" s="7" t="s">
        <f>=MAX(1,DATEDIF(C705,D705,"d")-1)</f>
      </c>
      <c r="K705" s="9" t="s">
        <f>=I705*365/J705</f>
      </c>
    </row>
    <row collapsed="false" customFormat="false" customHeight="false" hidden="false" ht="12.1" outlineLevel="0" r="706">
      <c r="A706" s="16" t="s">
        <v>69</v>
      </c>
      <c r="B706" s="16" t="s">
        <v>70</v>
      </c>
      <c r="C706" s="45" t="n">
        <v>45964</v>
      </c>
      <c r="D706" s="46" t="n">
        <v>45966</v>
      </c>
      <c r="E706" s="17" t="n">
        <v>1.13</v>
      </c>
      <c r="F706" s="17" t="n">
        <v>1.13</v>
      </c>
      <c r="G706" s="17" t="n">
        <v>1</v>
      </c>
      <c r="H706" s="6" t="s">
        <f>=(F706-E706)*G706</f>
      </c>
      <c r="I706" s="9" t="s">
        <f>=(F706-E706)/E706</f>
      </c>
      <c r="J706" s="7" t="s">
        <f>=MAX(1,DATEDIF(C706,D706,"d")-1)</f>
      </c>
      <c r="K706" s="9" t="s">
        <f>=I706*365/J706</f>
      </c>
    </row>
    <row collapsed="false" customFormat="false" customHeight="false" hidden="false" ht="12.1" outlineLevel="0" r="707">
      <c r="A707" s="16" t="s">
        <v>69</v>
      </c>
      <c r="B707" s="16" t="s">
        <v>70</v>
      </c>
      <c r="C707" s="45" t="n">
        <v>45964</v>
      </c>
      <c r="D707" s="46" t="n">
        <v>45966</v>
      </c>
      <c r="E707" s="17" t="n">
        <v>1.13</v>
      </c>
      <c r="F707" s="17" t="n">
        <v>1.13</v>
      </c>
      <c r="G707" s="17" t="n">
        <v>1</v>
      </c>
      <c r="H707" s="6" t="s">
        <f>=(F707-E707)*G707</f>
      </c>
      <c r="I707" s="9" t="s">
        <f>=(F707-E707)/E707</f>
      </c>
      <c r="J707" s="7" t="s">
        <f>=MAX(1,DATEDIF(C707,D707,"d")-1)</f>
      </c>
      <c r="K707" s="9" t="s">
        <f>=I707*365/J707</f>
      </c>
    </row>
    <row collapsed="false" customFormat="false" customHeight="false" hidden="false" ht="12.1" outlineLevel="0" r="708">
      <c r="A708" s="16" t="s">
        <v>69</v>
      </c>
      <c r="B708" s="16" t="s">
        <v>70</v>
      </c>
      <c r="C708" s="45" t="n">
        <v>45964</v>
      </c>
      <c r="D708" s="46" t="n">
        <v>45966</v>
      </c>
      <c r="E708" s="17" t="n">
        <v>1.13</v>
      </c>
      <c r="F708" s="17" t="n">
        <v>1.13</v>
      </c>
      <c r="G708" s="17" t="n">
        <v>1</v>
      </c>
      <c r="H708" s="6" t="s">
        <f>=(F708-E708)*G708</f>
      </c>
      <c r="I708" s="9" t="s">
        <f>=(F708-E708)/E708</f>
      </c>
      <c r="J708" s="7" t="s">
        <f>=MAX(1,DATEDIF(C708,D708,"d")-1)</f>
      </c>
      <c r="K708" s="9" t="s">
        <f>=I708*365/J708</f>
      </c>
    </row>
    <row collapsed="false" customFormat="false" customHeight="false" hidden="false" ht="12.1" outlineLevel="0" r="709">
      <c r="A709" s="16" t="s">
        <v>69</v>
      </c>
      <c r="B709" s="16" t="s">
        <v>70</v>
      </c>
      <c r="C709" s="45" t="n">
        <v>45964</v>
      </c>
      <c r="D709" s="46" t="n">
        <v>45966</v>
      </c>
      <c r="E709" s="17" t="n">
        <v>1.13</v>
      </c>
      <c r="F709" s="17" t="n">
        <v>1.13</v>
      </c>
      <c r="G709" s="17" t="n">
        <v>1</v>
      </c>
      <c r="H709" s="6" t="s">
        <f>=(F709-E709)*G709</f>
      </c>
      <c r="I709" s="9" t="s">
        <f>=(F709-E709)/E709</f>
      </c>
      <c r="J709" s="7" t="s">
        <f>=MAX(1,DATEDIF(C709,D709,"d")-1)</f>
      </c>
      <c r="K709" s="9" t="s">
        <f>=I709*365/J709</f>
      </c>
    </row>
    <row collapsed="false" customFormat="false" customHeight="false" hidden="false" ht="12.1" outlineLevel="0" r="710">
      <c r="A710" s="16" t="s">
        <v>69</v>
      </c>
      <c r="B710" s="16" t="s">
        <v>70</v>
      </c>
      <c r="C710" s="45" t="n">
        <v>45964</v>
      </c>
      <c r="D710" s="46" t="n">
        <v>45966</v>
      </c>
      <c r="E710" s="17" t="n">
        <v>1.13</v>
      </c>
      <c r="F710" s="17" t="n">
        <v>1.13</v>
      </c>
      <c r="G710" s="17" t="n">
        <v>1</v>
      </c>
      <c r="H710" s="6" t="s">
        <f>=(F710-E710)*G710</f>
      </c>
      <c r="I710" s="9" t="s">
        <f>=(F710-E710)/E710</f>
      </c>
      <c r="J710" s="7" t="s">
        <f>=MAX(1,DATEDIF(C710,D710,"d")-1)</f>
      </c>
      <c r="K710" s="9" t="s">
        <f>=I710*365/J710</f>
      </c>
    </row>
    <row collapsed="false" customFormat="false" customHeight="false" hidden="false" ht="12.1" outlineLevel="0" r="711">
      <c r="A711" s="16" t="s">
        <v>69</v>
      </c>
      <c r="B711" s="16" t="s">
        <v>70</v>
      </c>
      <c r="C711" s="45" t="n">
        <v>45964</v>
      </c>
      <c r="D711" s="46" t="n">
        <v>45966</v>
      </c>
      <c r="E711" s="17" t="n">
        <v>1.13</v>
      </c>
      <c r="F711" s="17" t="n">
        <v>1.13</v>
      </c>
      <c r="G711" s="17" t="n">
        <v>1</v>
      </c>
      <c r="H711" s="6" t="s">
        <f>=(F711-E711)*G711</f>
      </c>
      <c r="I711" s="9" t="s">
        <f>=(F711-E711)/E711</f>
      </c>
      <c r="J711" s="7" t="s">
        <f>=MAX(1,DATEDIF(C711,D711,"d")-1)</f>
      </c>
      <c r="K711" s="9" t="s">
        <f>=I711*365/J711</f>
      </c>
    </row>
    <row collapsed="false" customFormat="false" customHeight="false" hidden="false" ht="12.1" outlineLevel="0" r="712">
      <c r="A712" s="16" t="s">
        <v>69</v>
      </c>
      <c r="B712" s="16" t="s">
        <v>70</v>
      </c>
      <c r="C712" s="45" t="n">
        <v>45964</v>
      </c>
      <c r="D712" s="46" t="n">
        <v>45966</v>
      </c>
      <c r="E712" s="17" t="n">
        <v>1.13</v>
      </c>
      <c r="F712" s="17" t="n">
        <v>1.13</v>
      </c>
      <c r="G712" s="17" t="n">
        <v>1</v>
      </c>
      <c r="H712" s="6" t="s">
        <f>=(F712-E712)*G712</f>
      </c>
      <c r="I712" s="9" t="s">
        <f>=(F712-E712)/E712</f>
      </c>
      <c r="J712" s="7" t="s">
        <f>=MAX(1,DATEDIF(C712,D712,"d")-1)</f>
      </c>
      <c r="K712" s="9" t="s">
        <f>=I712*365/J712</f>
      </c>
    </row>
    <row collapsed="false" customFormat="false" customHeight="false" hidden="false" ht="12.1" outlineLevel="0" r="713">
      <c r="A713" s="16" t="s">
        <v>69</v>
      </c>
      <c r="B713" s="16" t="s">
        <v>70</v>
      </c>
      <c r="C713" s="45" t="n">
        <v>45964</v>
      </c>
      <c r="D713" s="46" t="n">
        <v>45966</v>
      </c>
      <c r="E713" s="17" t="n">
        <v>1.13</v>
      </c>
      <c r="F713" s="17" t="n">
        <v>1.13</v>
      </c>
      <c r="G713" s="17" t="n">
        <v>1</v>
      </c>
      <c r="H713" s="6" t="s">
        <f>=(F713-E713)*G713</f>
      </c>
      <c r="I713" s="9" t="s">
        <f>=(F713-E713)/E713</f>
      </c>
      <c r="J713" s="7" t="s">
        <f>=MAX(1,DATEDIF(C713,D713,"d")-1)</f>
      </c>
      <c r="K713" s="9" t="s">
        <f>=I713*365/J713</f>
      </c>
    </row>
    <row collapsed="false" customFormat="false" customHeight="false" hidden="false" ht="12.1" outlineLevel="0" r="714">
      <c r="A714" s="16" t="s">
        <v>69</v>
      </c>
      <c r="B714" s="16" t="s">
        <v>70</v>
      </c>
      <c r="C714" s="45" t="n">
        <v>45964</v>
      </c>
      <c r="D714" s="46" t="n">
        <v>45966</v>
      </c>
      <c r="E714" s="17" t="n">
        <v>1.13</v>
      </c>
      <c r="F714" s="17" t="n">
        <v>1.13</v>
      </c>
      <c r="G714" s="17" t="n">
        <v>1</v>
      </c>
      <c r="H714" s="6" t="s">
        <f>=(F714-E714)*G714</f>
      </c>
      <c r="I714" s="9" t="s">
        <f>=(F714-E714)/E714</f>
      </c>
      <c r="J714" s="7" t="s">
        <f>=MAX(1,DATEDIF(C714,D714,"d")-1)</f>
      </c>
      <c r="K714" s="9" t="s">
        <f>=I714*365/J714</f>
      </c>
    </row>
    <row collapsed="false" customFormat="false" customHeight="false" hidden="false" ht="12.1" outlineLevel="0" r="715">
      <c r="A715" s="16" t="s">
        <v>69</v>
      </c>
      <c r="B715" s="16" t="s">
        <v>70</v>
      </c>
      <c r="C715" s="45" t="n">
        <v>45964</v>
      </c>
      <c r="D715" s="46" t="n">
        <v>45966</v>
      </c>
      <c r="E715" s="17" t="n">
        <v>1.13</v>
      </c>
      <c r="F715" s="17" t="n">
        <v>1.13</v>
      </c>
      <c r="G715" s="17" t="n">
        <v>1</v>
      </c>
      <c r="H715" s="6" t="s">
        <f>=(F715-E715)*G715</f>
      </c>
      <c r="I715" s="9" t="s">
        <f>=(F715-E715)/E715</f>
      </c>
      <c r="J715" s="7" t="s">
        <f>=MAX(1,DATEDIF(C715,D715,"d")-1)</f>
      </c>
      <c r="K715" s="9" t="s">
        <f>=I715*365/J715</f>
      </c>
    </row>
    <row collapsed="false" customFormat="false" customHeight="false" hidden="false" ht="12.1" outlineLevel="0" r="716">
      <c r="A716" s="16" t="s">
        <v>69</v>
      </c>
      <c r="B716" s="16" t="s">
        <v>70</v>
      </c>
      <c r="C716" s="45" t="n">
        <v>45964</v>
      </c>
      <c r="D716" s="46" t="n">
        <v>45966</v>
      </c>
      <c r="E716" s="17" t="n">
        <v>1.13</v>
      </c>
      <c r="F716" s="17" t="n">
        <v>1.13</v>
      </c>
      <c r="G716" s="17" t="n">
        <v>1</v>
      </c>
      <c r="H716" s="6" t="s">
        <f>=(F716-E716)*G716</f>
      </c>
      <c r="I716" s="9" t="s">
        <f>=(F716-E716)/E716</f>
      </c>
      <c r="J716" s="7" t="s">
        <f>=MAX(1,DATEDIF(C716,D716,"d")-1)</f>
      </c>
      <c r="K716" s="9" t="s">
        <f>=I716*365/J716</f>
      </c>
    </row>
    <row collapsed="false" customFormat="false" customHeight="false" hidden="false" ht="12.1" outlineLevel="0" r="717">
      <c r="A717" s="16" t="s">
        <v>69</v>
      </c>
      <c r="B717" s="16" t="s">
        <v>70</v>
      </c>
      <c r="C717" s="45" t="n">
        <v>45964</v>
      </c>
      <c r="D717" s="46" t="n">
        <v>45966</v>
      </c>
      <c r="E717" s="17" t="n">
        <v>1.13</v>
      </c>
      <c r="F717" s="17" t="n">
        <v>1.13</v>
      </c>
      <c r="G717" s="17" t="n">
        <v>1</v>
      </c>
      <c r="H717" s="6" t="s">
        <f>=(F717-E717)*G717</f>
      </c>
      <c r="I717" s="9" t="s">
        <f>=(F717-E717)/E717</f>
      </c>
      <c r="J717" s="7" t="s">
        <f>=MAX(1,DATEDIF(C717,D717,"d")-1)</f>
      </c>
      <c r="K717" s="9" t="s">
        <f>=I717*365/J717</f>
      </c>
    </row>
    <row collapsed="false" customFormat="false" customHeight="false" hidden="false" ht="12.1" outlineLevel="0" r="718">
      <c r="A718" s="16" t="s">
        <v>69</v>
      </c>
      <c r="B718" s="16" t="s">
        <v>70</v>
      </c>
      <c r="C718" s="45" t="n">
        <v>45964</v>
      </c>
      <c r="D718" s="46" t="n">
        <v>45966</v>
      </c>
      <c r="E718" s="17" t="n">
        <v>1.13</v>
      </c>
      <c r="F718" s="17" t="n">
        <v>1.13</v>
      </c>
      <c r="G718" s="17" t="n">
        <v>1</v>
      </c>
      <c r="H718" s="6" t="s">
        <f>=(F718-E718)*G718</f>
      </c>
      <c r="I718" s="9" t="s">
        <f>=(F718-E718)/E718</f>
      </c>
      <c r="J718" s="7" t="s">
        <f>=MAX(1,DATEDIF(C718,D718,"d")-1)</f>
      </c>
      <c r="K718" s="9" t="s">
        <f>=I718*365/J718</f>
      </c>
    </row>
    <row collapsed="false" customFormat="false" customHeight="false" hidden="false" ht="12.1" outlineLevel="0" r="719">
      <c r="A719" s="16" t="s">
        <v>69</v>
      </c>
      <c r="B719" s="16" t="s">
        <v>70</v>
      </c>
      <c r="C719" s="45" t="n">
        <v>45964</v>
      </c>
      <c r="D719" s="46" t="n">
        <v>45966</v>
      </c>
      <c r="E719" s="17" t="n">
        <v>1.13</v>
      </c>
      <c r="F719" s="17" t="n">
        <v>1.13</v>
      </c>
      <c r="G719" s="17" t="n">
        <v>1</v>
      </c>
      <c r="H719" s="6" t="s">
        <f>=(F719-E719)*G719</f>
      </c>
      <c r="I719" s="9" t="s">
        <f>=(F719-E719)/E719</f>
      </c>
      <c r="J719" s="7" t="s">
        <f>=MAX(1,DATEDIF(C719,D719,"d")-1)</f>
      </c>
      <c r="K719" s="9" t="s">
        <f>=I719*365/J719</f>
      </c>
    </row>
    <row collapsed="false" customFormat="false" customHeight="false" hidden="false" ht="12.1" outlineLevel="0" r="720">
      <c r="A720" s="16" t="s">
        <v>69</v>
      </c>
      <c r="B720" s="16" t="s">
        <v>70</v>
      </c>
      <c r="C720" s="45" t="n">
        <v>45964</v>
      </c>
      <c r="D720" s="46" t="n">
        <v>45966</v>
      </c>
      <c r="E720" s="17" t="n">
        <v>1.13</v>
      </c>
      <c r="F720" s="17" t="n">
        <v>1.13</v>
      </c>
      <c r="G720" s="17" t="n">
        <v>1</v>
      </c>
      <c r="H720" s="6" t="s">
        <f>=(F720-E720)*G720</f>
      </c>
      <c r="I720" s="9" t="s">
        <f>=(F720-E720)/E720</f>
      </c>
      <c r="J720" s="7" t="s">
        <f>=MAX(1,DATEDIF(C720,D720,"d")-1)</f>
      </c>
      <c r="K720" s="9" t="s">
        <f>=I720*365/J720</f>
      </c>
    </row>
    <row collapsed="false" customFormat="false" customHeight="false" hidden="false" ht="12.1" outlineLevel="0" r="721">
      <c r="A721" s="16" t="s">
        <v>69</v>
      </c>
      <c r="B721" s="16" t="s">
        <v>70</v>
      </c>
      <c r="C721" s="45" t="n">
        <v>45964</v>
      </c>
      <c r="D721" s="46" t="n">
        <v>45966</v>
      </c>
      <c r="E721" s="17" t="n">
        <v>1.13</v>
      </c>
      <c r="F721" s="17" t="n">
        <v>1.13</v>
      </c>
      <c r="G721" s="17" t="n">
        <v>1</v>
      </c>
      <c r="H721" s="6" t="s">
        <f>=(F721-E721)*G721</f>
      </c>
      <c r="I721" s="9" t="s">
        <f>=(F721-E721)/E721</f>
      </c>
      <c r="J721" s="7" t="s">
        <f>=MAX(1,DATEDIF(C721,D721,"d")-1)</f>
      </c>
      <c r="K721" s="9" t="s">
        <f>=I721*365/J721</f>
      </c>
    </row>
    <row collapsed="false" customFormat="false" customHeight="false" hidden="false" ht="12.1" outlineLevel="0" r="722">
      <c r="A722" s="16" t="s">
        <v>69</v>
      </c>
      <c r="B722" s="16" t="s">
        <v>70</v>
      </c>
      <c r="C722" s="45" t="n">
        <v>45964</v>
      </c>
      <c r="D722" s="46" t="n">
        <v>45966</v>
      </c>
      <c r="E722" s="17" t="n">
        <v>1.13</v>
      </c>
      <c r="F722" s="17" t="n">
        <v>1.13</v>
      </c>
      <c r="G722" s="17" t="n">
        <v>1</v>
      </c>
      <c r="H722" s="6" t="s">
        <f>=(F722-E722)*G722</f>
      </c>
      <c r="I722" s="9" t="s">
        <f>=(F722-E722)/E722</f>
      </c>
      <c r="J722" s="7" t="s">
        <f>=MAX(1,DATEDIF(C722,D722,"d")-1)</f>
      </c>
      <c r="K722" s="9" t="s">
        <f>=I722*365/J722</f>
      </c>
    </row>
    <row collapsed="false" customFormat="false" customHeight="false" hidden="false" ht="12.1" outlineLevel="0" r="723">
      <c r="A723" s="16" t="s">
        <v>69</v>
      </c>
      <c r="B723" s="16" t="s">
        <v>70</v>
      </c>
      <c r="C723" s="45" t="n">
        <v>45964</v>
      </c>
      <c r="D723" s="46" t="n">
        <v>45966</v>
      </c>
      <c r="E723" s="17" t="n">
        <v>1.13</v>
      </c>
      <c r="F723" s="17" t="n">
        <v>1.13</v>
      </c>
      <c r="G723" s="17" t="n">
        <v>1</v>
      </c>
      <c r="H723" s="6" t="s">
        <f>=(F723-E723)*G723</f>
      </c>
      <c r="I723" s="9" t="s">
        <f>=(F723-E723)/E723</f>
      </c>
      <c r="J723" s="7" t="s">
        <f>=MAX(1,DATEDIF(C723,D723,"d")-1)</f>
      </c>
      <c r="K723" s="9" t="s">
        <f>=I723*365/J723</f>
      </c>
    </row>
    <row collapsed="false" customFormat="false" customHeight="false" hidden="false" ht="12.1" outlineLevel="0" r="724">
      <c r="A724" s="16" t="s">
        <v>69</v>
      </c>
      <c r="B724" s="16" t="s">
        <v>70</v>
      </c>
      <c r="C724" s="45" t="n">
        <v>45964</v>
      </c>
      <c r="D724" s="46" t="n">
        <v>45966</v>
      </c>
      <c r="E724" s="17" t="n">
        <v>1.13</v>
      </c>
      <c r="F724" s="17" t="n">
        <v>1.13</v>
      </c>
      <c r="G724" s="17" t="n">
        <v>1</v>
      </c>
      <c r="H724" s="6" t="s">
        <f>=(F724-E724)*G724</f>
      </c>
      <c r="I724" s="9" t="s">
        <f>=(F724-E724)/E724</f>
      </c>
      <c r="J724" s="7" t="s">
        <f>=MAX(1,DATEDIF(C724,D724,"d")-1)</f>
      </c>
      <c r="K724" s="9" t="s">
        <f>=I724*365/J724</f>
      </c>
    </row>
    <row collapsed="false" customFormat="false" customHeight="false" hidden="false" ht="12.1" outlineLevel="0" r="725">
      <c r="A725" s="16" t="s">
        <v>69</v>
      </c>
      <c r="B725" s="16" t="s">
        <v>70</v>
      </c>
      <c r="C725" s="45" t="n">
        <v>45964</v>
      </c>
      <c r="D725" s="46" t="n">
        <v>45966</v>
      </c>
      <c r="E725" s="17" t="n">
        <v>1.13</v>
      </c>
      <c r="F725" s="17" t="n">
        <v>1.13</v>
      </c>
      <c r="G725" s="17" t="n">
        <v>1</v>
      </c>
      <c r="H725" s="6" t="s">
        <f>=(F725-E725)*G725</f>
      </c>
      <c r="I725" s="9" t="s">
        <f>=(F725-E725)/E725</f>
      </c>
      <c r="J725" s="7" t="s">
        <f>=MAX(1,DATEDIF(C725,D725,"d")-1)</f>
      </c>
      <c r="K725" s="9" t="s">
        <f>=I725*365/J725</f>
      </c>
    </row>
    <row collapsed="false" customFormat="false" customHeight="false" hidden="false" ht="12.1" outlineLevel="0" r="726">
      <c r="A726" s="16" t="s">
        <v>69</v>
      </c>
      <c r="B726" s="16" t="s">
        <v>70</v>
      </c>
      <c r="C726" s="45" t="n">
        <v>45964</v>
      </c>
      <c r="D726" s="46" t="n">
        <v>45966</v>
      </c>
      <c r="E726" s="17" t="n">
        <v>1.13</v>
      </c>
      <c r="F726" s="17" t="n">
        <v>1.13</v>
      </c>
      <c r="G726" s="17" t="n">
        <v>1</v>
      </c>
      <c r="H726" s="6" t="s">
        <f>=(F726-E726)*G726</f>
      </c>
      <c r="I726" s="9" t="s">
        <f>=(F726-E726)/E726</f>
      </c>
      <c r="J726" s="7" t="s">
        <f>=MAX(1,DATEDIF(C726,D726,"d")-1)</f>
      </c>
      <c r="K726" s="9" t="s">
        <f>=I726*365/J726</f>
      </c>
    </row>
    <row collapsed="false" customFormat="false" customHeight="false" hidden="false" ht="12.1" outlineLevel="0" r="727">
      <c r="A727" s="16" t="s">
        <v>69</v>
      </c>
      <c r="B727" s="16" t="s">
        <v>70</v>
      </c>
      <c r="C727" s="45" t="n">
        <v>45964</v>
      </c>
      <c r="D727" s="46" t="n">
        <v>45966</v>
      </c>
      <c r="E727" s="17" t="n">
        <v>1.13</v>
      </c>
      <c r="F727" s="17" t="n">
        <v>1.13</v>
      </c>
      <c r="G727" s="17" t="n">
        <v>1</v>
      </c>
      <c r="H727" s="6" t="s">
        <f>=(F727-E727)*G727</f>
      </c>
      <c r="I727" s="9" t="s">
        <f>=(F727-E727)/E727</f>
      </c>
      <c r="J727" s="7" t="s">
        <f>=MAX(1,DATEDIF(C727,D727,"d")-1)</f>
      </c>
      <c r="K727" s="9" t="s">
        <f>=I727*365/J727</f>
      </c>
    </row>
    <row collapsed="false" customFormat="false" customHeight="false" hidden="false" ht="12.1" outlineLevel="0" r="728">
      <c r="A728" s="16" t="s">
        <v>69</v>
      </c>
      <c r="B728" s="16" t="s">
        <v>70</v>
      </c>
      <c r="C728" s="45" t="n">
        <v>45964</v>
      </c>
      <c r="D728" s="46" t="n">
        <v>45966</v>
      </c>
      <c r="E728" s="17" t="n">
        <v>1.13</v>
      </c>
      <c r="F728" s="17" t="n">
        <v>1.13</v>
      </c>
      <c r="G728" s="17" t="n">
        <v>1</v>
      </c>
      <c r="H728" s="6" t="s">
        <f>=(F728-E728)*G728</f>
      </c>
      <c r="I728" s="9" t="s">
        <f>=(F728-E728)/E728</f>
      </c>
      <c r="J728" s="7" t="s">
        <f>=MAX(1,DATEDIF(C728,D728,"d")-1)</f>
      </c>
      <c r="K728" s="9" t="s">
        <f>=I728*365/J728</f>
      </c>
    </row>
    <row collapsed="false" customFormat="false" customHeight="false" hidden="false" ht="12.1" outlineLevel="0" r="729">
      <c r="A729" s="16" t="s">
        <v>69</v>
      </c>
      <c r="B729" s="16" t="s">
        <v>70</v>
      </c>
      <c r="C729" s="45" t="n">
        <v>45964</v>
      </c>
      <c r="D729" s="46" t="n">
        <v>45966</v>
      </c>
      <c r="E729" s="17" t="n">
        <v>1.13</v>
      </c>
      <c r="F729" s="17" t="n">
        <v>1.13</v>
      </c>
      <c r="G729" s="17" t="n">
        <v>1</v>
      </c>
      <c r="H729" s="6" t="s">
        <f>=(F729-E729)*G729</f>
      </c>
      <c r="I729" s="9" t="s">
        <f>=(F729-E729)/E729</f>
      </c>
      <c r="J729" s="7" t="s">
        <f>=MAX(1,DATEDIF(C729,D729,"d")-1)</f>
      </c>
      <c r="K729" s="9" t="s">
        <f>=I729*365/J729</f>
      </c>
    </row>
    <row collapsed="false" customFormat="false" customHeight="false" hidden="false" ht="12.1" outlineLevel="0" r="730">
      <c r="A730" s="16" t="s">
        <v>69</v>
      </c>
      <c r="B730" s="16" t="s">
        <v>70</v>
      </c>
      <c r="C730" s="45" t="n">
        <v>45964</v>
      </c>
      <c r="D730" s="46" t="n">
        <v>45966</v>
      </c>
      <c r="E730" s="17" t="n">
        <v>1.13</v>
      </c>
      <c r="F730" s="17" t="n">
        <v>1.13</v>
      </c>
      <c r="G730" s="17" t="n">
        <v>1</v>
      </c>
      <c r="H730" s="6" t="s">
        <f>=(F730-E730)*G730</f>
      </c>
      <c r="I730" s="9" t="s">
        <f>=(F730-E730)/E730</f>
      </c>
      <c r="J730" s="7" t="s">
        <f>=MAX(1,DATEDIF(C730,D730,"d")-1)</f>
      </c>
      <c r="K730" s="9" t="s">
        <f>=I730*365/J730</f>
      </c>
    </row>
    <row collapsed="false" customFormat="false" customHeight="false" hidden="false" ht="12.1" outlineLevel="0" r="731">
      <c r="A731" s="16" t="s">
        <v>69</v>
      </c>
      <c r="B731" s="16" t="s">
        <v>70</v>
      </c>
      <c r="C731" s="45" t="n">
        <v>45964</v>
      </c>
      <c r="D731" s="46" t="n">
        <v>45966</v>
      </c>
      <c r="E731" s="17" t="n">
        <v>1.13</v>
      </c>
      <c r="F731" s="17" t="n">
        <v>1.13</v>
      </c>
      <c r="G731" s="17" t="n">
        <v>1</v>
      </c>
      <c r="H731" s="6" t="s">
        <f>=(F731-E731)*G731</f>
      </c>
      <c r="I731" s="9" t="s">
        <f>=(F731-E731)/E731</f>
      </c>
      <c r="J731" s="7" t="s">
        <f>=MAX(1,DATEDIF(C731,D731,"d")-1)</f>
      </c>
      <c r="K731" s="9" t="s">
        <f>=I731*365/J731</f>
      </c>
    </row>
    <row collapsed="false" customFormat="false" customHeight="false" hidden="false" ht="12.1" outlineLevel="0" r="732">
      <c r="A732" s="16" t="s">
        <v>69</v>
      </c>
      <c r="B732" s="16" t="s">
        <v>70</v>
      </c>
      <c r="C732" s="45" t="n">
        <v>45964</v>
      </c>
      <c r="D732" s="46" t="n">
        <v>45966</v>
      </c>
      <c r="E732" s="17" t="n">
        <v>1.13</v>
      </c>
      <c r="F732" s="17" t="n">
        <v>1.13</v>
      </c>
      <c r="G732" s="17" t="n">
        <v>1</v>
      </c>
      <c r="H732" s="6" t="s">
        <f>=(F732-E732)*G732</f>
      </c>
      <c r="I732" s="9" t="s">
        <f>=(F732-E732)/E732</f>
      </c>
      <c r="J732" s="7" t="s">
        <f>=MAX(1,DATEDIF(C732,D732,"d")-1)</f>
      </c>
      <c r="K732" s="9" t="s">
        <f>=I732*365/J732</f>
      </c>
    </row>
    <row collapsed="false" customFormat="false" customHeight="false" hidden="false" ht="12.1" outlineLevel="0" r="733">
      <c r="A733" s="16" t="s">
        <v>69</v>
      </c>
      <c r="B733" s="16" t="s">
        <v>70</v>
      </c>
      <c r="C733" s="45" t="n">
        <v>45964</v>
      </c>
      <c r="D733" s="46" t="n">
        <v>45966</v>
      </c>
      <c r="E733" s="17" t="n">
        <v>1.13</v>
      </c>
      <c r="F733" s="17" t="n">
        <v>1.13</v>
      </c>
      <c r="G733" s="17" t="n">
        <v>1</v>
      </c>
      <c r="H733" s="6" t="s">
        <f>=(F733-E733)*G733</f>
      </c>
      <c r="I733" s="9" t="s">
        <f>=(F733-E733)/E733</f>
      </c>
      <c r="J733" s="7" t="s">
        <f>=MAX(1,DATEDIF(C733,D733,"d")-1)</f>
      </c>
      <c r="K733" s="9" t="s">
        <f>=I733*365/J733</f>
      </c>
    </row>
    <row collapsed="false" customFormat="false" customHeight="false" hidden="false" ht="12.1" outlineLevel="0" r="734">
      <c r="A734" s="16" t="s">
        <v>69</v>
      </c>
      <c r="B734" s="16" t="s">
        <v>70</v>
      </c>
      <c r="C734" s="45" t="n">
        <v>45964</v>
      </c>
      <c r="D734" s="46" t="n">
        <v>45966</v>
      </c>
      <c r="E734" s="17" t="n">
        <v>1.13</v>
      </c>
      <c r="F734" s="17" t="n">
        <v>1.13</v>
      </c>
      <c r="G734" s="17" t="n">
        <v>1</v>
      </c>
      <c r="H734" s="6" t="s">
        <f>=(F734-E734)*G734</f>
      </c>
      <c r="I734" s="9" t="s">
        <f>=(F734-E734)/E734</f>
      </c>
      <c r="J734" s="7" t="s">
        <f>=MAX(1,DATEDIF(C734,D734,"d")-1)</f>
      </c>
      <c r="K734" s="9" t="s">
        <f>=I734*365/J734</f>
      </c>
    </row>
    <row collapsed="false" customFormat="false" customHeight="false" hidden="false" ht="12.1" outlineLevel="0" r="735">
      <c r="A735" s="16" t="s">
        <v>69</v>
      </c>
      <c r="B735" s="16" t="s">
        <v>70</v>
      </c>
      <c r="C735" s="45" t="n">
        <v>45964</v>
      </c>
      <c r="D735" s="46" t="n">
        <v>45966</v>
      </c>
      <c r="E735" s="17" t="n">
        <v>1.13</v>
      </c>
      <c r="F735" s="17" t="n">
        <v>1.13</v>
      </c>
      <c r="G735" s="17" t="n">
        <v>1</v>
      </c>
      <c r="H735" s="6" t="s">
        <f>=(F735-E735)*G735</f>
      </c>
      <c r="I735" s="9" t="s">
        <f>=(F735-E735)/E735</f>
      </c>
      <c r="J735" s="7" t="s">
        <f>=MAX(1,DATEDIF(C735,D735,"d")-1)</f>
      </c>
      <c r="K735" s="9" t="s">
        <f>=I735*365/J735</f>
      </c>
    </row>
    <row collapsed="false" customFormat="false" customHeight="false" hidden="false" ht="12.1" outlineLevel="0" r="736">
      <c r="A736" s="16" t="s">
        <v>69</v>
      </c>
      <c r="B736" s="16" t="s">
        <v>70</v>
      </c>
      <c r="C736" s="45" t="n">
        <v>45964</v>
      </c>
      <c r="D736" s="46" t="n">
        <v>45966</v>
      </c>
      <c r="E736" s="17" t="n">
        <v>1.13</v>
      </c>
      <c r="F736" s="17" t="n">
        <v>1.13</v>
      </c>
      <c r="G736" s="17" t="n">
        <v>1</v>
      </c>
      <c r="H736" s="6" t="s">
        <f>=(F736-E736)*G736</f>
      </c>
      <c r="I736" s="9" t="s">
        <f>=(F736-E736)/E736</f>
      </c>
      <c r="J736" s="7" t="s">
        <f>=MAX(1,DATEDIF(C736,D736,"d")-1)</f>
      </c>
      <c r="K736" s="9" t="s">
        <f>=I736*365/J736</f>
      </c>
    </row>
    <row collapsed="false" customFormat="false" customHeight="false" hidden="false" ht="12.1" outlineLevel="0" r="737">
      <c r="A737" s="16" t="s">
        <v>69</v>
      </c>
      <c r="B737" s="16" t="s">
        <v>70</v>
      </c>
      <c r="C737" s="45" t="n">
        <v>45964</v>
      </c>
      <c r="D737" s="46" t="n">
        <v>45966</v>
      </c>
      <c r="E737" s="17" t="n">
        <v>1.13</v>
      </c>
      <c r="F737" s="17" t="n">
        <v>1.13</v>
      </c>
      <c r="G737" s="17" t="n">
        <v>1</v>
      </c>
      <c r="H737" s="6" t="s">
        <f>=(F737-E737)*G737</f>
      </c>
      <c r="I737" s="9" t="s">
        <f>=(F737-E737)/E737</f>
      </c>
      <c r="J737" s="7" t="s">
        <f>=MAX(1,DATEDIF(C737,D737,"d")-1)</f>
      </c>
      <c r="K737" s="9" t="s">
        <f>=I737*365/J737</f>
      </c>
    </row>
    <row collapsed="false" customFormat="false" customHeight="false" hidden="false" ht="12.1" outlineLevel="0" r="738">
      <c r="A738" s="16" t="s">
        <v>69</v>
      </c>
      <c r="B738" s="16" t="s">
        <v>70</v>
      </c>
      <c r="C738" s="45" t="n">
        <v>45964</v>
      </c>
      <c r="D738" s="46" t="n">
        <v>45966</v>
      </c>
      <c r="E738" s="17" t="n">
        <v>1.13</v>
      </c>
      <c r="F738" s="17" t="n">
        <v>1.13</v>
      </c>
      <c r="G738" s="17" t="n">
        <v>1</v>
      </c>
      <c r="H738" s="6" t="s">
        <f>=(F738-E738)*G738</f>
      </c>
      <c r="I738" s="9" t="s">
        <f>=(F738-E738)/E738</f>
      </c>
      <c r="J738" s="7" t="s">
        <f>=MAX(1,DATEDIF(C738,D738,"d")-1)</f>
      </c>
      <c r="K738" s="9" t="s">
        <f>=I738*365/J738</f>
      </c>
    </row>
    <row collapsed="false" customFormat="false" customHeight="false" hidden="false" ht="12.1" outlineLevel="0" r="739">
      <c r="A739" s="16" t="s">
        <v>69</v>
      </c>
      <c r="B739" s="16" t="s">
        <v>70</v>
      </c>
      <c r="C739" s="45" t="n">
        <v>45964</v>
      </c>
      <c r="D739" s="46" t="n">
        <v>45966</v>
      </c>
      <c r="E739" s="17" t="n">
        <v>1.13</v>
      </c>
      <c r="F739" s="17" t="n">
        <v>1.13</v>
      </c>
      <c r="G739" s="17" t="n">
        <v>1</v>
      </c>
      <c r="H739" s="6" t="s">
        <f>=(F739-E739)*G739</f>
      </c>
      <c r="I739" s="9" t="s">
        <f>=(F739-E739)/E739</f>
      </c>
      <c r="J739" s="7" t="s">
        <f>=MAX(1,DATEDIF(C739,D739,"d")-1)</f>
      </c>
      <c r="K739" s="9" t="s">
        <f>=I739*365/J739</f>
      </c>
    </row>
    <row collapsed="false" customFormat="false" customHeight="false" hidden="false" ht="12.1" outlineLevel="0" r="740">
      <c r="A740" s="16" t="s">
        <v>69</v>
      </c>
      <c r="B740" s="16" t="s">
        <v>70</v>
      </c>
      <c r="C740" s="45" t="n">
        <v>45964</v>
      </c>
      <c r="D740" s="46" t="n">
        <v>45966</v>
      </c>
      <c r="E740" s="17" t="n">
        <v>1.13</v>
      </c>
      <c r="F740" s="17" t="n">
        <v>1.13</v>
      </c>
      <c r="G740" s="17" t="n">
        <v>1</v>
      </c>
      <c r="H740" s="6" t="s">
        <f>=(F740-E740)*G740</f>
      </c>
      <c r="I740" s="9" t="s">
        <f>=(F740-E740)/E740</f>
      </c>
      <c r="J740" s="7" t="s">
        <f>=MAX(1,DATEDIF(C740,D740,"d")-1)</f>
      </c>
      <c r="K740" s="9" t="s">
        <f>=I740*365/J740</f>
      </c>
    </row>
    <row collapsed="false" customFormat="false" customHeight="false" hidden="false" ht="12.1" outlineLevel="0" r="741">
      <c r="A741" s="16" t="s">
        <v>69</v>
      </c>
      <c r="B741" s="16" t="s">
        <v>70</v>
      </c>
      <c r="C741" s="45" t="n">
        <v>45964</v>
      </c>
      <c r="D741" s="46" t="n">
        <v>45966</v>
      </c>
      <c r="E741" s="17" t="n">
        <v>1.13</v>
      </c>
      <c r="F741" s="17" t="n">
        <v>1.13</v>
      </c>
      <c r="G741" s="17" t="n">
        <v>1</v>
      </c>
      <c r="H741" s="6" t="s">
        <f>=(F741-E741)*G741</f>
      </c>
      <c r="I741" s="9" t="s">
        <f>=(F741-E741)/E741</f>
      </c>
      <c r="J741" s="7" t="s">
        <f>=MAX(1,DATEDIF(C741,D741,"d")-1)</f>
      </c>
      <c r="K741" s="9" t="s">
        <f>=I741*365/J741</f>
      </c>
    </row>
    <row collapsed="false" customFormat="false" customHeight="false" hidden="false" ht="12.1" outlineLevel="0" r="742">
      <c r="A742" s="16" t="s">
        <v>69</v>
      </c>
      <c r="B742" s="16" t="s">
        <v>70</v>
      </c>
      <c r="C742" s="45" t="n">
        <v>45964</v>
      </c>
      <c r="D742" s="46" t="n">
        <v>45966</v>
      </c>
      <c r="E742" s="17" t="n">
        <v>1.13</v>
      </c>
      <c r="F742" s="17" t="n">
        <v>1.13</v>
      </c>
      <c r="G742" s="17" t="n">
        <v>1</v>
      </c>
      <c r="H742" s="6" t="s">
        <f>=(F742-E742)*G742</f>
      </c>
      <c r="I742" s="9" t="s">
        <f>=(F742-E742)/E742</f>
      </c>
      <c r="J742" s="7" t="s">
        <f>=MAX(1,DATEDIF(C742,D742,"d")-1)</f>
      </c>
      <c r="K742" s="9" t="s">
        <f>=I742*365/J742</f>
      </c>
    </row>
    <row collapsed="false" customFormat="false" customHeight="false" hidden="false" ht="12.1" outlineLevel="0" r="743">
      <c r="A743" s="16" t="s">
        <v>69</v>
      </c>
      <c r="B743" s="16" t="s">
        <v>70</v>
      </c>
      <c r="C743" s="45" t="n">
        <v>45964</v>
      </c>
      <c r="D743" s="46" t="n">
        <v>45966</v>
      </c>
      <c r="E743" s="17" t="n">
        <v>1.13</v>
      </c>
      <c r="F743" s="17" t="n">
        <v>1.13</v>
      </c>
      <c r="G743" s="17" t="n">
        <v>1</v>
      </c>
      <c r="H743" s="6" t="s">
        <f>=(F743-E743)*G743</f>
      </c>
      <c r="I743" s="9" t="s">
        <f>=(F743-E743)/E743</f>
      </c>
      <c r="J743" s="7" t="s">
        <f>=MAX(1,DATEDIF(C743,D743,"d")-1)</f>
      </c>
      <c r="K743" s="9" t="s">
        <f>=I743*365/J743</f>
      </c>
    </row>
    <row collapsed="false" customFormat="false" customHeight="false" hidden="false" ht="12.1" outlineLevel="0" r="744">
      <c r="A744" s="16" t="s">
        <v>69</v>
      </c>
      <c r="B744" s="16" t="s">
        <v>70</v>
      </c>
      <c r="C744" s="45" t="n">
        <v>45964</v>
      </c>
      <c r="D744" s="46" t="n">
        <v>45966</v>
      </c>
      <c r="E744" s="17" t="n">
        <v>1.13</v>
      </c>
      <c r="F744" s="17" t="n">
        <v>1.13</v>
      </c>
      <c r="G744" s="17" t="n">
        <v>1</v>
      </c>
      <c r="H744" s="6" t="s">
        <f>=(F744-E744)*G744</f>
      </c>
      <c r="I744" s="9" t="s">
        <f>=(F744-E744)/E744</f>
      </c>
      <c r="J744" s="7" t="s">
        <f>=MAX(1,DATEDIF(C744,D744,"d")-1)</f>
      </c>
      <c r="K744" s="9" t="s">
        <f>=I744*365/J744</f>
      </c>
    </row>
    <row collapsed="false" customFormat="false" customHeight="false" hidden="false" ht="12.1" outlineLevel="0" r="745">
      <c r="A745" s="16" t="s">
        <v>69</v>
      </c>
      <c r="B745" s="16" t="s">
        <v>70</v>
      </c>
      <c r="C745" s="45" t="n">
        <v>45964</v>
      </c>
      <c r="D745" s="46" t="n">
        <v>45966</v>
      </c>
      <c r="E745" s="17" t="n">
        <v>1.13</v>
      </c>
      <c r="F745" s="17" t="n">
        <v>1.13</v>
      </c>
      <c r="G745" s="17" t="n">
        <v>1</v>
      </c>
      <c r="H745" s="6" t="s">
        <f>=(F745-E745)*G745</f>
      </c>
      <c r="I745" s="9" t="s">
        <f>=(F745-E745)/E745</f>
      </c>
      <c r="J745" s="7" t="s">
        <f>=MAX(1,DATEDIF(C745,D745,"d")-1)</f>
      </c>
      <c r="K745" s="9" t="s">
        <f>=I745*365/J745</f>
      </c>
    </row>
    <row collapsed="false" customFormat="false" customHeight="false" hidden="false" ht="12.1" outlineLevel="0" r="746">
      <c r="A746" s="16" t="s">
        <v>69</v>
      </c>
      <c r="B746" s="16" t="s">
        <v>70</v>
      </c>
      <c r="C746" s="45" t="n">
        <v>45964</v>
      </c>
      <c r="D746" s="46" t="n">
        <v>45966</v>
      </c>
      <c r="E746" s="17" t="n">
        <v>1.13</v>
      </c>
      <c r="F746" s="17" t="n">
        <v>1.13</v>
      </c>
      <c r="G746" s="17" t="n">
        <v>1</v>
      </c>
      <c r="H746" s="6" t="s">
        <f>=(F746-E746)*G746</f>
      </c>
      <c r="I746" s="9" t="s">
        <f>=(F746-E746)/E746</f>
      </c>
      <c r="J746" s="7" t="s">
        <f>=MAX(1,DATEDIF(C746,D746,"d")-1)</f>
      </c>
      <c r="K746" s="9" t="s">
        <f>=I746*365/J746</f>
      </c>
    </row>
    <row collapsed="false" customFormat="false" customHeight="false" hidden="false" ht="12.1" outlineLevel="0" r="747">
      <c r="A747" s="16" t="s">
        <v>69</v>
      </c>
      <c r="B747" s="16" t="s">
        <v>70</v>
      </c>
      <c r="C747" s="45" t="n">
        <v>45964</v>
      </c>
      <c r="D747" s="46" t="n">
        <v>45966</v>
      </c>
      <c r="E747" s="17" t="n">
        <v>1.13</v>
      </c>
      <c r="F747" s="17" t="n">
        <v>1.13</v>
      </c>
      <c r="G747" s="17" t="n">
        <v>1</v>
      </c>
      <c r="H747" s="6" t="s">
        <f>=(F747-E747)*G747</f>
      </c>
      <c r="I747" s="9" t="s">
        <f>=(F747-E747)/E747</f>
      </c>
      <c r="J747" s="7" t="s">
        <f>=MAX(1,DATEDIF(C747,D747,"d")-1)</f>
      </c>
      <c r="K747" s="9" t="s">
        <f>=I747*365/J747</f>
      </c>
    </row>
    <row collapsed="false" customFormat="false" customHeight="false" hidden="false" ht="12.1" outlineLevel="0" r="748">
      <c r="A748" s="16" t="s">
        <v>69</v>
      </c>
      <c r="B748" s="16" t="s">
        <v>70</v>
      </c>
      <c r="C748" s="45" t="n">
        <v>45964</v>
      </c>
      <c r="D748" s="46" t="n">
        <v>45966</v>
      </c>
      <c r="E748" s="17" t="n">
        <v>1.13</v>
      </c>
      <c r="F748" s="17" t="n">
        <v>1.13</v>
      </c>
      <c r="G748" s="17" t="n">
        <v>1</v>
      </c>
      <c r="H748" s="6" t="s">
        <f>=(F748-E748)*G748</f>
      </c>
      <c r="I748" s="9" t="s">
        <f>=(F748-E748)/E748</f>
      </c>
      <c r="J748" s="7" t="s">
        <f>=MAX(1,DATEDIF(C748,D748,"d")-1)</f>
      </c>
      <c r="K748" s="9" t="s">
        <f>=I748*365/J748</f>
      </c>
    </row>
    <row collapsed="false" customFormat="false" customHeight="false" hidden="false" ht="12.1" outlineLevel="0" r="749">
      <c r="A749" s="16" t="s">
        <v>69</v>
      </c>
      <c r="B749" s="16" t="s">
        <v>70</v>
      </c>
      <c r="C749" s="45" t="n">
        <v>45964</v>
      </c>
      <c r="D749" s="46" t="n">
        <v>45966</v>
      </c>
      <c r="E749" s="17" t="n">
        <v>1.13</v>
      </c>
      <c r="F749" s="17" t="n">
        <v>1.13</v>
      </c>
      <c r="G749" s="17" t="n">
        <v>1</v>
      </c>
      <c r="H749" s="6" t="s">
        <f>=(F749-E749)*G749</f>
      </c>
      <c r="I749" s="9" t="s">
        <f>=(F749-E749)/E749</f>
      </c>
      <c r="J749" s="7" t="s">
        <f>=MAX(1,DATEDIF(C749,D749,"d")-1)</f>
      </c>
      <c r="K749" s="9" t="s">
        <f>=I749*365/J749</f>
      </c>
    </row>
    <row collapsed="false" customFormat="false" customHeight="false" hidden="false" ht="12.1" outlineLevel="0" r="750">
      <c r="A750" s="16" t="s">
        <v>69</v>
      </c>
      <c r="B750" s="16" t="s">
        <v>70</v>
      </c>
      <c r="C750" s="45" t="n">
        <v>45964</v>
      </c>
      <c r="D750" s="46" t="n">
        <v>45966</v>
      </c>
      <c r="E750" s="17" t="n">
        <v>1.13</v>
      </c>
      <c r="F750" s="17" t="n">
        <v>1.13</v>
      </c>
      <c r="G750" s="17" t="n">
        <v>1</v>
      </c>
      <c r="H750" s="6" t="s">
        <f>=(F750-E750)*G750</f>
      </c>
      <c r="I750" s="9" t="s">
        <f>=(F750-E750)/E750</f>
      </c>
      <c r="J750" s="7" t="s">
        <f>=MAX(1,DATEDIF(C750,D750,"d")-1)</f>
      </c>
      <c r="K750" s="9" t="s">
        <f>=I750*365/J750</f>
      </c>
    </row>
    <row collapsed="false" customFormat="false" customHeight="false" hidden="false" ht="12.1" outlineLevel="0" r="751">
      <c r="A751" s="16" t="s">
        <v>69</v>
      </c>
      <c r="B751" s="16" t="s">
        <v>70</v>
      </c>
      <c r="C751" s="45" t="n">
        <v>45964</v>
      </c>
      <c r="D751" s="46" t="n">
        <v>45966</v>
      </c>
      <c r="E751" s="17" t="n">
        <v>1.13</v>
      </c>
      <c r="F751" s="17" t="n">
        <v>1.13</v>
      </c>
      <c r="G751" s="17" t="n">
        <v>1</v>
      </c>
      <c r="H751" s="6" t="s">
        <f>=(F751-E751)*G751</f>
      </c>
      <c r="I751" s="9" t="s">
        <f>=(F751-E751)/E751</f>
      </c>
      <c r="J751" s="7" t="s">
        <f>=MAX(1,DATEDIF(C751,D751,"d")-1)</f>
      </c>
      <c r="K751" s="9" t="s">
        <f>=I751*365/J751</f>
      </c>
    </row>
    <row collapsed="false" customFormat="false" customHeight="false" hidden="false" ht="12.1" outlineLevel="0" r="752">
      <c r="A752" s="16" t="s">
        <v>69</v>
      </c>
      <c r="B752" s="16" t="s">
        <v>70</v>
      </c>
      <c r="C752" s="45" t="n">
        <v>45964</v>
      </c>
      <c r="D752" s="46" t="n">
        <v>45966</v>
      </c>
      <c r="E752" s="17" t="n">
        <v>1.13</v>
      </c>
      <c r="F752" s="17" t="n">
        <v>1.13</v>
      </c>
      <c r="G752" s="17" t="n">
        <v>1</v>
      </c>
      <c r="H752" s="6" t="s">
        <f>=(F752-E752)*G752</f>
      </c>
      <c r="I752" s="9" t="s">
        <f>=(F752-E752)/E752</f>
      </c>
      <c r="J752" s="7" t="s">
        <f>=MAX(1,DATEDIF(C752,D752,"d")-1)</f>
      </c>
      <c r="K752" s="9" t="s">
        <f>=I752*365/J752</f>
      </c>
    </row>
    <row collapsed="false" customFormat="false" customHeight="false" hidden="false" ht="12.1" outlineLevel="0" r="753">
      <c r="A753" s="16" t="s">
        <v>69</v>
      </c>
      <c r="B753" s="16" t="s">
        <v>70</v>
      </c>
      <c r="C753" s="45" t="n">
        <v>45964</v>
      </c>
      <c r="D753" s="46" t="n">
        <v>45966</v>
      </c>
      <c r="E753" s="17" t="n">
        <v>1.13</v>
      </c>
      <c r="F753" s="17" t="n">
        <v>1.13</v>
      </c>
      <c r="G753" s="17" t="n">
        <v>1</v>
      </c>
      <c r="H753" s="6" t="s">
        <f>=(F753-E753)*G753</f>
      </c>
      <c r="I753" s="9" t="s">
        <f>=(F753-E753)/E753</f>
      </c>
      <c r="J753" s="7" t="s">
        <f>=MAX(1,DATEDIF(C753,D753,"d")-1)</f>
      </c>
      <c r="K753" s="9" t="s">
        <f>=I753*365/J753</f>
      </c>
    </row>
    <row collapsed="false" customFormat="false" customHeight="false" hidden="false" ht="12.1" outlineLevel="0" r="754">
      <c r="A754" s="16" t="s">
        <v>69</v>
      </c>
      <c r="B754" s="16" t="s">
        <v>70</v>
      </c>
      <c r="C754" s="45" t="n">
        <v>45964</v>
      </c>
      <c r="D754" s="46" t="n">
        <v>45966</v>
      </c>
      <c r="E754" s="17" t="n">
        <v>1.13</v>
      </c>
      <c r="F754" s="17" t="n">
        <v>1.13</v>
      </c>
      <c r="G754" s="17" t="n">
        <v>1</v>
      </c>
      <c r="H754" s="6" t="s">
        <f>=(F754-E754)*G754</f>
      </c>
      <c r="I754" s="9" t="s">
        <f>=(F754-E754)/E754</f>
      </c>
      <c r="J754" s="7" t="s">
        <f>=MAX(1,DATEDIF(C754,D754,"d")-1)</f>
      </c>
      <c r="K754" s="9" t="s">
        <f>=I754*365/J754</f>
      </c>
    </row>
    <row collapsed="false" customFormat="false" customHeight="false" hidden="false" ht="12.1" outlineLevel="0" r="755">
      <c r="A755" s="16" t="s">
        <v>69</v>
      </c>
      <c r="B755" s="16" t="s">
        <v>70</v>
      </c>
      <c r="C755" s="45" t="n">
        <v>45964</v>
      </c>
      <c r="D755" s="46" t="n">
        <v>45966</v>
      </c>
      <c r="E755" s="17" t="n">
        <v>1.13</v>
      </c>
      <c r="F755" s="17" t="n">
        <v>1.13</v>
      </c>
      <c r="G755" s="17" t="n">
        <v>1</v>
      </c>
      <c r="H755" s="6" t="s">
        <f>=(F755-E755)*G755</f>
      </c>
      <c r="I755" s="9" t="s">
        <f>=(F755-E755)/E755</f>
      </c>
      <c r="J755" s="7" t="s">
        <f>=MAX(1,DATEDIF(C755,D755,"d")-1)</f>
      </c>
      <c r="K755" s="9" t="s">
        <f>=I755*365/J755</f>
      </c>
    </row>
    <row collapsed="false" customFormat="false" customHeight="false" hidden="false" ht="12.1" outlineLevel="0" r="756">
      <c r="A756" s="16" t="s">
        <v>69</v>
      </c>
      <c r="B756" s="16" t="s">
        <v>70</v>
      </c>
      <c r="C756" s="45" t="n">
        <v>45964</v>
      </c>
      <c r="D756" s="46" t="n">
        <v>45966</v>
      </c>
      <c r="E756" s="17" t="n">
        <v>1.13</v>
      </c>
      <c r="F756" s="17" t="n">
        <v>1.13</v>
      </c>
      <c r="G756" s="17" t="n">
        <v>1</v>
      </c>
      <c r="H756" s="6" t="s">
        <f>=(F756-E756)*G756</f>
      </c>
      <c r="I756" s="9" t="s">
        <f>=(F756-E756)/E756</f>
      </c>
      <c r="J756" s="7" t="s">
        <f>=MAX(1,DATEDIF(C756,D756,"d")-1)</f>
      </c>
      <c r="K756" s="9" t="s">
        <f>=I756*365/J756</f>
      </c>
    </row>
    <row collapsed="false" customFormat="false" customHeight="false" hidden="false" ht="12.1" outlineLevel="0" r="757">
      <c r="A757" s="16" t="s">
        <v>69</v>
      </c>
      <c r="B757" s="16" t="s">
        <v>70</v>
      </c>
      <c r="C757" s="45" t="n">
        <v>45964</v>
      </c>
      <c r="D757" s="46" t="n">
        <v>45966</v>
      </c>
      <c r="E757" s="17" t="n">
        <v>1.13</v>
      </c>
      <c r="F757" s="17" t="n">
        <v>1.13</v>
      </c>
      <c r="G757" s="17" t="n">
        <v>1</v>
      </c>
      <c r="H757" s="6" t="s">
        <f>=(F757-E757)*G757</f>
      </c>
      <c r="I757" s="9" t="s">
        <f>=(F757-E757)/E757</f>
      </c>
      <c r="J757" s="7" t="s">
        <f>=MAX(1,DATEDIF(C757,D757,"d")-1)</f>
      </c>
      <c r="K757" s="9" t="s">
        <f>=I757*365/J757</f>
      </c>
    </row>
    <row collapsed="false" customFormat="false" customHeight="false" hidden="false" ht="12.1" outlineLevel="0" r="758">
      <c r="A758" s="16" t="s">
        <v>69</v>
      </c>
      <c r="B758" s="16" t="s">
        <v>70</v>
      </c>
      <c r="C758" s="45" t="n">
        <v>45964</v>
      </c>
      <c r="D758" s="46" t="n">
        <v>45966</v>
      </c>
      <c r="E758" s="17" t="n">
        <v>1.13</v>
      </c>
      <c r="F758" s="17" t="n">
        <v>1.13</v>
      </c>
      <c r="G758" s="17" t="n">
        <v>1</v>
      </c>
      <c r="H758" s="6" t="s">
        <f>=(F758-E758)*G758</f>
      </c>
      <c r="I758" s="9" t="s">
        <f>=(F758-E758)/E758</f>
      </c>
      <c r="J758" s="7" t="s">
        <f>=MAX(1,DATEDIF(C758,D758,"d")-1)</f>
      </c>
      <c r="K758" s="9" t="s">
        <f>=I758*365/J758</f>
      </c>
    </row>
    <row collapsed="false" customFormat="false" customHeight="false" hidden="false" ht="12.1" outlineLevel="0" r="759">
      <c r="A759" s="16" t="s">
        <v>69</v>
      </c>
      <c r="B759" s="16" t="s">
        <v>70</v>
      </c>
      <c r="C759" s="45" t="n">
        <v>45964</v>
      </c>
      <c r="D759" s="46" t="n">
        <v>45966</v>
      </c>
      <c r="E759" s="17" t="n">
        <v>1.13</v>
      </c>
      <c r="F759" s="17" t="n">
        <v>1.13</v>
      </c>
      <c r="G759" s="17" t="n">
        <v>1</v>
      </c>
      <c r="H759" s="6" t="s">
        <f>=(F759-E759)*G759</f>
      </c>
      <c r="I759" s="9" t="s">
        <f>=(F759-E759)/E759</f>
      </c>
      <c r="J759" s="7" t="s">
        <f>=MAX(1,DATEDIF(C759,D759,"d")-1)</f>
      </c>
      <c r="K759" s="9" t="s">
        <f>=I759*365/J759</f>
      </c>
    </row>
    <row collapsed="false" customFormat="false" customHeight="false" hidden="false" ht="12.1" outlineLevel="0" r="760">
      <c r="A760" s="16" t="s">
        <v>69</v>
      </c>
      <c r="B760" s="16" t="s">
        <v>70</v>
      </c>
      <c r="C760" s="45" t="n">
        <v>45964</v>
      </c>
      <c r="D760" s="46" t="n">
        <v>45966</v>
      </c>
      <c r="E760" s="17" t="n">
        <v>1.13</v>
      </c>
      <c r="F760" s="17" t="n">
        <v>1.13</v>
      </c>
      <c r="G760" s="17" t="n">
        <v>1</v>
      </c>
      <c r="H760" s="6" t="s">
        <f>=(F760-E760)*G760</f>
      </c>
      <c r="I760" s="9" t="s">
        <f>=(F760-E760)/E760</f>
      </c>
      <c r="J760" s="7" t="s">
        <f>=MAX(1,DATEDIF(C760,D760,"d")-1)</f>
      </c>
      <c r="K760" s="9" t="s">
        <f>=I760*365/J760</f>
      </c>
    </row>
    <row collapsed="false" customFormat="false" customHeight="false" hidden="false" ht="12.1" outlineLevel="0" r="761">
      <c r="A761" s="16" t="s">
        <v>69</v>
      </c>
      <c r="B761" s="16" t="s">
        <v>70</v>
      </c>
      <c r="C761" s="45" t="n">
        <v>45964</v>
      </c>
      <c r="D761" s="46" t="n">
        <v>45966</v>
      </c>
      <c r="E761" s="17" t="n">
        <v>1.13</v>
      </c>
      <c r="F761" s="17" t="n">
        <v>1.13</v>
      </c>
      <c r="G761" s="17" t="n">
        <v>1</v>
      </c>
      <c r="H761" s="6" t="s">
        <f>=(F761-E761)*G761</f>
      </c>
      <c r="I761" s="9" t="s">
        <f>=(F761-E761)/E761</f>
      </c>
      <c r="J761" s="7" t="s">
        <f>=MAX(1,DATEDIF(C761,D761,"d")-1)</f>
      </c>
      <c r="K761" s="9" t="s">
        <f>=I761*365/J761</f>
      </c>
    </row>
    <row collapsed="false" customFormat="false" customHeight="false" hidden="false" ht="12.1" outlineLevel="0" r="762">
      <c r="A762" s="16" t="s">
        <v>69</v>
      </c>
      <c r="B762" s="16" t="s">
        <v>70</v>
      </c>
      <c r="C762" s="45" t="n">
        <v>45964</v>
      </c>
      <c r="D762" s="46" t="n">
        <v>45966</v>
      </c>
      <c r="E762" s="17" t="n">
        <v>1.13</v>
      </c>
      <c r="F762" s="17" t="n">
        <v>1.13</v>
      </c>
      <c r="G762" s="17" t="n">
        <v>1</v>
      </c>
      <c r="H762" s="6" t="s">
        <f>=(F762-E762)*G762</f>
      </c>
      <c r="I762" s="9" t="s">
        <f>=(F762-E762)/E762</f>
      </c>
      <c r="J762" s="7" t="s">
        <f>=MAX(1,DATEDIF(C762,D762,"d")-1)</f>
      </c>
      <c r="K762" s="9" t="s">
        <f>=I762*365/J762</f>
      </c>
    </row>
    <row collapsed="false" customFormat="false" customHeight="false" hidden="false" ht="12.1" outlineLevel="0" r="763">
      <c r="A763" s="16" t="s">
        <v>69</v>
      </c>
      <c r="B763" s="16" t="s">
        <v>70</v>
      </c>
      <c r="C763" s="45" t="n">
        <v>45964</v>
      </c>
      <c r="D763" s="46" t="n">
        <v>45966</v>
      </c>
      <c r="E763" s="17" t="n">
        <v>1.13</v>
      </c>
      <c r="F763" s="17" t="n">
        <v>1.13</v>
      </c>
      <c r="G763" s="17" t="n">
        <v>1</v>
      </c>
      <c r="H763" s="6" t="s">
        <f>=(F763-E763)*G763</f>
      </c>
      <c r="I763" s="9" t="s">
        <f>=(F763-E763)/E763</f>
      </c>
      <c r="J763" s="7" t="s">
        <f>=MAX(1,DATEDIF(C763,D763,"d")-1)</f>
      </c>
      <c r="K763" s="9" t="s">
        <f>=I763*365/J763</f>
      </c>
    </row>
    <row collapsed="false" customFormat="false" customHeight="false" hidden="false" ht="12.1" outlineLevel="0" r="764">
      <c r="A764" s="16" t="s">
        <v>69</v>
      </c>
      <c r="B764" s="16" t="s">
        <v>70</v>
      </c>
      <c r="C764" s="45" t="n">
        <v>45964</v>
      </c>
      <c r="D764" s="46" t="n">
        <v>45966</v>
      </c>
      <c r="E764" s="17" t="n">
        <v>1.13</v>
      </c>
      <c r="F764" s="17" t="n">
        <v>1.13</v>
      </c>
      <c r="G764" s="17" t="n">
        <v>1</v>
      </c>
      <c r="H764" s="6" t="s">
        <f>=(F764-E764)*G764</f>
      </c>
      <c r="I764" s="9" t="s">
        <f>=(F764-E764)/E764</f>
      </c>
      <c r="J764" s="7" t="s">
        <f>=MAX(1,DATEDIF(C764,D764,"d")-1)</f>
      </c>
      <c r="K764" s="9" t="s">
        <f>=I764*365/J764</f>
      </c>
    </row>
    <row collapsed="false" customFormat="false" customHeight="false" hidden="false" ht="12.1" outlineLevel="0" r="765">
      <c r="A765" s="16" t="s">
        <v>69</v>
      </c>
      <c r="B765" s="16" t="s">
        <v>70</v>
      </c>
      <c r="C765" s="45" t="n">
        <v>45966</v>
      </c>
      <c r="D765" s="46" t="n">
        <v>45967</v>
      </c>
      <c r="E765" s="17" t="n">
        <v>1.13</v>
      </c>
      <c r="F765" s="17" t="n">
        <v>1.13</v>
      </c>
      <c r="G765" s="17" t="n">
        <v>1</v>
      </c>
      <c r="H765" s="6" t="s">
        <f>=(F765-E765)*G765</f>
      </c>
      <c r="I765" s="9" t="s">
        <f>=(F765-E765)/E765</f>
      </c>
      <c r="J765" s="7" t="s">
        <f>=MAX(1,DATEDIF(C765,D765,"d")-1)</f>
      </c>
      <c r="K765" s="9" t="s">
        <f>=I765*365/J765</f>
      </c>
    </row>
    <row collapsed="false" customFormat="false" customHeight="false" hidden="false" ht="12.1" outlineLevel="0" r="766">
      <c r="A766" s="16" t="s">
        <v>69</v>
      </c>
      <c r="B766" s="16" t="s">
        <v>70</v>
      </c>
      <c r="C766" s="45" t="n">
        <v>45966</v>
      </c>
      <c r="D766" s="46" t="n">
        <v>45967</v>
      </c>
      <c r="E766" s="17" t="n">
        <v>1.13</v>
      </c>
      <c r="F766" s="17" t="n">
        <v>1.13</v>
      </c>
      <c r="G766" s="17" t="n">
        <v>1</v>
      </c>
      <c r="H766" s="6" t="s">
        <f>=(F766-E766)*G766</f>
      </c>
      <c r="I766" s="9" t="s">
        <f>=(F766-E766)/E766</f>
      </c>
      <c r="J766" s="7" t="s">
        <f>=MAX(1,DATEDIF(C766,D766,"d")-1)</f>
      </c>
      <c r="K766" s="9" t="s">
        <f>=I766*365/J766</f>
      </c>
    </row>
    <row collapsed="false" customFormat="false" customHeight="false" hidden="false" ht="12.1" outlineLevel="0" r="767">
      <c r="A767" s="16" t="s">
        <v>69</v>
      </c>
      <c r="B767" s="16" t="s">
        <v>70</v>
      </c>
      <c r="C767" s="45" t="n">
        <v>45966</v>
      </c>
      <c r="D767" s="46" t="n">
        <v>45967</v>
      </c>
      <c r="E767" s="17" t="n">
        <v>1.13</v>
      </c>
      <c r="F767" s="17" t="n">
        <v>1.13</v>
      </c>
      <c r="G767" s="17" t="n">
        <v>1</v>
      </c>
      <c r="H767" s="6" t="s">
        <f>=(F767-E767)*G767</f>
      </c>
      <c r="I767" s="9" t="s">
        <f>=(F767-E767)/E767</f>
      </c>
      <c r="J767" s="7" t="s">
        <f>=MAX(1,DATEDIF(C767,D767,"d")-1)</f>
      </c>
      <c r="K767" s="9" t="s">
        <f>=I767*365/J767</f>
      </c>
    </row>
    <row collapsed="false" customFormat="false" customHeight="false" hidden="false" ht="12.1" outlineLevel="0" r="768">
      <c r="A768" s="16" t="s">
        <v>69</v>
      </c>
      <c r="B768" s="16" t="s">
        <v>70</v>
      </c>
      <c r="C768" s="45" t="n">
        <v>45966</v>
      </c>
      <c r="D768" s="46" t="n">
        <v>45967</v>
      </c>
      <c r="E768" s="17" t="n">
        <v>1.13</v>
      </c>
      <c r="F768" s="17" t="n">
        <v>1.13</v>
      </c>
      <c r="G768" s="17" t="n">
        <v>1</v>
      </c>
      <c r="H768" s="6" t="s">
        <f>=(F768-E768)*G768</f>
      </c>
      <c r="I768" s="9" t="s">
        <f>=(F768-E768)/E768</f>
      </c>
      <c r="J768" s="7" t="s">
        <f>=MAX(1,DATEDIF(C768,D768,"d")-1)</f>
      </c>
      <c r="K768" s="9" t="s">
        <f>=I768*365/J768</f>
      </c>
    </row>
    <row collapsed="false" customFormat="false" customHeight="false" hidden="false" ht="12.1" outlineLevel="0" r="769">
      <c r="A769" s="16" t="s">
        <v>69</v>
      </c>
      <c r="B769" s="16" t="s">
        <v>70</v>
      </c>
      <c r="C769" s="45" t="n">
        <v>45966</v>
      </c>
      <c r="D769" s="46" t="n">
        <v>45967</v>
      </c>
      <c r="E769" s="17" t="n">
        <v>1.13</v>
      </c>
      <c r="F769" s="17" t="n">
        <v>1.13</v>
      </c>
      <c r="G769" s="17" t="n">
        <v>1</v>
      </c>
      <c r="H769" s="6" t="s">
        <f>=(F769-E769)*G769</f>
      </c>
      <c r="I769" s="9" t="s">
        <f>=(F769-E769)/E769</f>
      </c>
      <c r="J769" s="7" t="s">
        <f>=MAX(1,DATEDIF(C769,D769,"d")-1)</f>
      </c>
      <c r="K769" s="9" t="s">
        <f>=I769*365/J769</f>
      </c>
    </row>
    <row collapsed="false" customFormat="false" customHeight="false" hidden="false" ht="12.1" outlineLevel="0" r="770">
      <c r="A770" s="16" t="s">
        <v>69</v>
      </c>
      <c r="B770" s="16" t="s">
        <v>70</v>
      </c>
      <c r="C770" s="45" t="n">
        <v>45966</v>
      </c>
      <c r="D770" s="46" t="n">
        <v>45967</v>
      </c>
      <c r="E770" s="17" t="n">
        <v>1.13</v>
      </c>
      <c r="F770" s="17" t="n">
        <v>1.13</v>
      </c>
      <c r="G770" s="17" t="n">
        <v>1</v>
      </c>
      <c r="H770" s="6" t="s">
        <f>=(F770-E770)*G770</f>
      </c>
      <c r="I770" s="9" t="s">
        <f>=(F770-E770)/E770</f>
      </c>
      <c r="J770" s="7" t="s">
        <f>=MAX(1,DATEDIF(C770,D770,"d")-1)</f>
      </c>
      <c r="K770" s="9" t="s">
        <f>=I770*365/J770</f>
      </c>
    </row>
    <row collapsed="false" customFormat="false" customHeight="false" hidden="false" ht="12.1" outlineLevel="0" r="771">
      <c r="A771" s="16" t="s">
        <v>69</v>
      </c>
      <c r="B771" s="16" t="s">
        <v>70</v>
      </c>
      <c r="C771" s="45" t="n">
        <v>45966</v>
      </c>
      <c r="D771" s="46" t="n">
        <v>45967</v>
      </c>
      <c r="E771" s="17" t="n">
        <v>1.13</v>
      </c>
      <c r="F771" s="17" t="n">
        <v>1.13</v>
      </c>
      <c r="G771" s="17" t="n">
        <v>1</v>
      </c>
      <c r="H771" s="6" t="s">
        <f>=(F771-E771)*G771</f>
      </c>
      <c r="I771" s="9" t="s">
        <f>=(F771-E771)/E771</f>
      </c>
      <c r="J771" s="7" t="s">
        <f>=MAX(1,DATEDIF(C771,D771,"d")-1)</f>
      </c>
      <c r="K771" s="9" t="s">
        <f>=I771*365/J771</f>
      </c>
    </row>
    <row collapsed="false" customFormat="false" customHeight="false" hidden="false" ht="12.1" outlineLevel="0" r="772">
      <c r="A772" s="16" t="s">
        <v>69</v>
      </c>
      <c r="B772" s="16" t="s">
        <v>70</v>
      </c>
      <c r="C772" s="45" t="n">
        <v>45966</v>
      </c>
      <c r="D772" s="46" t="n">
        <v>45967</v>
      </c>
      <c r="E772" s="17" t="n">
        <v>1.13</v>
      </c>
      <c r="F772" s="17" t="n">
        <v>1.13</v>
      </c>
      <c r="G772" s="17" t="n">
        <v>1</v>
      </c>
      <c r="H772" s="6" t="s">
        <f>=(F772-E772)*G772</f>
      </c>
      <c r="I772" s="9" t="s">
        <f>=(F772-E772)/E772</f>
      </c>
      <c r="J772" s="7" t="s">
        <f>=MAX(1,DATEDIF(C772,D772,"d")-1)</f>
      </c>
      <c r="K772" s="9" t="s">
        <f>=I772*365/J772</f>
      </c>
    </row>
    <row collapsed="false" customFormat="false" customHeight="false" hidden="false" ht="12.1" outlineLevel="0" r="773">
      <c r="A773" s="16" t="s">
        <v>69</v>
      </c>
      <c r="B773" s="16" t="s">
        <v>70</v>
      </c>
      <c r="C773" s="45" t="n">
        <v>45966</v>
      </c>
      <c r="D773" s="46" t="n">
        <v>45967</v>
      </c>
      <c r="E773" s="17" t="n">
        <v>1.13</v>
      </c>
      <c r="F773" s="17" t="n">
        <v>1.13</v>
      </c>
      <c r="G773" s="17" t="n">
        <v>1</v>
      </c>
      <c r="H773" s="6" t="s">
        <f>=(F773-E773)*G773</f>
      </c>
      <c r="I773" s="9" t="s">
        <f>=(F773-E773)/E773</f>
      </c>
      <c r="J773" s="7" t="s">
        <f>=MAX(1,DATEDIF(C773,D773,"d")-1)</f>
      </c>
      <c r="K773" s="9" t="s">
        <f>=I773*365/J773</f>
      </c>
    </row>
    <row collapsed="false" customFormat="false" customHeight="false" hidden="false" ht="12.1" outlineLevel="0" r="774">
      <c r="A774" s="16" t="s">
        <v>69</v>
      </c>
      <c r="B774" s="16" t="s">
        <v>70</v>
      </c>
      <c r="C774" s="45" t="n">
        <v>45966</v>
      </c>
      <c r="D774" s="46" t="n">
        <v>45967</v>
      </c>
      <c r="E774" s="17" t="n">
        <v>1.13</v>
      </c>
      <c r="F774" s="17" t="n">
        <v>1.13</v>
      </c>
      <c r="G774" s="17" t="n">
        <v>1</v>
      </c>
      <c r="H774" s="6" t="s">
        <f>=(F774-E774)*G774</f>
      </c>
      <c r="I774" s="9" t="s">
        <f>=(F774-E774)/E774</f>
      </c>
      <c r="J774" s="7" t="s">
        <f>=MAX(1,DATEDIF(C774,D774,"d")-1)</f>
      </c>
      <c r="K774" s="9" t="s">
        <f>=I774*365/J774</f>
      </c>
    </row>
    <row collapsed="false" customFormat="false" customHeight="false" hidden="false" ht="12.1" outlineLevel="0" r="775">
      <c r="A775" s="16" t="s">
        <v>69</v>
      </c>
      <c r="B775" s="16" t="s">
        <v>70</v>
      </c>
      <c r="C775" s="45" t="n">
        <v>45966</v>
      </c>
      <c r="D775" s="46" t="n">
        <v>45967</v>
      </c>
      <c r="E775" s="17" t="n">
        <v>1.13</v>
      </c>
      <c r="F775" s="17" t="n">
        <v>1.13</v>
      </c>
      <c r="G775" s="17" t="n">
        <v>1</v>
      </c>
      <c r="H775" s="6" t="s">
        <f>=(F775-E775)*G775</f>
      </c>
      <c r="I775" s="9" t="s">
        <f>=(F775-E775)/E775</f>
      </c>
      <c r="J775" s="7" t="s">
        <f>=MAX(1,DATEDIF(C775,D775,"d")-1)</f>
      </c>
      <c r="K775" s="9" t="s">
        <f>=I775*365/J775</f>
      </c>
    </row>
    <row collapsed="false" customFormat="false" customHeight="false" hidden="false" ht="12.1" outlineLevel="0" r="776">
      <c r="A776" s="16" t="s">
        <v>69</v>
      </c>
      <c r="B776" s="16" t="s">
        <v>70</v>
      </c>
      <c r="C776" s="45" t="n">
        <v>45966</v>
      </c>
      <c r="D776" s="46" t="n">
        <v>45967</v>
      </c>
      <c r="E776" s="17" t="n">
        <v>1.13</v>
      </c>
      <c r="F776" s="17" t="n">
        <v>1.13</v>
      </c>
      <c r="G776" s="17" t="n">
        <v>1</v>
      </c>
      <c r="H776" s="6" t="s">
        <f>=(F776-E776)*G776</f>
      </c>
      <c r="I776" s="9" t="s">
        <f>=(F776-E776)/E776</f>
      </c>
      <c r="J776" s="7" t="s">
        <f>=MAX(1,DATEDIF(C776,D776,"d")-1)</f>
      </c>
      <c r="K776" s="9" t="s">
        <f>=I776*365/J776</f>
      </c>
    </row>
    <row collapsed="false" customFormat="false" customHeight="false" hidden="false" ht="12.1" outlineLevel="0" r="777">
      <c r="A777" s="16" t="s">
        <v>69</v>
      </c>
      <c r="B777" s="16" t="s">
        <v>70</v>
      </c>
      <c r="C777" s="45" t="n">
        <v>45966</v>
      </c>
      <c r="D777" s="46" t="n">
        <v>45967</v>
      </c>
      <c r="E777" s="17" t="n">
        <v>1.13</v>
      </c>
      <c r="F777" s="17" t="n">
        <v>1.13</v>
      </c>
      <c r="G777" s="17" t="n">
        <v>1</v>
      </c>
      <c r="H777" s="6" t="s">
        <f>=(F777-E777)*G777</f>
      </c>
      <c r="I777" s="9" t="s">
        <f>=(F777-E777)/E777</f>
      </c>
      <c r="J777" s="7" t="s">
        <f>=MAX(1,DATEDIF(C777,D777,"d")-1)</f>
      </c>
      <c r="K777" s="9" t="s">
        <f>=I777*365/J777</f>
      </c>
    </row>
    <row collapsed="false" customFormat="false" customHeight="false" hidden="false" ht="12.1" outlineLevel="0" r="778">
      <c r="A778" s="16" t="s">
        <v>69</v>
      </c>
      <c r="B778" s="16" t="s">
        <v>70</v>
      </c>
      <c r="C778" s="45" t="n">
        <v>45966</v>
      </c>
      <c r="D778" s="46" t="n">
        <v>45967</v>
      </c>
      <c r="E778" s="17" t="n">
        <v>1.13</v>
      </c>
      <c r="F778" s="17" t="n">
        <v>1.13</v>
      </c>
      <c r="G778" s="17" t="n">
        <v>1</v>
      </c>
      <c r="H778" s="6" t="s">
        <f>=(F778-E778)*G778</f>
      </c>
      <c r="I778" s="9" t="s">
        <f>=(F778-E778)/E778</f>
      </c>
      <c r="J778" s="7" t="s">
        <f>=MAX(1,DATEDIF(C778,D778,"d")-1)</f>
      </c>
      <c r="K778" s="9" t="s">
        <f>=I778*365/J778</f>
      </c>
    </row>
    <row collapsed="false" customFormat="false" customHeight="false" hidden="false" ht="12.1" outlineLevel="0" r="779">
      <c r="A779" s="16" t="s">
        <v>69</v>
      </c>
      <c r="B779" s="16" t="s">
        <v>70</v>
      </c>
      <c r="C779" s="45" t="n">
        <v>45966</v>
      </c>
      <c r="D779" s="46" t="n">
        <v>45967</v>
      </c>
      <c r="E779" s="17" t="n">
        <v>1.13</v>
      </c>
      <c r="F779" s="17" t="n">
        <v>1.13</v>
      </c>
      <c r="G779" s="17" t="n">
        <v>1</v>
      </c>
      <c r="H779" s="6" t="s">
        <f>=(F779-E779)*G779</f>
      </c>
      <c r="I779" s="9" t="s">
        <f>=(F779-E779)/E779</f>
      </c>
      <c r="J779" s="7" t="s">
        <f>=MAX(1,DATEDIF(C779,D779,"d")-1)</f>
      </c>
      <c r="K779" s="9" t="s">
        <f>=I779*365/J779</f>
      </c>
    </row>
    <row collapsed="false" customFormat="false" customHeight="false" hidden="false" ht="12.1" outlineLevel="0" r="780">
      <c r="A780" s="16" t="s">
        <v>69</v>
      </c>
      <c r="B780" s="16" t="s">
        <v>70</v>
      </c>
      <c r="C780" s="45" t="n">
        <v>45966</v>
      </c>
      <c r="D780" s="46" t="n">
        <v>45967</v>
      </c>
      <c r="E780" s="17" t="n">
        <v>1.13</v>
      </c>
      <c r="F780" s="17" t="n">
        <v>1.13</v>
      </c>
      <c r="G780" s="17" t="n">
        <v>1</v>
      </c>
      <c r="H780" s="6" t="s">
        <f>=(F780-E780)*G780</f>
      </c>
      <c r="I780" s="9" t="s">
        <f>=(F780-E780)/E780</f>
      </c>
      <c r="J780" s="7" t="s">
        <f>=MAX(1,DATEDIF(C780,D780,"d")-1)</f>
      </c>
      <c r="K780" s="9" t="s">
        <f>=I780*365/J780</f>
      </c>
    </row>
    <row collapsed="false" customFormat="false" customHeight="false" hidden="false" ht="12.1" outlineLevel="0" r="781">
      <c r="A781" s="16" t="s">
        <v>69</v>
      </c>
      <c r="B781" s="16" t="s">
        <v>70</v>
      </c>
      <c r="C781" s="45" t="n">
        <v>45966</v>
      </c>
      <c r="D781" s="46" t="n">
        <v>45967</v>
      </c>
      <c r="E781" s="17" t="n">
        <v>1.13</v>
      </c>
      <c r="F781" s="17" t="n">
        <v>1.13</v>
      </c>
      <c r="G781" s="17" t="n">
        <v>1</v>
      </c>
      <c r="H781" s="6" t="s">
        <f>=(F781-E781)*G781</f>
      </c>
      <c r="I781" s="9" t="s">
        <f>=(F781-E781)/E781</f>
      </c>
      <c r="J781" s="7" t="s">
        <f>=MAX(1,DATEDIF(C781,D781,"d")-1)</f>
      </c>
      <c r="K781" s="9" t="s">
        <f>=I781*365/J781</f>
      </c>
    </row>
    <row collapsed="false" customFormat="false" customHeight="false" hidden="false" ht="12.1" outlineLevel="0" r="782">
      <c r="A782" s="16" t="s">
        <v>69</v>
      </c>
      <c r="B782" s="16" t="s">
        <v>70</v>
      </c>
      <c r="C782" s="45" t="n">
        <v>45966</v>
      </c>
      <c r="D782" s="46" t="n">
        <v>45967</v>
      </c>
      <c r="E782" s="17" t="n">
        <v>1.13</v>
      </c>
      <c r="F782" s="17" t="n">
        <v>1.13</v>
      </c>
      <c r="G782" s="17" t="n">
        <v>1</v>
      </c>
      <c r="H782" s="6" t="s">
        <f>=(F782-E782)*G782</f>
      </c>
      <c r="I782" s="9" t="s">
        <f>=(F782-E782)/E782</f>
      </c>
      <c r="J782" s="7" t="s">
        <f>=MAX(1,DATEDIF(C782,D782,"d")-1)</f>
      </c>
      <c r="K782" s="9" t="s">
        <f>=I782*365/J782</f>
      </c>
    </row>
    <row collapsed="false" customFormat="false" customHeight="false" hidden="false" ht="12.1" outlineLevel="0" r="783">
      <c r="A783" s="16" t="s">
        <v>69</v>
      </c>
      <c r="B783" s="16" t="s">
        <v>70</v>
      </c>
      <c r="C783" s="45" t="n">
        <v>45966</v>
      </c>
      <c r="D783" s="46" t="n">
        <v>45967</v>
      </c>
      <c r="E783" s="17" t="n">
        <v>1.13</v>
      </c>
      <c r="F783" s="17" t="n">
        <v>1.13</v>
      </c>
      <c r="G783" s="17" t="n">
        <v>1</v>
      </c>
      <c r="H783" s="6" t="s">
        <f>=(F783-E783)*G783</f>
      </c>
      <c r="I783" s="9" t="s">
        <f>=(F783-E783)/E783</f>
      </c>
      <c r="J783" s="7" t="s">
        <f>=MAX(1,DATEDIF(C783,D783,"d")-1)</f>
      </c>
      <c r="K783" s="9" t="s">
        <f>=I783*365/J783</f>
      </c>
    </row>
    <row collapsed="false" customFormat="false" customHeight="false" hidden="false" ht="12.1" outlineLevel="0" r="784">
      <c r="A784" s="16" t="s">
        <v>69</v>
      </c>
      <c r="B784" s="16" t="s">
        <v>70</v>
      </c>
      <c r="C784" s="45" t="n">
        <v>45966</v>
      </c>
      <c r="D784" s="46" t="n">
        <v>45967</v>
      </c>
      <c r="E784" s="17" t="n">
        <v>1.13</v>
      </c>
      <c r="F784" s="17" t="n">
        <v>1.13</v>
      </c>
      <c r="G784" s="17" t="n">
        <v>1</v>
      </c>
      <c r="H784" s="6" t="s">
        <f>=(F784-E784)*G784</f>
      </c>
      <c r="I784" s="9" t="s">
        <f>=(F784-E784)/E784</f>
      </c>
      <c r="J784" s="7" t="s">
        <f>=MAX(1,DATEDIF(C784,D784,"d")-1)</f>
      </c>
      <c r="K784" s="9" t="s">
        <f>=I784*365/J784</f>
      </c>
    </row>
    <row collapsed="false" customFormat="false" customHeight="false" hidden="false" ht="12.1" outlineLevel="0" r="785">
      <c r="A785" s="16" t="s">
        <v>69</v>
      </c>
      <c r="B785" s="16" t="s">
        <v>70</v>
      </c>
      <c r="C785" s="45" t="n">
        <v>45966</v>
      </c>
      <c r="D785" s="46" t="n">
        <v>45967</v>
      </c>
      <c r="E785" s="17" t="n">
        <v>1.13</v>
      </c>
      <c r="F785" s="17" t="n">
        <v>1.13</v>
      </c>
      <c r="G785" s="17" t="n">
        <v>1</v>
      </c>
      <c r="H785" s="6" t="s">
        <f>=(F785-E785)*G785</f>
      </c>
      <c r="I785" s="9" t="s">
        <f>=(F785-E785)/E785</f>
      </c>
      <c r="J785" s="7" t="s">
        <f>=MAX(1,DATEDIF(C785,D785,"d")-1)</f>
      </c>
      <c r="K785" s="9" t="s">
        <f>=I785*365/J785</f>
      </c>
    </row>
    <row collapsed="false" customFormat="false" customHeight="false" hidden="false" ht="12.1" outlineLevel="0" r="786">
      <c r="A786" s="16" t="s">
        <v>69</v>
      </c>
      <c r="B786" s="16" t="s">
        <v>70</v>
      </c>
      <c r="C786" s="45" t="n">
        <v>45966</v>
      </c>
      <c r="D786" s="46" t="n">
        <v>45967</v>
      </c>
      <c r="E786" s="17" t="n">
        <v>1.13</v>
      </c>
      <c r="F786" s="17" t="n">
        <v>1.13</v>
      </c>
      <c r="G786" s="17" t="n">
        <v>1</v>
      </c>
      <c r="H786" s="6" t="s">
        <f>=(F786-E786)*G786</f>
      </c>
      <c r="I786" s="9" t="s">
        <f>=(F786-E786)/E786</f>
      </c>
      <c r="J786" s="7" t="s">
        <f>=MAX(1,DATEDIF(C786,D786,"d")-1)</f>
      </c>
      <c r="K786" s="9" t="s">
        <f>=I786*365/J786</f>
      </c>
    </row>
    <row collapsed="false" customFormat="false" customHeight="false" hidden="false" ht="12.1" outlineLevel="0" r="787">
      <c r="A787" s="16" t="s">
        <v>69</v>
      </c>
      <c r="B787" s="16" t="s">
        <v>70</v>
      </c>
      <c r="C787" s="45" t="n">
        <v>45966</v>
      </c>
      <c r="D787" s="46" t="n">
        <v>45967</v>
      </c>
      <c r="E787" s="17" t="n">
        <v>1.13</v>
      </c>
      <c r="F787" s="17" t="n">
        <v>1.13</v>
      </c>
      <c r="G787" s="17" t="n">
        <v>1</v>
      </c>
      <c r="H787" s="6" t="s">
        <f>=(F787-E787)*G787</f>
      </c>
      <c r="I787" s="9" t="s">
        <f>=(F787-E787)/E787</f>
      </c>
      <c r="J787" s="7" t="s">
        <f>=MAX(1,DATEDIF(C787,D787,"d")-1)</f>
      </c>
      <c r="K787" s="9" t="s">
        <f>=I787*365/J787</f>
      </c>
    </row>
    <row collapsed="false" customFormat="false" customHeight="false" hidden="false" ht="12.1" outlineLevel="0" r="788">
      <c r="A788" s="16" t="s">
        <v>69</v>
      </c>
      <c r="B788" s="16" t="s">
        <v>70</v>
      </c>
      <c r="C788" s="45" t="n">
        <v>45966</v>
      </c>
      <c r="D788" s="46" t="n">
        <v>45967</v>
      </c>
      <c r="E788" s="17" t="n">
        <v>1.13</v>
      </c>
      <c r="F788" s="17" t="n">
        <v>1.13</v>
      </c>
      <c r="G788" s="17" t="n">
        <v>1</v>
      </c>
      <c r="H788" s="6" t="s">
        <f>=(F788-E788)*G788</f>
      </c>
      <c r="I788" s="9" t="s">
        <f>=(F788-E788)/E788</f>
      </c>
      <c r="J788" s="7" t="s">
        <f>=MAX(1,DATEDIF(C788,D788,"d")-1)</f>
      </c>
      <c r="K788" s="9" t="s">
        <f>=I788*365/J788</f>
      </c>
    </row>
    <row collapsed="false" customFormat="false" customHeight="false" hidden="false" ht="12.1" outlineLevel="0" r="789">
      <c r="A789" s="16" t="s">
        <v>69</v>
      </c>
      <c r="B789" s="16" t="s">
        <v>70</v>
      </c>
      <c r="C789" s="45" t="n">
        <v>45966</v>
      </c>
      <c r="D789" s="46" t="n">
        <v>45967</v>
      </c>
      <c r="E789" s="17" t="n">
        <v>1.13</v>
      </c>
      <c r="F789" s="17" t="n">
        <v>1.13</v>
      </c>
      <c r="G789" s="17" t="n">
        <v>1</v>
      </c>
      <c r="H789" s="6" t="s">
        <f>=(F789-E789)*G789</f>
      </c>
      <c r="I789" s="9" t="s">
        <f>=(F789-E789)/E789</f>
      </c>
      <c r="J789" s="7" t="s">
        <f>=MAX(1,DATEDIF(C789,D789,"d")-1)</f>
      </c>
      <c r="K789" s="9" t="s">
        <f>=I789*365/J789</f>
      </c>
    </row>
    <row collapsed="false" customFormat="false" customHeight="false" hidden="false" ht="12.1" outlineLevel="0" r="790">
      <c r="A790" s="16" t="s">
        <v>69</v>
      </c>
      <c r="B790" s="16" t="s">
        <v>70</v>
      </c>
      <c r="C790" s="45" t="n">
        <v>45966</v>
      </c>
      <c r="D790" s="46" t="n">
        <v>45967</v>
      </c>
      <c r="E790" s="17" t="n">
        <v>1.13</v>
      </c>
      <c r="F790" s="17" t="n">
        <v>1.13</v>
      </c>
      <c r="G790" s="17" t="n">
        <v>1</v>
      </c>
      <c r="H790" s="6" t="s">
        <f>=(F790-E790)*G790</f>
      </c>
      <c r="I790" s="9" t="s">
        <f>=(F790-E790)/E790</f>
      </c>
      <c r="J790" s="7" t="s">
        <f>=MAX(1,DATEDIF(C790,D790,"d")-1)</f>
      </c>
      <c r="K790" s="9" t="s">
        <f>=I790*365/J790</f>
      </c>
    </row>
    <row collapsed="false" customFormat="false" customHeight="false" hidden="false" ht="12.1" outlineLevel="0" r="791">
      <c r="A791" s="16" t="s">
        <v>69</v>
      </c>
      <c r="B791" s="16" t="s">
        <v>70</v>
      </c>
      <c r="C791" s="45" t="n">
        <v>45966</v>
      </c>
      <c r="D791" s="46" t="n">
        <v>45967</v>
      </c>
      <c r="E791" s="17" t="n">
        <v>1.13</v>
      </c>
      <c r="F791" s="17" t="n">
        <v>1.13</v>
      </c>
      <c r="G791" s="17" t="n">
        <v>1</v>
      </c>
      <c r="H791" s="6" t="s">
        <f>=(F791-E791)*G791</f>
      </c>
      <c r="I791" s="9" t="s">
        <f>=(F791-E791)/E791</f>
      </c>
      <c r="J791" s="7" t="s">
        <f>=MAX(1,DATEDIF(C791,D791,"d")-1)</f>
      </c>
      <c r="K791" s="9" t="s">
        <f>=I791*365/J791</f>
      </c>
    </row>
    <row collapsed="false" customFormat="false" customHeight="false" hidden="false" ht="12.1" outlineLevel="0" r="792">
      <c r="A792" s="16" t="s">
        <v>69</v>
      </c>
      <c r="B792" s="16" t="s">
        <v>70</v>
      </c>
      <c r="C792" s="45" t="n">
        <v>45966</v>
      </c>
      <c r="D792" s="46" t="n">
        <v>45967</v>
      </c>
      <c r="E792" s="17" t="n">
        <v>1.13</v>
      </c>
      <c r="F792" s="17" t="n">
        <v>1.13</v>
      </c>
      <c r="G792" s="17" t="n">
        <v>1</v>
      </c>
      <c r="H792" s="6" t="s">
        <f>=(F792-E792)*G792</f>
      </c>
      <c r="I792" s="9" t="s">
        <f>=(F792-E792)/E792</f>
      </c>
      <c r="J792" s="7" t="s">
        <f>=MAX(1,DATEDIF(C792,D792,"d")-1)</f>
      </c>
      <c r="K792" s="9" t="s">
        <f>=I792*365/J792</f>
      </c>
    </row>
    <row collapsed="false" customFormat="false" customHeight="false" hidden="false" ht="12.1" outlineLevel="0" r="793">
      <c r="A793" s="16" t="s">
        <v>69</v>
      </c>
      <c r="B793" s="16" t="s">
        <v>70</v>
      </c>
      <c r="C793" s="45" t="n">
        <v>45966</v>
      </c>
      <c r="D793" s="46" t="n">
        <v>45967</v>
      </c>
      <c r="E793" s="17" t="n">
        <v>1.13</v>
      </c>
      <c r="F793" s="17" t="n">
        <v>1.13</v>
      </c>
      <c r="G793" s="17" t="n">
        <v>1</v>
      </c>
      <c r="H793" s="6" t="s">
        <f>=(F793-E793)*G793</f>
      </c>
      <c r="I793" s="9" t="s">
        <f>=(F793-E793)/E793</f>
      </c>
      <c r="J793" s="7" t="s">
        <f>=MAX(1,DATEDIF(C793,D793,"d")-1)</f>
      </c>
      <c r="K793" s="9" t="s">
        <f>=I793*365/J793</f>
      </c>
    </row>
    <row collapsed="false" customFormat="false" customHeight="false" hidden="false" ht="12.1" outlineLevel="0" r="794">
      <c r="A794" s="16" t="s">
        <v>69</v>
      </c>
      <c r="B794" s="16" t="s">
        <v>70</v>
      </c>
      <c r="C794" s="45" t="n">
        <v>45966</v>
      </c>
      <c r="D794" s="46" t="n">
        <v>45967</v>
      </c>
      <c r="E794" s="17" t="n">
        <v>1.13</v>
      </c>
      <c r="F794" s="17" t="n">
        <v>1.13</v>
      </c>
      <c r="G794" s="17" t="n">
        <v>1</v>
      </c>
      <c r="H794" s="6" t="s">
        <f>=(F794-E794)*G794</f>
      </c>
      <c r="I794" s="9" t="s">
        <f>=(F794-E794)/E794</f>
      </c>
      <c r="J794" s="7" t="s">
        <f>=MAX(1,DATEDIF(C794,D794,"d")-1)</f>
      </c>
      <c r="K794" s="9" t="s">
        <f>=I794*365/J794</f>
      </c>
    </row>
    <row collapsed="false" customFormat="false" customHeight="false" hidden="false" ht="12.1" outlineLevel="0" r="795">
      <c r="A795" s="16" t="s">
        <v>69</v>
      </c>
      <c r="B795" s="16" t="s">
        <v>70</v>
      </c>
      <c r="C795" s="45" t="n">
        <v>45966</v>
      </c>
      <c r="D795" s="46" t="n">
        <v>45967</v>
      </c>
      <c r="E795" s="17" t="n">
        <v>1.13</v>
      </c>
      <c r="F795" s="17" t="n">
        <v>1.13</v>
      </c>
      <c r="G795" s="17" t="n">
        <v>1</v>
      </c>
      <c r="H795" s="6" t="s">
        <f>=(F795-E795)*G795</f>
      </c>
      <c r="I795" s="9" t="s">
        <f>=(F795-E795)/E795</f>
      </c>
      <c r="J795" s="7" t="s">
        <f>=MAX(1,DATEDIF(C795,D795,"d")-1)</f>
      </c>
      <c r="K795" s="9" t="s">
        <f>=I795*365/J795</f>
      </c>
    </row>
    <row collapsed="false" customFormat="false" customHeight="false" hidden="false" ht="12.1" outlineLevel="0" r="796">
      <c r="A796" s="16" t="s">
        <v>69</v>
      </c>
      <c r="B796" s="16" t="s">
        <v>70</v>
      </c>
      <c r="C796" s="45" t="n">
        <v>45966</v>
      </c>
      <c r="D796" s="46" t="n">
        <v>45967</v>
      </c>
      <c r="E796" s="17" t="n">
        <v>1.13</v>
      </c>
      <c r="F796" s="17" t="n">
        <v>1.13</v>
      </c>
      <c r="G796" s="17" t="n">
        <v>1</v>
      </c>
      <c r="H796" s="6" t="s">
        <f>=(F796-E796)*G796</f>
      </c>
      <c r="I796" s="9" t="s">
        <f>=(F796-E796)/E796</f>
      </c>
      <c r="J796" s="7" t="s">
        <f>=MAX(1,DATEDIF(C796,D796,"d")-1)</f>
      </c>
      <c r="K796" s="9" t="s">
        <f>=I796*365/J796</f>
      </c>
    </row>
    <row collapsed="false" customFormat="false" customHeight="false" hidden="false" ht="12.1" outlineLevel="0" r="797">
      <c r="A797" s="16" t="s">
        <v>69</v>
      </c>
      <c r="B797" s="16" t="s">
        <v>70</v>
      </c>
      <c r="C797" s="45" t="n">
        <v>45966</v>
      </c>
      <c r="D797" s="46" t="n">
        <v>45967</v>
      </c>
      <c r="E797" s="17" t="n">
        <v>1.13</v>
      </c>
      <c r="F797" s="17" t="n">
        <v>1.13</v>
      </c>
      <c r="G797" s="17" t="n">
        <v>1</v>
      </c>
      <c r="H797" s="6" t="s">
        <f>=(F797-E797)*G797</f>
      </c>
      <c r="I797" s="9" t="s">
        <f>=(F797-E797)/E797</f>
      </c>
      <c r="J797" s="7" t="s">
        <f>=MAX(1,DATEDIF(C797,D797,"d")-1)</f>
      </c>
      <c r="K797" s="9" t="s">
        <f>=I797*365/J797</f>
      </c>
    </row>
    <row collapsed="false" customFormat="false" customHeight="false" hidden="false" ht="12.1" outlineLevel="0" r="798">
      <c r="A798" s="16" t="s">
        <v>69</v>
      </c>
      <c r="B798" s="16" t="s">
        <v>70</v>
      </c>
      <c r="C798" s="45" t="n">
        <v>45966</v>
      </c>
      <c r="D798" s="46" t="n">
        <v>45967</v>
      </c>
      <c r="E798" s="17" t="n">
        <v>1.13</v>
      </c>
      <c r="F798" s="17" t="n">
        <v>1.13</v>
      </c>
      <c r="G798" s="17" t="n">
        <v>1</v>
      </c>
      <c r="H798" s="6" t="s">
        <f>=(F798-E798)*G798</f>
      </c>
      <c r="I798" s="9" t="s">
        <f>=(F798-E798)/E798</f>
      </c>
      <c r="J798" s="7" t="s">
        <f>=MAX(1,DATEDIF(C798,D798,"d")-1)</f>
      </c>
      <c r="K798" s="9" t="s">
        <f>=I798*365/J798</f>
      </c>
    </row>
    <row collapsed="false" customFormat="false" customHeight="false" hidden="false" ht="12.1" outlineLevel="0" r="799">
      <c r="A799" s="16" t="s">
        <v>69</v>
      </c>
      <c r="B799" s="16" t="s">
        <v>70</v>
      </c>
      <c r="C799" s="45" t="n">
        <v>45966</v>
      </c>
      <c r="D799" s="46" t="n">
        <v>45967</v>
      </c>
      <c r="E799" s="17" t="n">
        <v>1.13</v>
      </c>
      <c r="F799" s="17" t="n">
        <v>1.13</v>
      </c>
      <c r="G799" s="17" t="n">
        <v>1</v>
      </c>
      <c r="H799" s="6" t="s">
        <f>=(F799-E799)*G799</f>
      </c>
      <c r="I799" s="9" t="s">
        <f>=(F799-E799)/E799</f>
      </c>
      <c r="J799" s="7" t="s">
        <f>=MAX(1,DATEDIF(C799,D799,"d")-1)</f>
      </c>
      <c r="K799" s="9" t="s">
        <f>=I799*365/J799</f>
      </c>
    </row>
    <row collapsed="false" customFormat="false" customHeight="false" hidden="false" ht="12.1" outlineLevel="0" r="800">
      <c r="A800" s="16" t="s">
        <v>69</v>
      </c>
      <c r="B800" s="16" t="s">
        <v>70</v>
      </c>
      <c r="C800" s="45" t="n">
        <v>45966</v>
      </c>
      <c r="D800" s="46" t="n">
        <v>45967</v>
      </c>
      <c r="E800" s="17" t="n">
        <v>1.13</v>
      </c>
      <c r="F800" s="17" t="n">
        <v>1.13</v>
      </c>
      <c r="G800" s="17" t="n">
        <v>1</v>
      </c>
      <c r="H800" s="6" t="s">
        <f>=(F800-E800)*G800</f>
      </c>
      <c r="I800" s="9" t="s">
        <f>=(F800-E800)/E800</f>
      </c>
      <c r="J800" s="7" t="s">
        <f>=MAX(1,DATEDIF(C800,D800,"d")-1)</f>
      </c>
      <c r="K800" s="9" t="s">
        <f>=I800*365/J800</f>
      </c>
    </row>
    <row collapsed="false" customFormat="false" customHeight="false" hidden="false" ht="12.1" outlineLevel="0" r="801">
      <c r="A801" s="16" t="s">
        <v>69</v>
      </c>
      <c r="B801" s="16" t="s">
        <v>70</v>
      </c>
      <c r="C801" s="45" t="n">
        <v>45966</v>
      </c>
      <c r="D801" s="46" t="n">
        <v>45967</v>
      </c>
      <c r="E801" s="17" t="n">
        <v>1.13</v>
      </c>
      <c r="F801" s="17" t="n">
        <v>1.13</v>
      </c>
      <c r="G801" s="17" t="n">
        <v>1</v>
      </c>
      <c r="H801" s="6" t="s">
        <f>=(F801-E801)*G801</f>
      </c>
      <c r="I801" s="9" t="s">
        <f>=(F801-E801)/E801</f>
      </c>
      <c r="J801" s="7" t="s">
        <f>=MAX(1,DATEDIF(C801,D801,"d")-1)</f>
      </c>
      <c r="K801" s="9" t="s">
        <f>=I801*365/J801</f>
      </c>
    </row>
    <row collapsed="false" customFormat="false" customHeight="false" hidden="false" ht="12.1" outlineLevel="0" r="802">
      <c r="A802" s="16" t="s">
        <v>69</v>
      </c>
      <c r="B802" s="16" t="s">
        <v>70</v>
      </c>
      <c r="C802" s="45" t="n">
        <v>45966</v>
      </c>
      <c r="D802" s="46" t="n">
        <v>45967</v>
      </c>
      <c r="E802" s="17" t="n">
        <v>1.13</v>
      </c>
      <c r="F802" s="17" t="n">
        <v>1.13</v>
      </c>
      <c r="G802" s="17" t="n">
        <v>1</v>
      </c>
      <c r="H802" s="6" t="s">
        <f>=(F802-E802)*G802</f>
      </c>
      <c r="I802" s="9" t="s">
        <f>=(F802-E802)/E802</f>
      </c>
      <c r="J802" s="7" t="s">
        <f>=MAX(1,DATEDIF(C802,D802,"d")-1)</f>
      </c>
      <c r="K802" s="9" t="s">
        <f>=I802*365/J802</f>
      </c>
    </row>
    <row collapsed="false" customFormat="false" customHeight="false" hidden="false" ht="12.1" outlineLevel="0" r="803">
      <c r="A803" s="16" t="s">
        <v>69</v>
      </c>
      <c r="B803" s="16" t="s">
        <v>70</v>
      </c>
      <c r="C803" s="45" t="n">
        <v>45966</v>
      </c>
      <c r="D803" s="46" t="n">
        <v>45967</v>
      </c>
      <c r="E803" s="17" t="n">
        <v>1.13</v>
      </c>
      <c r="F803" s="17" t="n">
        <v>1.13</v>
      </c>
      <c r="G803" s="17" t="n">
        <v>1</v>
      </c>
      <c r="H803" s="6" t="s">
        <f>=(F803-E803)*G803</f>
      </c>
      <c r="I803" s="9" t="s">
        <f>=(F803-E803)/E803</f>
      </c>
      <c r="J803" s="7" t="s">
        <f>=MAX(1,DATEDIF(C803,D803,"d")-1)</f>
      </c>
      <c r="K803" s="9" t="s">
        <f>=I803*365/J803</f>
      </c>
    </row>
    <row collapsed="false" customFormat="false" customHeight="false" hidden="false" ht="12.1" outlineLevel="0" r="804">
      <c r="A804" s="16" t="s">
        <v>69</v>
      </c>
      <c r="B804" s="16" t="s">
        <v>70</v>
      </c>
      <c r="C804" s="45" t="n">
        <v>45966</v>
      </c>
      <c r="D804" s="46" t="n">
        <v>45967</v>
      </c>
      <c r="E804" s="17" t="n">
        <v>1.13</v>
      </c>
      <c r="F804" s="17" t="n">
        <v>1.13</v>
      </c>
      <c r="G804" s="17" t="n">
        <v>1</v>
      </c>
      <c r="H804" s="6" t="s">
        <f>=(F804-E804)*G804</f>
      </c>
      <c r="I804" s="9" t="s">
        <f>=(F804-E804)/E804</f>
      </c>
      <c r="J804" s="7" t="s">
        <f>=MAX(1,DATEDIF(C804,D804,"d")-1)</f>
      </c>
      <c r="K804" s="9" t="s">
        <f>=I804*365/J804</f>
      </c>
    </row>
    <row collapsed="false" customFormat="false" customHeight="false" hidden="false" ht="12.1" outlineLevel="0" r="805">
      <c r="A805" s="16" t="s">
        <v>69</v>
      </c>
      <c r="B805" s="16" t="s">
        <v>70</v>
      </c>
      <c r="C805" s="45" t="n">
        <v>45966</v>
      </c>
      <c r="D805" s="46" t="n">
        <v>45967</v>
      </c>
      <c r="E805" s="17" t="n">
        <v>1.13</v>
      </c>
      <c r="F805" s="17" t="n">
        <v>1.13</v>
      </c>
      <c r="G805" s="17" t="n">
        <v>1</v>
      </c>
      <c r="H805" s="6" t="s">
        <f>=(F805-E805)*G805</f>
      </c>
      <c r="I805" s="9" t="s">
        <f>=(F805-E805)/E805</f>
      </c>
      <c r="J805" s="7" t="s">
        <f>=MAX(1,DATEDIF(C805,D805,"d")-1)</f>
      </c>
      <c r="K805" s="9" t="s">
        <f>=I805*365/J805</f>
      </c>
    </row>
    <row collapsed="false" customFormat="false" customHeight="false" hidden="false" ht="12.1" outlineLevel="0" r="806">
      <c r="A806" s="16" t="s">
        <v>69</v>
      </c>
      <c r="B806" s="16" t="s">
        <v>70</v>
      </c>
      <c r="C806" s="45" t="n">
        <v>45966</v>
      </c>
      <c r="D806" s="46" t="n">
        <v>45967</v>
      </c>
      <c r="E806" s="17" t="n">
        <v>1.13</v>
      </c>
      <c r="F806" s="17" t="n">
        <v>1.13</v>
      </c>
      <c r="G806" s="17" t="n">
        <v>1</v>
      </c>
      <c r="H806" s="6" t="s">
        <f>=(F806-E806)*G806</f>
      </c>
      <c r="I806" s="9" t="s">
        <f>=(F806-E806)/E806</f>
      </c>
      <c r="J806" s="7" t="s">
        <f>=MAX(1,DATEDIF(C806,D806,"d")-1)</f>
      </c>
      <c r="K806" s="9" t="s">
        <f>=I806*365/J806</f>
      </c>
    </row>
    <row collapsed="false" customFormat="false" customHeight="false" hidden="false" ht="12.1" outlineLevel="0" r="807">
      <c r="A807" s="16" t="s">
        <v>69</v>
      </c>
      <c r="B807" s="16" t="s">
        <v>70</v>
      </c>
      <c r="C807" s="45" t="n">
        <v>45966</v>
      </c>
      <c r="D807" s="46" t="n">
        <v>45967</v>
      </c>
      <c r="E807" s="17" t="n">
        <v>1.13</v>
      </c>
      <c r="F807" s="17" t="n">
        <v>1.13</v>
      </c>
      <c r="G807" s="17" t="n">
        <v>1</v>
      </c>
      <c r="H807" s="6" t="s">
        <f>=(F807-E807)*G807</f>
      </c>
      <c r="I807" s="9" t="s">
        <f>=(F807-E807)/E807</f>
      </c>
      <c r="J807" s="7" t="s">
        <f>=MAX(1,DATEDIF(C807,D807,"d")-1)</f>
      </c>
      <c r="K807" s="9" t="s">
        <f>=I807*365/J807</f>
      </c>
    </row>
    <row collapsed="false" customFormat="false" customHeight="false" hidden="false" ht="12.1" outlineLevel="0" r="808">
      <c r="A808" s="16" t="s">
        <v>69</v>
      </c>
      <c r="B808" s="16" t="s">
        <v>70</v>
      </c>
      <c r="C808" s="45" t="n">
        <v>45966</v>
      </c>
      <c r="D808" s="46" t="n">
        <v>45967</v>
      </c>
      <c r="E808" s="17" t="n">
        <v>1.13</v>
      </c>
      <c r="F808" s="17" t="n">
        <v>1.13</v>
      </c>
      <c r="G808" s="17" t="n">
        <v>1</v>
      </c>
      <c r="H808" s="6" t="s">
        <f>=(F808-E808)*G808</f>
      </c>
      <c r="I808" s="9" t="s">
        <f>=(F808-E808)/E808</f>
      </c>
      <c r="J808" s="7" t="s">
        <f>=MAX(1,DATEDIF(C808,D808,"d")-1)</f>
      </c>
      <c r="K808" s="9" t="s">
        <f>=I808*365/J808</f>
      </c>
    </row>
    <row collapsed="false" customFormat="false" customHeight="false" hidden="false" ht="12.1" outlineLevel="0" r="809">
      <c r="A809" s="16" t="s">
        <v>69</v>
      </c>
      <c r="B809" s="16" t="s">
        <v>70</v>
      </c>
      <c r="C809" s="45" t="n">
        <v>45966</v>
      </c>
      <c r="D809" s="46" t="n">
        <v>45967</v>
      </c>
      <c r="E809" s="17" t="n">
        <v>1.13</v>
      </c>
      <c r="F809" s="17" t="n">
        <v>1.13</v>
      </c>
      <c r="G809" s="17" t="n">
        <v>1</v>
      </c>
      <c r="H809" s="6" t="s">
        <f>=(F809-E809)*G809</f>
      </c>
      <c r="I809" s="9" t="s">
        <f>=(F809-E809)/E809</f>
      </c>
      <c r="J809" s="7" t="s">
        <f>=MAX(1,DATEDIF(C809,D809,"d")-1)</f>
      </c>
      <c r="K809" s="9" t="s">
        <f>=I809*365/J809</f>
      </c>
    </row>
    <row collapsed="false" customFormat="false" customHeight="false" hidden="false" ht="12.1" outlineLevel="0" r="810">
      <c r="A810" s="16" t="s">
        <v>69</v>
      </c>
      <c r="B810" s="16" t="s">
        <v>70</v>
      </c>
      <c r="C810" s="45" t="n">
        <v>45966</v>
      </c>
      <c r="D810" s="46" t="n">
        <v>45967</v>
      </c>
      <c r="E810" s="17" t="n">
        <v>1.13</v>
      </c>
      <c r="F810" s="17" t="n">
        <v>1.13</v>
      </c>
      <c r="G810" s="17" t="n">
        <v>1</v>
      </c>
      <c r="H810" s="6" t="s">
        <f>=(F810-E810)*G810</f>
      </c>
      <c r="I810" s="9" t="s">
        <f>=(F810-E810)/E810</f>
      </c>
      <c r="J810" s="7" t="s">
        <f>=MAX(1,DATEDIF(C810,D810,"d")-1)</f>
      </c>
      <c r="K810" s="9" t="s">
        <f>=I810*365/J810</f>
      </c>
    </row>
    <row collapsed="false" customFormat="false" customHeight="false" hidden="false" ht="12.1" outlineLevel="0" r="811">
      <c r="A811" s="16" t="s">
        <v>69</v>
      </c>
      <c r="B811" s="16" t="s">
        <v>70</v>
      </c>
      <c r="C811" s="45" t="n">
        <v>45966</v>
      </c>
      <c r="D811" s="46" t="n">
        <v>45967</v>
      </c>
      <c r="E811" s="17" t="n">
        <v>1.13</v>
      </c>
      <c r="F811" s="17" t="n">
        <v>1.13</v>
      </c>
      <c r="G811" s="17" t="n">
        <v>1</v>
      </c>
      <c r="H811" s="6" t="s">
        <f>=(F811-E811)*G811</f>
      </c>
      <c r="I811" s="9" t="s">
        <f>=(F811-E811)/E811</f>
      </c>
      <c r="J811" s="7" t="s">
        <f>=MAX(1,DATEDIF(C811,D811,"d")-1)</f>
      </c>
      <c r="K811" s="9" t="s">
        <f>=I811*365/J811</f>
      </c>
    </row>
    <row collapsed="false" customFormat="false" customHeight="false" hidden="false" ht="12.1" outlineLevel="0" r="812">
      <c r="A812" s="16" t="s">
        <v>69</v>
      </c>
      <c r="B812" s="16" t="s">
        <v>70</v>
      </c>
      <c r="C812" s="45" t="n">
        <v>45966</v>
      </c>
      <c r="D812" s="46" t="n">
        <v>45967</v>
      </c>
      <c r="E812" s="17" t="n">
        <v>1.13</v>
      </c>
      <c r="F812" s="17" t="n">
        <v>1.13</v>
      </c>
      <c r="G812" s="17" t="n">
        <v>1</v>
      </c>
      <c r="H812" s="6" t="s">
        <f>=(F812-E812)*G812</f>
      </c>
      <c r="I812" s="9" t="s">
        <f>=(F812-E812)/E812</f>
      </c>
      <c r="J812" s="7" t="s">
        <f>=MAX(1,DATEDIF(C812,D812,"d")-1)</f>
      </c>
      <c r="K812" s="9" t="s">
        <f>=I812*365/J812</f>
      </c>
    </row>
    <row collapsed="false" customFormat="false" customHeight="false" hidden="false" ht="12.1" outlineLevel="0" r="813">
      <c r="A813" s="16" t="s">
        <v>69</v>
      </c>
      <c r="B813" s="16" t="s">
        <v>70</v>
      </c>
      <c r="C813" s="45" t="n">
        <v>45966</v>
      </c>
      <c r="D813" s="46" t="n">
        <v>45967</v>
      </c>
      <c r="E813" s="17" t="n">
        <v>1.13</v>
      </c>
      <c r="F813" s="17" t="n">
        <v>1.13</v>
      </c>
      <c r="G813" s="17" t="n">
        <v>1</v>
      </c>
      <c r="H813" s="6" t="s">
        <f>=(F813-E813)*G813</f>
      </c>
      <c r="I813" s="9" t="s">
        <f>=(F813-E813)/E813</f>
      </c>
      <c r="J813" s="7" t="s">
        <f>=MAX(1,DATEDIF(C813,D813,"d")-1)</f>
      </c>
      <c r="K813" s="9" t="s">
        <f>=I813*365/J813</f>
      </c>
    </row>
    <row collapsed="false" customFormat="false" customHeight="false" hidden="false" ht="12.1" outlineLevel="0" r="814">
      <c r="A814" s="16" t="s">
        <v>69</v>
      </c>
      <c r="B814" s="16" t="s">
        <v>70</v>
      </c>
      <c r="C814" s="45" t="n">
        <v>45966</v>
      </c>
      <c r="D814" s="46" t="n">
        <v>45967</v>
      </c>
      <c r="E814" s="17" t="n">
        <v>1.13</v>
      </c>
      <c r="F814" s="17" t="n">
        <v>1.13</v>
      </c>
      <c r="G814" s="17" t="n">
        <v>1</v>
      </c>
      <c r="H814" s="6" t="s">
        <f>=(F814-E814)*G814</f>
      </c>
      <c r="I814" s="9" t="s">
        <f>=(F814-E814)/E814</f>
      </c>
      <c r="J814" s="7" t="s">
        <f>=MAX(1,DATEDIF(C814,D814,"d")-1)</f>
      </c>
      <c r="K814" s="9" t="s">
        <f>=I814*365/J814</f>
      </c>
    </row>
    <row collapsed="false" customFormat="false" customHeight="false" hidden="false" ht="12.1" outlineLevel="0" r="815">
      <c r="A815" s="16" t="s">
        <v>69</v>
      </c>
      <c r="B815" s="16" t="s">
        <v>70</v>
      </c>
      <c r="C815" s="45" t="n">
        <v>45966</v>
      </c>
      <c r="D815" s="46" t="n">
        <v>45967</v>
      </c>
      <c r="E815" s="17" t="n">
        <v>1.13</v>
      </c>
      <c r="F815" s="17" t="n">
        <v>1.13</v>
      </c>
      <c r="G815" s="17" t="n">
        <v>1</v>
      </c>
      <c r="H815" s="6" t="s">
        <f>=(F815-E815)*G815</f>
      </c>
      <c r="I815" s="9" t="s">
        <f>=(F815-E815)/E815</f>
      </c>
      <c r="J815" s="7" t="s">
        <f>=MAX(1,DATEDIF(C815,D815,"d")-1)</f>
      </c>
      <c r="K815" s="9" t="s">
        <f>=I815*365/J815</f>
      </c>
    </row>
    <row collapsed="false" customFormat="false" customHeight="false" hidden="false" ht="12.1" outlineLevel="0" r="816">
      <c r="A816" s="16" t="s">
        <v>69</v>
      </c>
      <c r="B816" s="16" t="s">
        <v>70</v>
      </c>
      <c r="C816" s="45" t="n">
        <v>45966</v>
      </c>
      <c r="D816" s="46" t="n">
        <v>45967</v>
      </c>
      <c r="E816" s="17" t="n">
        <v>1.13</v>
      </c>
      <c r="F816" s="17" t="n">
        <v>1.13</v>
      </c>
      <c r="G816" s="17" t="n">
        <v>1</v>
      </c>
      <c r="H816" s="6" t="s">
        <f>=(F816-E816)*G816</f>
      </c>
      <c r="I816" s="9" t="s">
        <f>=(F816-E816)/E816</f>
      </c>
      <c r="J816" s="7" t="s">
        <f>=MAX(1,DATEDIF(C816,D816,"d")-1)</f>
      </c>
      <c r="K816" s="9" t="s">
        <f>=I816*365/J816</f>
      </c>
    </row>
    <row collapsed="false" customFormat="false" customHeight="false" hidden="false" ht="12.1" outlineLevel="0" r="817">
      <c r="A817" s="16" t="s">
        <v>69</v>
      </c>
      <c r="B817" s="16" t="s">
        <v>70</v>
      </c>
      <c r="C817" s="45" t="n">
        <v>45966</v>
      </c>
      <c r="D817" s="46" t="n">
        <v>45967</v>
      </c>
      <c r="E817" s="17" t="n">
        <v>1.13</v>
      </c>
      <c r="F817" s="17" t="n">
        <v>1.13</v>
      </c>
      <c r="G817" s="17" t="n">
        <v>1</v>
      </c>
      <c r="H817" s="6" t="s">
        <f>=(F817-E817)*G817</f>
      </c>
      <c r="I817" s="9" t="s">
        <f>=(F817-E817)/E817</f>
      </c>
      <c r="J817" s="7" t="s">
        <f>=MAX(1,DATEDIF(C817,D817,"d")-1)</f>
      </c>
      <c r="K817" s="9" t="s">
        <f>=I817*365/J817</f>
      </c>
    </row>
    <row collapsed="false" customFormat="false" customHeight="false" hidden="false" ht="12.1" outlineLevel="0" r="818">
      <c r="A818" s="16" t="s">
        <v>69</v>
      </c>
      <c r="B818" s="16" t="s">
        <v>70</v>
      </c>
      <c r="C818" s="45" t="n">
        <v>45966</v>
      </c>
      <c r="D818" s="46" t="n">
        <v>45967</v>
      </c>
      <c r="E818" s="17" t="n">
        <v>1.13</v>
      </c>
      <c r="F818" s="17" t="n">
        <v>1.13</v>
      </c>
      <c r="G818" s="17" t="n">
        <v>1</v>
      </c>
      <c r="H818" s="6" t="s">
        <f>=(F818-E818)*G818</f>
      </c>
      <c r="I818" s="9" t="s">
        <f>=(F818-E818)/E818</f>
      </c>
      <c r="J818" s="7" t="s">
        <f>=MAX(1,DATEDIF(C818,D818,"d")-1)</f>
      </c>
      <c r="K818" s="9" t="s">
        <f>=I818*365/J818</f>
      </c>
    </row>
    <row collapsed="false" customFormat="false" customHeight="false" hidden="false" ht="12.1" outlineLevel="0" r="819">
      <c r="A819" s="16" t="s">
        <v>69</v>
      </c>
      <c r="B819" s="16" t="s">
        <v>70</v>
      </c>
      <c r="C819" s="45" t="n">
        <v>45966</v>
      </c>
      <c r="D819" s="46" t="n">
        <v>45967</v>
      </c>
      <c r="E819" s="17" t="n">
        <v>1.13</v>
      </c>
      <c r="F819" s="17" t="n">
        <v>1.13</v>
      </c>
      <c r="G819" s="17" t="n">
        <v>1</v>
      </c>
      <c r="H819" s="6" t="s">
        <f>=(F819-E819)*G819</f>
      </c>
      <c r="I819" s="9" t="s">
        <f>=(F819-E819)/E819</f>
      </c>
      <c r="J819" s="7" t="s">
        <f>=MAX(1,DATEDIF(C819,D819,"d")-1)</f>
      </c>
      <c r="K819" s="9" t="s">
        <f>=I819*365/J819</f>
      </c>
    </row>
    <row collapsed="false" customFormat="false" customHeight="false" hidden="false" ht="12.1" outlineLevel="0" r="820">
      <c r="A820" s="16" t="s">
        <v>69</v>
      </c>
      <c r="B820" s="16" t="s">
        <v>70</v>
      </c>
      <c r="C820" s="45" t="n">
        <v>45966</v>
      </c>
      <c r="D820" s="46" t="n">
        <v>45967</v>
      </c>
      <c r="E820" s="17" t="n">
        <v>1.13</v>
      </c>
      <c r="F820" s="17" t="n">
        <v>1.13</v>
      </c>
      <c r="G820" s="17" t="n">
        <v>1</v>
      </c>
      <c r="H820" s="6" t="s">
        <f>=(F820-E820)*G820</f>
      </c>
      <c r="I820" s="9" t="s">
        <f>=(F820-E820)/E820</f>
      </c>
      <c r="J820" s="7" t="s">
        <f>=MAX(1,DATEDIF(C820,D820,"d")-1)</f>
      </c>
      <c r="K820" s="9" t="s">
        <f>=I820*365/J820</f>
      </c>
    </row>
    <row collapsed="false" customFormat="false" customHeight="false" hidden="false" ht="12.1" outlineLevel="0" r="821">
      <c r="A821" s="16" t="s">
        <v>69</v>
      </c>
      <c r="B821" s="16" t="s">
        <v>70</v>
      </c>
      <c r="C821" s="45" t="n">
        <v>45966</v>
      </c>
      <c r="D821" s="46" t="n">
        <v>45967</v>
      </c>
      <c r="E821" s="17" t="n">
        <v>1.13</v>
      </c>
      <c r="F821" s="17" t="n">
        <v>1.13</v>
      </c>
      <c r="G821" s="17" t="n">
        <v>1</v>
      </c>
      <c r="H821" s="6" t="s">
        <f>=(F821-E821)*G821</f>
      </c>
      <c r="I821" s="9" t="s">
        <f>=(F821-E821)/E821</f>
      </c>
      <c r="J821" s="7" t="s">
        <f>=MAX(1,DATEDIF(C821,D821,"d")-1)</f>
      </c>
      <c r="K821" s="9" t="s">
        <f>=I821*365/J821</f>
      </c>
    </row>
    <row collapsed="false" customFormat="false" customHeight="false" hidden="false" ht="12.1" outlineLevel="0" r="822">
      <c r="A822" s="16" t="s">
        <v>69</v>
      </c>
      <c r="B822" s="16" t="s">
        <v>70</v>
      </c>
      <c r="C822" s="45" t="n">
        <v>45966</v>
      </c>
      <c r="D822" s="46" t="n">
        <v>45967</v>
      </c>
      <c r="E822" s="17" t="n">
        <v>1.13</v>
      </c>
      <c r="F822" s="17" t="n">
        <v>1.13</v>
      </c>
      <c r="G822" s="17" t="n">
        <v>1</v>
      </c>
      <c r="H822" s="6" t="s">
        <f>=(F822-E822)*G822</f>
      </c>
      <c r="I822" s="9" t="s">
        <f>=(F822-E822)/E822</f>
      </c>
      <c r="J822" s="7" t="s">
        <f>=MAX(1,DATEDIF(C822,D822,"d")-1)</f>
      </c>
      <c r="K822" s="9" t="s">
        <f>=I822*365/J822</f>
      </c>
    </row>
    <row collapsed="false" customFormat="false" customHeight="false" hidden="false" ht="12.1" outlineLevel="0" r="823">
      <c r="A823" s="16" t="s">
        <v>69</v>
      </c>
      <c r="B823" s="16" t="s">
        <v>70</v>
      </c>
      <c r="C823" s="45" t="n">
        <v>45966</v>
      </c>
      <c r="D823" s="46" t="n">
        <v>45967</v>
      </c>
      <c r="E823" s="17" t="n">
        <v>1.13</v>
      </c>
      <c r="F823" s="17" t="n">
        <v>1.13</v>
      </c>
      <c r="G823" s="17" t="n">
        <v>1</v>
      </c>
      <c r="H823" s="6" t="s">
        <f>=(F823-E823)*G823</f>
      </c>
      <c r="I823" s="9" t="s">
        <f>=(F823-E823)/E823</f>
      </c>
      <c r="J823" s="7" t="s">
        <f>=MAX(1,DATEDIF(C823,D823,"d")-1)</f>
      </c>
      <c r="K823" s="9" t="s">
        <f>=I823*365/J823</f>
      </c>
    </row>
    <row collapsed="false" customFormat="false" customHeight="false" hidden="false" ht="12.1" outlineLevel="0" r="824">
      <c r="A824" s="16" t="s">
        <v>69</v>
      </c>
      <c r="B824" s="16" t="s">
        <v>70</v>
      </c>
      <c r="C824" s="45" t="n">
        <v>45966</v>
      </c>
      <c r="D824" s="46" t="n">
        <v>45967</v>
      </c>
      <c r="E824" s="17" t="n">
        <v>1.13</v>
      </c>
      <c r="F824" s="17" t="n">
        <v>1.13</v>
      </c>
      <c r="G824" s="17" t="n">
        <v>1</v>
      </c>
      <c r="H824" s="6" t="s">
        <f>=(F824-E824)*G824</f>
      </c>
      <c r="I824" s="9" t="s">
        <f>=(F824-E824)/E824</f>
      </c>
      <c r="J824" s="7" t="s">
        <f>=MAX(1,DATEDIF(C824,D824,"d")-1)</f>
      </c>
      <c r="K824" s="9" t="s">
        <f>=I824*365/J824</f>
      </c>
    </row>
    <row collapsed="false" customFormat="false" customHeight="false" hidden="false" ht="12.1" outlineLevel="0" r="825">
      <c r="A825" s="16" t="s">
        <v>69</v>
      </c>
      <c r="B825" s="16" t="s">
        <v>70</v>
      </c>
      <c r="C825" s="45" t="n">
        <v>45966</v>
      </c>
      <c r="D825" s="46" t="n">
        <v>45967</v>
      </c>
      <c r="E825" s="17" t="n">
        <v>1.13</v>
      </c>
      <c r="F825" s="17" t="n">
        <v>1.13</v>
      </c>
      <c r="G825" s="17" t="n">
        <v>1</v>
      </c>
      <c r="H825" s="6" t="s">
        <f>=(F825-E825)*G825</f>
      </c>
      <c r="I825" s="9" t="s">
        <f>=(F825-E825)/E825</f>
      </c>
      <c r="J825" s="7" t="s">
        <f>=MAX(1,DATEDIF(C825,D825,"d")-1)</f>
      </c>
      <c r="K825" s="9" t="s">
        <f>=I825*365/J825</f>
      </c>
    </row>
    <row collapsed="false" customFormat="false" customHeight="false" hidden="false" ht="12.1" outlineLevel="0" r="826">
      <c r="A826" s="16" t="s">
        <v>69</v>
      </c>
      <c r="B826" s="16" t="s">
        <v>70</v>
      </c>
      <c r="C826" s="45" t="n">
        <v>45966</v>
      </c>
      <c r="D826" s="46" t="n">
        <v>45967</v>
      </c>
      <c r="E826" s="17" t="n">
        <v>1.13</v>
      </c>
      <c r="F826" s="17" t="n">
        <v>1.13</v>
      </c>
      <c r="G826" s="17" t="n">
        <v>1</v>
      </c>
      <c r="H826" s="6" t="s">
        <f>=(F826-E826)*G826</f>
      </c>
      <c r="I826" s="9" t="s">
        <f>=(F826-E826)/E826</f>
      </c>
      <c r="J826" s="7" t="s">
        <f>=MAX(1,DATEDIF(C826,D826,"d")-1)</f>
      </c>
      <c r="K826" s="9" t="s">
        <f>=I826*365/J826</f>
      </c>
    </row>
    <row collapsed="false" customFormat="false" customHeight="false" hidden="false" ht="12.1" outlineLevel="0" r="827">
      <c r="A827" s="16" t="s">
        <v>69</v>
      </c>
      <c r="B827" s="16" t="s">
        <v>70</v>
      </c>
      <c r="C827" s="45" t="n">
        <v>45966</v>
      </c>
      <c r="D827" s="46" t="n">
        <v>45967</v>
      </c>
      <c r="E827" s="17" t="n">
        <v>1.13</v>
      </c>
      <c r="F827" s="17" t="n">
        <v>1.13</v>
      </c>
      <c r="G827" s="17" t="n">
        <v>1</v>
      </c>
      <c r="H827" s="6" t="s">
        <f>=(F827-E827)*G827</f>
      </c>
      <c r="I827" s="9" t="s">
        <f>=(F827-E827)/E827</f>
      </c>
      <c r="J827" s="7" t="s">
        <f>=MAX(1,DATEDIF(C827,D827,"d")-1)</f>
      </c>
      <c r="K827" s="9" t="s">
        <f>=I827*365/J827</f>
      </c>
    </row>
    <row collapsed="false" customFormat="false" customHeight="false" hidden="false" ht="12.1" outlineLevel="0" r="828">
      <c r="A828" s="16" t="s">
        <v>69</v>
      </c>
      <c r="B828" s="16" t="s">
        <v>70</v>
      </c>
      <c r="C828" s="45" t="n">
        <v>45966</v>
      </c>
      <c r="D828" s="46" t="n">
        <v>45967</v>
      </c>
      <c r="E828" s="17" t="n">
        <v>1.13</v>
      </c>
      <c r="F828" s="17" t="n">
        <v>1.13</v>
      </c>
      <c r="G828" s="17" t="n">
        <v>1</v>
      </c>
      <c r="H828" s="6" t="s">
        <f>=(F828-E828)*G828</f>
      </c>
      <c r="I828" s="9" t="s">
        <f>=(F828-E828)/E828</f>
      </c>
      <c r="J828" s="7" t="s">
        <f>=MAX(1,DATEDIF(C828,D828,"d")-1)</f>
      </c>
      <c r="K828" s="9" t="s">
        <f>=I828*365/J828</f>
      </c>
    </row>
    <row collapsed="false" customFormat="false" customHeight="false" hidden="false" ht="12.1" outlineLevel="0" r="829">
      <c r="A829" s="16" t="s">
        <v>69</v>
      </c>
      <c r="B829" s="16" t="s">
        <v>70</v>
      </c>
      <c r="C829" s="45" t="n">
        <v>45966</v>
      </c>
      <c r="D829" s="46" t="n">
        <v>45967</v>
      </c>
      <c r="E829" s="17" t="n">
        <v>1.13</v>
      </c>
      <c r="F829" s="17" t="n">
        <v>1.13</v>
      </c>
      <c r="G829" s="17" t="n">
        <v>1</v>
      </c>
      <c r="H829" s="6" t="s">
        <f>=(F829-E829)*G829</f>
      </c>
      <c r="I829" s="9" t="s">
        <f>=(F829-E829)/E829</f>
      </c>
      <c r="J829" s="7" t="s">
        <f>=MAX(1,DATEDIF(C829,D829,"d")-1)</f>
      </c>
      <c r="K829" s="9" t="s">
        <f>=I829*365/J829</f>
      </c>
    </row>
    <row collapsed="false" customFormat="false" customHeight="false" hidden="false" ht="12.1" outlineLevel="0" r="830">
      <c r="A830" s="16" t="s">
        <v>69</v>
      </c>
      <c r="B830" s="16" t="s">
        <v>70</v>
      </c>
      <c r="C830" s="45" t="n">
        <v>45966</v>
      </c>
      <c r="D830" s="46" t="n">
        <v>45967</v>
      </c>
      <c r="E830" s="17" t="n">
        <v>1.13</v>
      </c>
      <c r="F830" s="17" t="n">
        <v>1.13</v>
      </c>
      <c r="G830" s="17" t="n">
        <v>1</v>
      </c>
      <c r="H830" s="6" t="s">
        <f>=(F830-E830)*G830</f>
      </c>
      <c r="I830" s="9" t="s">
        <f>=(F830-E830)/E830</f>
      </c>
      <c r="J830" s="7" t="s">
        <f>=MAX(1,DATEDIF(C830,D830,"d")-1)</f>
      </c>
      <c r="K830" s="9" t="s">
        <f>=I830*365/J830</f>
      </c>
    </row>
    <row collapsed="false" customFormat="false" customHeight="false" hidden="false" ht="12.1" outlineLevel="0" r="831">
      <c r="A831" s="16" t="s">
        <v>69</v>
      </c>
      <c r="B831" s="16" t="s">
        <v>70</v>
      </c>
      <c r="C831" s="45" t="n">
        <v>45966</v>
      </c>
      <c r="D831" s="46" t="n">
        <v>45967</v>
      </c>
      <c r="E831" s="17" t="n">
        <v>1.13</v>
      </c>
      <c r="F831" s="17" t="n">
        <v>1.13</v>
      </c>
      <c r="G831" s="17" t="n">
        <v>1</v>
      </c>
      <c r="H831" s="6" t="s">
        <f>=(F831-E831)*G831</f>
      </c>
      <c r="I831" s="9" t="s">
        <f>=(F831-E831)/E831</f>
      </c>
      <c r="J831" s="7" t="s">
        <f>=MAX(1,DATEDIF(C831,D831,"d")-1)</f>
      </c>
      <c r="K831" s="9" t="s">
        <f>=I831*365/J831</f>
      </c>
    </row>
    <row collapsed="false" customFormat="false" customHeight="false" hidden="false" ht="12.1" outlineLevel="0" r="832">
      <c r="A832" s="16" t="s">
        <v>69</v>
      </c>
      <c r="B832" s="16" t="s">
        <v>70</v>
      </c>
      <c r="C832" s="45" t="n">
        <v>45966</v>
      </c>
      <c r="D832" s="46" t="n">
        <v>45967</v>
      </c>
      <c r="E832" s="17" t="n">
        <v>1.13</v>
      </c>
      <c r="F832" s="17" t="n">
        <v>1.13</v>
      </c>
      <c r="G832" s="17" t="n">
        <v>1</v>
      </c>
      <c r="H832" s="6" t="s">
        <f>=(F832-E832)*G832</f>
      </c>
      <c r="I832" s="9" t="s">
        <f>=(F832-E832)/E832</f>
      </c>
      <c r="J832" s="7" t="s">
        <f>=MAX(1,DATEDIF(C832,D832,"d")-1)</f>
      </c>
      <c r="K832" s="9" t="s">
        <f>=I832*365/J832</f>
      </c>
    </row>
    <row collapsed="false" customFormat="false" customHeight="false" hidden="false" ht="12.1" outlineLevel="0" r="833">
      <c r="A833" s="16" t="s">
        <v>69</v>
      </c>
      <c r="B833" s="16" t="s">
        <v>70</v>
      </c>
      <c r="C833" s="45" t="n">
        <v>45966</v>
      </c>
      <c r="D833" s="46" t="n">
        <v>45967</v>
      </c>
      <c r="E833" s="17" t="n">
        <v>1.13</v>
      </c>
      <c r="F833" s="17" t="n">
        <v>1.13</v>
      </c>
      <c r="G833" s="17" t="n">
        <v>1</v>
      </c>
      <c r="H833" s="6" t="s">
        <f>=(F833-E833)*G833</f>
      </c>
      <c r="I833" s="9" t="s">
        <f>=(F833-E833)/E833</f>
      </c>
      <c r="J833" s="7" t="s">
        <f>=MAX(1,DATEDIF(C833,D833,"d")-1)</f>
      </c>
      <c r="K833" s="9" t="s">
        <f>=I833*365/J833</f>
      </c>
    </row>
    <row collapsed="false" customFormat="false" customHeight="false" hidden="false" ht="12.1" outlineLevel="0" r="834">
      <c r="A834" s="16" t="s">
        <v>69</v>
      </c>
      <c r="B834" s="16" t="s">
        <v>70</v>
      </c>
      <c r="C834" s="45" t="n">
        <v>45966</v>
      </c>
      <c r="D834" s="46" t="n">
        <v>45967</v>
      </c>
      <c r="E834" s="17" t="n">
        <v>1.13</v>
      </c>
      <c r="F834" s="17" t="n">
        <v>1.13</v>
      </c>
      <c r="G834" s="17" t="n">
        <v>1</v>
      </c>
      <c r="H834" s="6" t="s">
        <f>=(F834-E834)*G834</f>
      </c>
      <c r="I834" s="9" t="s">
        <f>=(F834-E834)/E834</f>
      </c>
      <c r="J834" s="7" t="s">
        <f>=MAX(1,DATEDIF(C834,D834,"d")-1)</f>
      </c>
      <c r="K834" s="9" t="s">
        <f>=I834*365/J834</f>
      </c>
    </row>
    <row collapsed="false" customFormat="false" customHeight="false" hidden="false" ht="12.1" outlineLevel="0" r="835">
      <c r="A835" s="16" t="s">
        <v>69</v>
      </c>
      <c r="B835" s="16" t="s">
        <v>70</v>
      </c>
      <c r="C835" s="45" t="n">
        <v>45966</v>
      </c>
      <c r="D835" s="46" t="n">
        <v>45967</v>
      </c>
      <c r="E835" s="17" t="n">
        <v>1.13</v>
      </c>
      <c r="F835" s="17" t="n">
        <v>1.13</v>
      </c>
      <c r="G835" s="17" t="n">
        <v>1</v>
      </c>
      <c r="H835" s="6" t="s">
        <f>=(F835-E835)*G835</f>
      </c>
      <c r="I835" s="9" t="s">
        <f>=(F835-E835)/E835</f>
      </c>
      <c r="J835" s="7" t="s">
        <f>=MAX(1,DATEDIF(C835,D835,"d")-1)</f>
      </c>
      <c r="K835" s="9" t="s">
        <f>=I835*365/J835</f>
      </c>
    </row>
    <row collapsed="false" customFormat="false" customHeight="false" hidden="false" ht="12.1" outlineLevel="0" r="836">
      <c r="A836" s="16" t="s">
        <v>69</v>
      </c>
      <c r="B836" s="16" t="s">
        <v>70</v>
      </c>
      <c r="C836" s="45" t="n">
        <v>45966</v>
      </c>
      <c r="D836" s="46" t="n">
        <v>45967</v>
      </c>
      <c r="E836" s="17" t="n">
        <v>1.13</v>
      </c>
      <c r="F836" s="17" t="n">
        <v>1.13</v>
      </c>
      <c r="G836" s="17" t="n">
        <v>1</v>
      </c>
      <c r="H836" s="6" t="s">
        <f>=(F836-E836)*G836</f>
      </c>
      <c r="I836" s="9" t="s">
        <f>=(F836-E836)/E836</f>
      </c>
      <c r="J836" s="7" t="s">
        <f>=MAX(1,DATEDIF(C836,D836,"d")-1)</f>
      </c>
      <c r="K836" s="9" t="s">
        <f>=I836*365/J836</f>
      </c>
    </row>
    <row collapsed="false" customFormat="false" customHeight="false" hidden="false" ht="12.1" outlineLevel="0" r="837">
      <c r="A837" s="16" t="s">
        <v>69</v>
      </c>
      <c r="B837" s="16" t="s">
        <v>70</v>
      </c>
      <c r="C837" s="45" t="n">
        <v>45966</v>
      </c>
      <c r="D837" s="46" t="n">
        <v>45967</v>
      </c>
      <c r="E837" s="17" t="n">
        <v>1.13</v>
      </c>
      <c r="F837" s="17" t="n">
        <v>1.13</v>
      </c>
      <c r="G837" s="17" t="n">
        <v>1</v>
      </c>
      <c r="H837" s="6" t="s">
        <f>=(F837-E837)*G837</f>
      </c>
      <c r="I837" s="9" t="s">
        <f>=(F837-E837)/E837</f>
      </c>
      <c r="J837" s="7" t="s">
        <f>=MAX(1,DATEDIF(C837,D837,"d")-1)</f>
      </c>
      <c r="K837" s="9" t="s">
        <f>=I837*365/J837</f>
      </c>
    </row>
    <row collapsed="false" customFormat="false" customHeight="false" hidden="false" ht="12.1" outlineLevel="0" r="838">
      <c r="A838" s="16" t="s">
        <v>69</v>
      </c>
      <c r="B838" s="16" t="s">
        <v>70</v>
      </c>
      <c r="C838" s="45" t="n">
        <v>45966</v>
      </c>
      <c r="D838" s="46" t="n">
        <v>45967</v>
      </c>
      <c r="E838" s="17" t="n">
        <v>1.13</v>
      </c>
      <c r="F838" s="17" t="n">
        <v>1.13</v>
      </c>
      <c r="G838" s="17" t="n">
        <v>1</v>
      </c>
      <c r="H838" s="6" t="s">
        <f>=(F838-E838)*G838</f>
      </c>
      <c r="I838" s="9" t="s">
        <f>=(F838-E838)/E838</f>
      </c>
      <c r="J838" s="7" t="s">
        <f>=MAX(1,DATEDIF(C838,D838,"d")-1)</f>
      </c>
      <c r="K838" s="9" t="s">
        <f>=I838*365/J838</f>
      </c>
    </row>
    <row collapsed="false" customFormat="false" customHeight="false" hidden="false" ht="12.1" outlineLevel="0" r="839">
      <c r="A839" s="16" t="s">
        <v>69</v>
      </c>
      <c r="B839" s="16" t="s">
        <v>70</v>
      </c>
      <c r="C839" s="45" t="n">
        <v>45966</v>
      </c>
      <c r="D839" s="46" t="n">
        <v>45967</v>
      </c>
      <c r="E839" s="17" t="n">
        <v>1.13</v>
      </c>
      <c r="F839" s="17" t="n">
        <v>1.13</v>
      </c>
      <c r="G839" s="17" t="n">
        <v>1</v>
      </c>
      <c r="H839" s="6" t="s">
        <f>=(F839-E839)*G839</f>
      </c>
      <c r="I839" s="9" t="s">
        <f>=(F839-E839)/E839</f>
      </c>
      <c r="J839" s="7" t="s">
        <f>=MAX(1,DATEDIF(C839,D839,"d")-1)</f>
      </c>
      <c r="K839" s="9" t="s">
        <f>=I839*365/J839</f>
      </c>
    </row>
    <row collapsed="false" customFormat="false" customHeight="false" hidden="false" ht="12.1" outlineLevel="0" r="840">
      <c r="A840" s="16" t="s">
        <v>69</v>
      </c>
      <c r="B840" s="16" t="s">
        <v>70</v>
      </c>
      <c r="C840" s="45" t="n">
        <v>45966</v>
      </c>
      <c r="D840" s="46" t="n">
        <v>45967</v>
      </c>
      <c r="E840" s="17" t="n">
        <v>1.13</v>
      </c>
      <c r="F840" s="17" t="n">
        <v>1.13</v>
      </c>
      <c r="G840" s="17" t="n">
        <v>1</v>
      </c>
      <c r="H840" s="6" t="s">
        <f>=(F840-E840)*G840</f>
      </c>
      <c r="I840" s="9" t="s">
        <f>=(F840-E840)/E840</f>
      </c>
      <c r="J840" s="7" t="s">
        <f>=MAX(1,DATEDIF(C840,D840,"d")-1)</f>
      </c>
      <c r="K840" s="9" t="s">
        <f>=I840*365/J840</f>
      </c>
    </row>
    <row collapsed="false" customFormat="false" customHeight="false" hidden="false" ht="12.1" outlineLevel="0" r="841">
      <c r="A841" s="16" t="s">
        <v>69</v>
      </c>
      <c r="B841" s="16" t="s">
        <v>70</v>
      </c>
      <c r="C841" s="45" t="n">
        <v>45966</v>
      </c>
      <c r="D841" s="46" t="n">
        <v>45967</v>
      </c>
      <c r="E841" s="17" t="n">
        <v>1.13</v>
      </c>
      <c r="F841" s="17" t="n">
        <v>1.13</v>
      </c>
      <c r="G841" s="17" t="n">
        <v>1</v>
      </c>
      <c r="H841" s="6" t="s">
        <f>=(F841-E841)*G841</f>
      </c>
      <c r="I841" s="9" t="s">
        <f>=(F841-E841)/E841</f>
      </c>
      <c r="J841" s="7" t="s">
        <f>=MAX(1,DATEDIF(C841,D841,"d")-1)</f>
      </c>
      <c r="K841" s="9" t="s">
        <f>=I841*365/J841</f>
      </c>
    </row>
    <row collapsed="false" customFormat="false" customHeight="false" hidden="false" ht="12.1" outlineLevel="0" r="842">
      <c r="A842" s="16" t="s">
        <v>69</v>
      </c>
      <c r="B842" s="16" t="s">
        <v>70</v>
      </c>
      <c r="C842" s="45" t="n">
        <v>45966</v>
      </c>
      <c r="D842" s="46" t="n">
        <v>45967</v>
      </c>
      <c r="E842" s="17" t="n">
        <v>1.13</v>
      </c>
      <c r="F842" s="17" t="n">
        <v>1.13</v>
      </c>
      <c r="G842" s="17" t="n">
        <v>1</v>
      </c>
      <c r="H842" s="6" t="s">
        <f>=(F842-E842)*G842</f>
      </c>
      <c r="I842" s="9" t="s">
        <f>=(F842-E842)/E842</f>
      </c>
      <c r="J842" s="7" t="s">
        <f>=MAX(1,DATEDIF(C842,D842,"d")-1)</f>
      </c>
      <c r="K842" s="9" t="s">
        <f>=I842*365/J842</f>
      </c>
    </row>
    <row collapsed="false" customFormat="false" customHeight="false" hidden="false" ht="12.1" outlineLevel="0" r="843">
      <c r="A843" s="16" t="s">
        <v>69</v>
      </c>
      <c r="B843" s="16" t="s">
        <v>70</v>
      </c>
      <c r="C843" s="45" t="n">
        <v>45966</v>
      </c>
      <c r="D843" s="46" t="n">
        <v>45967</v>
      </c>
      <c r="E843" s="17" t="n">
        <v>1.13</v>
      </c>
      <c r="F843" s="17" t="n">
        <v>1.13</v>
      </c>
      <c r="G843" s="17" t="n">
        <v>1</v>
      </c>
      <c r="H843" s="6" t="s">
        <f>=(F843-E843)*G843</f>
      </c>
      <c r="I843" s="9" t="s">
        <f>=(F843-E843)/E843</f>
      </c>
      <c r="J843" s="7" t="s">
        <f>=MAX(1,DATEDIF(C843,D843,"d")-1)</f>
      </c>
      <c r="K843" s="9" t="s">
        <f>=I843*365/J843</f>
      </c>
    </row>
    <row collapsed="false" customFormat="false" customHeight="false" hidden="false" ht="12.1" outlineLevel="0" r="844">
      <c r="A844" s="16" t="s">
        <v>69</v>
      </c>
      <c r="B844" s="16" t="s">
        <v>70</v>
      </c>
      <c r="C844" s="45" t="n">
        <v>45966</v>
      </c>
      <c r="D844" s="46" t="n">
        <v>45967</v>
      </c>
      <c r="E844" s="17" t="n">
        <v>1.13</v>
      </c>
      <c r="F844" s="17" t="n">
        <v>1.13</v>
      </c>
      <c r="G844" s="17" t="n">
        <v>1</v>
      </c>
      <c r="H844" s="6" t="s">
        <f>=(F844-E844)*G844</f>
      </c>
      <c r="I844" s="9" t="s">
        <f>=(F844-E844)/E844</f>
      </c>
      <c r="J844" s="7" t="s">
        <f>=MAX(1,DATEDIF(C844,D844,"d")-1)</f>
      </c>
      <c r="K844" s="9" t="s">
        <f>=I844*365/J844</f>
      </c>
    </row>
    <row collapsed="false" customFormat="false" customHeight="false" hidden="false" ht="12.1" outlineLevel="0" r="845">
      <c r="A845" s="16" t="s">
        <v>69</v>
      </c>
      <c r="B845" s="16" t="s">
        <v>70</v>
      </c>
      <c r="C845" s="45" t="n">
        <v>45966</v>
      </c>
      <c r="D845" s="46" t="n">
        <v>45967</v>
      </c>
      <c r="E845" s="17" t="n">
        <v>1.13</v>
      </c>
      <c r="F845" s="17" t="n">
        <v>1.13</v>
      </c>
      <c r="G845" s="17" t="n">
        <v>1</v>
      </c>
      <c r="H845" s="6" t="s">
        <f>=(F845-E845)*G845</f>
      </c>
      <c r="I845" s="9" t="s">
        <f>=(F845-E845)/E845</f>
      </c>
      <c r="J845" s="7" t="s">
        <f>=MAX(1,DATEDIF(C845,D845,"d")-1)</f>
      </c>
      <c r="K845" s="9" t="s">
        <f>=I845*365/J845</f>
      </c>
    </row>
    <row collapsed="false" customFormat="false" customHeight="false" hidden="false" ht="12.1" outlineLevel="0" r="846">
      <c r="A846" s="16" t="s">
        <v>69</v>
      </c>
      <c r="B846" s="16" t="s">
        <v>70</v>
      </c>
      <c r="C846" s="45" t="n">
        <v>45966</v>
      </c>
      <c r="D846" s="46" t="n">
        <v>45967</v>
      </c>
      <c r="E846" s="17" t="n">
        <v>1.13</v>
      </c>
      <c r="F846" s="17" t="n">
        <v>1.13</v>
      </c>
      <c r="G846" s="17" t="n">
        <v>1</v>
      </c>
      <c r="H846" s="6" t="s">
        <f>=(F846-E846)*G846</f>
      </c>
      <c r="I846" s="9" t="s">
        <f>=(F846-E846)/E846</f>
      </c>
      <c r="J846" s="7" t="s">
        <f>=MAX(1,DATEDIF(C846,D846,"d")-1)</f>
      </c>
      <c r="K846" s="9" t="s">
        <f>=I846*365/J846</f>
      </c>
    </row>
    <row collapsed="false" customFormat="false" customHeight="false" hidden="false" ht="12.1" outlineLevel="0" r="847">
      <c r="A847" s="16" t="s">
        <v>69</v>
      </c>
      <c r="B847" s="16" t="s">
        <v>70</v>
      </c>
      <c r="C847" s="45" t="n">
        <v>45966</v>
      </c>
      <c r="D847" s="46" t="n">
        <v>45967</v>
      </c>
      <c r="E847" s="17" t="n">
        <v>1.13</v>
      </c>
      <c r="F847" s="17" t="n">
        <v>1.13</v>
      </c>
      <c r="G847" s="17" t="n">
        <v>1</v>
      </c>
      <c r="H847" s="6" t="s">
        <f>=(F847-E847)*G847</f>
      </c>
      <c r="I847" s="9" t="s">
        <f>=(F847-E847)/E847</f>
      </c>
      <c r="J847" s="7" t="s">
        <f>=MAX(1,DATEDIF(C847,D847,"d")-1)</f>
      </c>
      <c r="K847" s="9" t="s">
        <f>=I847*365/J847</f>
      </c>
    </row>
    <row collapsed="false" customFormat="false" customHeight="false" hidden="false" ht="12.1" outlineLevel="0" r="848">
      <c r="A848" s="16" t="s">
        <v>69</v>
      </c>
      <c r="B848" s="16" t="s">
        <v>70</v>
      </c>
      <c r="C848" s="45" t="n">
        <v>45966</v>
      </c>
      <c r="D848" s="46" t="n">
        <v>45967</v>
      </c>
      <c r="E848" s="17" t="n">
        <v>1.13</v>
      </c>
      <c r="F848" s="17" t="n">
        <v>1.13</v>
      </c>
      <c r="G848" s="17" t="n">
        <v>1</v>
      </c>
      <c r="H848" s="6" t="s">
        <f>=(F848-E848)*G848</f>
      </c>
      <c r="I848" s="9" t="s">
        <f>=(F848-E848)/E848</f>
      </c>
      <c r="J848" s="7" t="s">
        <f>=MAX(1,DATEDIF(C848,D848,"d")-1)</f>
      </c>
      <c r="K848" s="9" t="s">
        <f>=I848*365/J848</f>
      </c>
    </row>
    <row collapsed="false" customFormat="false" customHeight="false" hidden="false" ht="12.1" outlineLevel="0" r="849">
      <c r="A849" s="16" t="s">
        <v>69</v>
      </c>
      <c r="B849" s="16" t="s">
        <v>70</v>
      </c>
      <c r="C849" s="45" t="n">
        <v>45966</v>
      </c>
      <c r="D849" s="46" t="n">
        <v>45967</v>
      </c>
      <c r="E849" s="17" t="n">
        <v>1.13</v>
      </c>
      <c r="F849" s="17" t="n">
        <v>1.13</v>
      </c>
      <c r="G849" s="17" t="n">
        <v>1</v>
      </c>
      <c r="H849" s="6" t="s">
        <f>=(F849-E849)*G849</f>
      </c>
      <c r="I849" s="9" t="s">
        <f>=(F849-E849)/E849</f>
      </c>
      <c r="J849" s="7" t="s">
        <f>=MAX(1,DATEDIF(C849,D849,"d")-1)</f>
      </c>
      <c r="K849" s="9" t="s">
        <f>=I849*365/J849</f>
      </c>
    </row>
    <row collapsed="false" customFormat="false" customHeight="false" hidden="false" ht="12.1" outlineLevel="0" r="850">
      <c r="A850" s="16" t="s">
        <v>69</v>
      </c>
      <c r="B850" s="16" t="s">
        <v>70</v>
      </c>
      <c r="C850" s="45" t="n">
        <v>45966</v>
      </c>
      <c r="D850" s="46" t="n">
        <v>45967</v>
      </c>
      <c r="E850" s="17" t="n">
        <v>1.13</v>
      </c>
      <c r="F850" s="17" t="n">
        <v>1.13</v>
      </c>
      <c r="G850" s="17" t="n">
        <v>1</v>
      </c>
      <c r="H850" s="6" t="s">
        <f>=(F850-E850)*G850</f>
      </c>
      <c r="I850" s="9" t="s">
        <f>=(F850-E850)/E850</f>
      </c>
      <c r="J850" s="7" t="s">
        <f>=MAX(1,DATEDIF(C850,D850,"d")-1)</f>
      </c>
      <c r="K850" s="9" t="s">
        <f>=I850*365/J850</f>
      </c>
    </row>
    <row collapsed="false" customFormat="false" customHeight="false" hidden="false" ht="12.1" outlineLevel="0" r="851">
      <c r="A851" s="16" t="s">
        <v>69</v>
      </c>
      <c r="B851" s="16" t="s">
        <v>70</v>
      </c>
      <c r="C851" s="45" t="n">
        <v>45966</v>
      </c>
      <c r="D851" s="46" t="n">
        <v>45967</v>
      </c>
      <c r="E851" s="17" t="n">
        <v>1.13</v>
      </c>
      <c r="F851" s="17" t="n">
        <v>1.13</v>
      </c>
      <c r="G851" s="17" t="n">
        <v>1</v>
      </c>
      <c r="H851" s="6" t="s">
        <f>=(F851-E851)*G851</f>
      </c>
      <c r="I851" s="9" t="s">
        <f>=(F851-E851)/E851</f>
      </c>
      <c r="J851" s="7" t="s">
        <f>=MAX(1,DATEDIF(C851,D851,"d")-1)</f>
      </c>
      <c r="K851" s="9" t="s">
        <f>=I851*365/J851</f>
      </c>
    </row>
    <row collapsed="false" customFormat="false" customHeight="false" hidden="false" ht="12.1" outlineLevel="0" r="852">
      <c r="A852" s="16" t="s">
        <v>69</v>
      </c>
      <c r="B852" s="16" t="s">
        <v>70</v>
      </c>
      <c r="C852" s="45" t="n">
        <v>45966</v>
      </c>
      <c r="D852" s="46" t="n">
        <v>45967</v>
      </c>
      <c r="E852" s="17" t="n">
        <v>1.13</v>
      </c>
      <c r="F852" s="17" t="n">
        <v>1.13</v>
      </c>
      <c r="G852" s="17" t="n">
        <v>1</v>
      </c>
      <c r="H852" s="6" t="s">
        <f>=(F852-E852)*G852</f>
      </c>
      <c r="I852" s="9" t="s">
        <f>=(F852-E852)/E852</f>
      </c>
      <c r="J852" s="7" t="s">
        <f>=MAX(1,DATEDIF(C852,D852,"d")-1)</f>
      </c>
      <c r="K852" s="9" t="s">
        <f>=I852*365/J852</f>
      </c>
    </row>
    <row collapsed="false" customFormat="false" customHeight="false" hidden="false" ht="12.1" outlineLevel="0" r="853">
      <c r="A853" s="16" t="s">
        <v>69</v>
      </c>
      <c r="B853" s="16" t="s">
        <v>70</v>
      </c>
      <c r="C853" s="45" t="n">
        <v>45966</v>
      </c>
      <c r="D853" s="46" t="n">
        <v>45967</v>
      </c>
      <c r="E853" s="17" t="n">
        <v>1.13</v>
      </c>
      <c r="F853" s="17" t="n">
        <v>1.13</v>
      </c>
      <c r="G853" s="17" t="n">
        <v>1</v>
      </c>
      <c r="H853" s="6" t="s">
        <f>=(F853-E853)*G853</f>
      </c>
      <c r="I853" s="9" t="s">
        <f>=(F853-E853)/E853</f>
      </c>
      <c r="J853" s="7" t="s">
        <f>=MAX(1,DATEDIF(C853,D853,"d")-1)</f>
      </c>
      <c r="K853" s="9" t="s">
        <f>=I853*365/J853</f>
      </c>
    </row>
    <row collapsed="false" customFormat="false" customHeight="false" hidden="false" ht="12.1" outlineLevel="0" r="854">
      <c r="A854" s="16" t="s">
        <v>69</v>
      </c>
      <c r="B854" s="16" t="s">
        <v>70</v>
      </c>
      <c r="C854" s="45" t="n">
        <v>45966</v>
      </c>
      <c r="D854" s="46" t="n">
        <v>45967</v>
      </c>
      <c r="E854" s="17" t="n">
        <v>1.13</v>
      </c>
      <c r="F854" s="17" t="n">
        <v>1.13</v>
      </c>
      <c r="G854" s="17" t="n">
        <v>1</v>
      </c>
      <c r="H854" s="6" t="s">
        <f>=(F854-E854)*G854</f>
      </c>
      <c r="I854" s="9" t="s">
        <f>=(F854-E854)/E854</f>
      </c>
      <c r="J854" s="7" t="s">
        <f>=MAX(1,DATEDIF(C854,D854,"d")-1)</f>
      </c>
      <c r="K854" s="9" t="s">
        <f>=I854*365/J854</f>
      </c>
    </row>
    <row collapsed="false" customFormat="false" customHeight="false" hidden="false" ht="12.1" outlineLevel="0" r="855">
      <c r="A855" s="16" t="s">
        <v>69</v>
      </c>
      <c r="B855" s="16" t="s">
        <v>70</v>
      </c>
      <c r="C855" s="45" t="n">
        <v>45966</v>
      </c>
      <c r="D855" s="46" t="n">
        <v>45967</v>
      </c>
      <c r="E855" s="17" t="n">
        <v>1.13</v>
      </c>
      <c r="F855" s="17" t="n">
        <v>1.13</v>
      </c>
      <c r="G855" s="17" t="n">
        <v>1</v>
      </c>
      <c r="H855" s="6" t="s">
        <f>=(F855-E855)*G855</f>
      </c>
      <c r="I855" s="9" t="s">
        <f>=(F855-E855)/E855</f>
      </c>
      <c r="J855" s="7" t="s">
        <f>=MAX(1,DATEDIF(C855,D855,"d")-1)</f>
      </c>
      <c r="K855" s="9" t="s">
        <f>=I855*365/J855</f>
      </c>
    </row>
    <row collapsed="false" customFormat="false" customHeight="false" hidden="false" ht="12.1" outlineLevel="0" r="856">
      <c r="A856" s="16" t="s">
        <v>69</v>
      </c>
      <c r="B856" s="16" t="s">
        <v>70</v>
      </c>
      <c r="C856" s="45" t="n">
        <v>45966</v>
      </c>
      <c r="D856" s="46" t="n">
        <v>45967</v>
      </c>
      <c r="E856" s="17" t="n">
        <v>1.13</v>
      </c>
      <c r="F856" s="17" t="n">
        <v>1.13</v>
      </c>
      <c r="G856" s="17" t="n">
        <v>1</v>
      </c>
      <c r="H856" s="6" t="s">
        <f>=(F856-E856)*G856</f>
      </c>
      <c r="I856" s="9" t="s">
        <f>=(F856-E856)/E856</f>
      </c>
      <c r="J856" s="7" t="s">
        <f>=MAX(1,DATEDIF(C856,D856,"d")-1)</f>
      </c>
      <c r="K856" s="9" t="s">
        <f>=I856*365/J856</f>
      </c>
    </row>
    <row collapsed="false" customFormat="false" customHeight="false" hidden="false" ht="12.1" outlineLevel="0" r="857">
      <c r="A857" s="16" t="s">
        <v>69</v>
      </c>
      <c r="B857" s="16" t="s">
        <v>70</v>
      </c>
      <c r="C857" s="45" t="n">
        <v>45966</v>
      </c>
      <c r="D857" s="46" t="n">
        <v>45967</v>
      </c>
      <c r="E857" s="17" t="n">
        <v>1.13</v>
      </c>
      <c r="F857" s="17" t="n">
        <v>1.13</v>
      </c>
      <c r="G857" s="17" t="n">
        <v>1</v>
      </c>
      <c r="H857" s="6" t="s">
        <f>=(F857-E857)*G857</f>
      </c>
      <c r="I857" s="9" t="s">
        <f>=(F857-E857)/E857</f>
      </c>
      <c r="J857" s="7" t="s">
        <f>=MAX(1,DATEDIF(C857,D857,"d")-1)</f>
      </c>
      <c r="K857" s="9" t="s">
        <f>=I857*365/J857</f>
      </c>
    </row>
    <row collapsed="false" customFormat="false" customHeight="false" hidden="false" ht="12.1" outlineLevel="0" r="858">
      <c r="A858" s="16" t="s">
        <v>69</v>
      </c>
      <c r="B858" s="16" t="s">
        <v>70</v>
      </c>
      <c r="C858" s="45" t="n">
        <v>45966</v>
      </c>
      <c r="D858" s="46" t="n">
        <v>45967</v>
      </c>
      <c r="E858" s="17" t="n">
        <v>1.13</v>
      </c>
      <c r="F858" s="17" t="n">
        <v>1.13</v>
      </c>
      <c r="G858" s="17" t="n">
        <v>1</v>
      </c>
      <c r="H858" s="6" t="s">
        <f>=(F858-E858)*G858</f>
      </c>
      <c r="I858" s="9" t="s">
        <f>=(F858-E858)/E858</f>
      </c>
      <c r="J858" s="7" t="s">
        <f>=MAX(1,DATEDIF(C858,D858,"d")-1)</f>
      </c>
      <c r="K858" s="9" t="s">
        <f>=I858*365/J858</f>
      </c>
    </row>
    <row collapsed="false" customFormat="false" customHeight="false" hidden="false" ht="12.1" outlineLevel="0" r="859">
      <c r="A859" s="16" t="s">
        <v>69</v>
      </c>
      <c r="B859" s="16" t="s">
        <v>70</v>
      </c>
      <c r="C859" s="45" t="n">
        <v>45966</v>
      </c>
      <c r="D859" s="46" t="n">
        <v>45967</v>
      </c>
      <c r="E859" s="17" t="n">
        <v>1.13</v>
      </c>
      <c r="F859" s="17" t="n">
        <v>1.13</v>
      </c>
      <c r="G859" s="17" t="n">
        <v>1</v>
      </c>
      <c r="H859" s="6" t="s">
        <f>=(F859-E859)*G859</f>
      </c>
      <c r="I859" s="9" t="s">
        <f>=(F859-E859)/E859</f>
      </c>
      <c r="J859" s="7" t="s">
        <f>=MAX(1,DATEDIF(C859,D859,"d")-1)</f>
      </c>
      <c r="K859" s="9" t="s">
        <f>=I859*365/J859</f>
      </c>
    </row>
    <row collapsed="false" customFormat="false" customHeight="false" hidden="false" ht="12.1" outlineLevel="0" r="860">
      <c r="A860" s="16" t="s">
        <v>69</v>
      </c>
      <c r="B860" s="16" t="s">
        <v>70</v>
      </c>
      <c r="C860" s="45" t="n">
        <v>45966</v>
      </c>
      <c r="D860" s="46" t="n">
        <v>45967</v>
      </c>
      <c r="E860" s="17" t="n">
        <v>1.13</v>
      </c>
      <c r="F860" s="17" t="n">
        <v>1.13</v>
      </c>
      <c r="G860" s="17" t="n">
        <v>1</v>
      </c>
      <c r="H860" s="6" t="s">
        <f>=(F860-E860)*G860</f>
      </c>
      <c r="I860" s="9" t="s">
        <f>=(F860-E860)/E860</f>
      </c>
      <c r="J860" s="7" t="s">
        <f>=MAX(1,DATEDIF(C860,D860,"d")-1)</f>
      </c>
      <c r="K860" s="9" t="s">
        <f>=I860*365/J860</f>
      </c>
    </row>
    <row collapsed="false" customFormat="false" customHeight="false" hidden="false" ht="12.1" outlineLevel="0" r="861">
      <c r="A861" s="16" t="s">
        <v>69</v>
      </c>
      <c r="B861" s="16" t="s">
        <v>70</v>
      </c>
      <c r="C861" s="45" t="n">
        <v>45966</v>
      </c>
      <c r="D861" s="46" t="n">
        <v>45967</v>
      </c>
      <c r="E861" s="17" t="n">
        <v>1.13</v>
      </c>
      <c r="F861" s="17" t="n">
        <v>1.13</v>
      </c>
      <c r="G861" s="17" t="n">
        <v>1</v>
      </c>
      <c r="H861" s="6" t="s">
        <f>=(F861-E861)*G861</f>
      </c>
      <c r="I861" s="9" t="s">
        <f>=(F861-E861)/E861</f>
      </c>
      <c r="J861" s="7" t="s">
        <f>=MAX(1,DATEDIF(C861,D861,"d")-1)</f>
      </c>
      <c r="K861" s="9" t="s">
        <f>=I861*365/J861</f>
      </c>
    </row>
    <row collapsed="false" customFormat="false" customHeight="false" hidden="false" ht="12.1" outlineLevel="0" r="862">
      <c r="A862" s="16" t="s">
        <v>69</v>
      </c>
      <c r="B862" s="16" t="s">
        <v>70</v>
      </c>
      <c r="C862" s="45" t="n">
        <v>45966</v>
      </c>
      <c r="D862" s="46" t="n">
        <v>45967</v>
      </c>
      <c r="E862" s="17" t="n">
        <v>1.13</v>
      </c>
      <c r="F862" s="17" t="n">
        <v>1.13</v>
      </c>
      <c r="G862" s="17" t="n">
        <v>1</v>
      </c>
      <c r="H862" s="6" t="s">
        <f>=(F862-E862)*G862</f>
      </c>
      <c r="I862" s="9" t="s">
        <f>=(F862-E862)/E862</f>
      </c>
      <c r="J862" s="7" t="s">
        <f>=MAX(1,DATEDIF(C862,D862,"d")-1)</f>
      </c>
      <c r="K862" s="9" t="s">
        <f>=I862*365/J862</f>
      </c>
    </row>
    <row collapsed="false" customFormat="false" customHeight="false" hidden="false" ht="12.1" outlineLevel="0" r="863">
      <c r="A863" s="16" t="s">
        <v>69</v>
      </c>
      <c r="B863" s="16" t="s">
        <v>70</v>
      </c>
      <c r="C863" s="45" t="n">
        <v>45966</v>
      </c>
      <c r="D863" s="46" t="n">
        <v>45967</v>
      </c>
      <c r="E863" s="17" t="n">
        <v>1.13</v>
      </c>
      <c r="F863" s="17" t="n">
        <v>1.13</v>
      </c>
      <c r="G863" s="17" t="n">
        <v>1</v>
      </c>
      <c r="H863" s="6" t="s">
        <f>=(F863-E863)*G863</f>
      </c>
      <c r="I863" s="9" t="s">
        <f>=(F863-E863)/E863</f>
      </c>
      <c r="J863" s="7" t="s">
        <f>=MAX(1,DATEDIF(C863,D863,"d")-1)</f>
      </c>
      <c r="K863" s="9" t="s">
        <f>=I863*365/J863</f>
      </c>
    </row>
    <row collapsed="false" customFormat="false" customHeight="false" hidden="false" ht="12.1" outlineLevel="0" r="864">
      <c r="A864" s="16" t="s">
        <v>69</v>
      </c>
      <c r="B864" s="16" t="s">
        <v>70</v>
      </c>
      <c r="C864" s="45" t="n">
        <v>45966</v>
      </c>
      <c r="D864" s="46" t="n">
        <v>45967</v>
      </c>
      <c r="E864" s="17" t="n">
        <v>1.13</v>
      </c>
      <c r="F864" s="17" t="n">
        <v>1.13</v>
      </c>
      <c r="G864" s="17" t="n">
        <v>1</v>
      </c>
      <c r="H864" s="6" t="s">
        <f>=(F864-E864)*G864</f>
      </c>
      <c r="I864" s="9" t="s">
        <f>=(F864-E864)/E864</f>
      </c>
      <c r="J864" s="7" t="s">
        <f>=MAX(1,DATEDIF(C864,D864,"d")-1)</f>
      </c>
      <c r="K864" s="9" t="s">
        <f>=I864*365/J864</f>
      </c>
    </row>
    <row collapsed="false" customFormat="false" customHeight="false" hidden="false" ht="12.1" outlineLevel="0" r="865">
      <c r="A865" s="16" t="s">
        <v>69</v>
      </c>
      <c r="B865" s="16" t="s">
        <v>70</v>
      </c>
      <c r="C865" s="45" t="n">
        <v>45966</v>
      </c>
      <c r="D865" s="46" t="n">
        <v>45967</v>
      </c>
      <c r="E865" s="17" t="n">
        <v>1.13</v>
      </c>
      <c r="F865" s="17" t="n">
        <v>1.13</v>
      </c>
      <c r="G865" s="17" t="n">
        <v>1</v>
      </c>
      <c r="H865" s="6" t="s">
        <f>=(F865-E865)*G865</f>
      </c>
      <c r="I865" s="9" t="s">
        <f>=(F865-E865)/E865</f>
      </c>
      <c r="J865" s="7" t="s">
        <f>=MAX(1,DATEDIF(C865,D865,"d")-1)</f>
      </c>
      <c r="K865" s="9" t="s">
        <f>=I865*365/J865</f>
      </c>
    </row>
    <row collapsed="false" customFormat="false" customHeight="false" hidden="false" ht="12.1" outlineLevel="0" r="866">
      <c r="A866" s="16" t="s">
        <v>69</v>
      </c>
      <c r="B866" s="16" t="s">
        <v>70</v>
      </c>
      <c r="C866" s="45" t="n">
        <v>45966</v>
      </c>
      <c r="D866" s="46" t="n">
        <v>45967</v>
      </c>
      <c r="E866" s="17" t="n">
        <v>1.13</v>
      </c>
      <c r="F866" s="17" t="n">
        <v>1.13</v>
      </c>
      <c r="G866" s="17" t="n">
        <v>1</v>
      </c>
      <c r="H866" s="6" t="s">
        <f>=(F866-E866)*G866</f>
      </c>
      <c r="I866" s="9" t="s">
        <f>=(F866-E866)/E866</f>
      </c>
      <c r="J866" s="7" t="s">
        <f>=MAX(1,DATEDIF(C866,D866,"d")-1)</f>
      </c>
      <c r="K866" s="9" t="s">
        <f>=I866*365/J866</f>
      </c>
    </row>
    <row collapsed="false" customFormat="false" customHeight="false" hidden="false" ht="12.1" outlineLevel="0" r="867">
      <c r="A867" s="16" t="s">
        <v>69</v>
      </c>
      <c r="B867" s="16" t="s">
        <v>70</v>
      </c>
      <c r="C867" s="45" t="n">
        <v>45966</v>
      </c>
      <c r="D867" s="46" t="n">
        <v>45967</v>
      </c>
      <c r="E867" s="17" t="n">
        <v>1.13</v>
      </c>
      <c r="F867" s="17" t="n">
        <v>1.13</v>
      </c>
      <c r="G867" s="17" t="n">
        <v>1</v>
      </c>
      <c r="H867" s="6" t="s">
        <f>=(F867-E867)*G867</f>
      </c>
      <c r="I867" s="9" t="s">
        <f>=(F867-E867)/E867</f>
      </c>
      <c r="J867" s="7" t="s">
        <f>=MAX(1,DATEDIF(C867,D867,"d")-1)</f>
      </c>
      <c r="K867" s="9" t="s">
        <f>=I867*365/J867</f>
      </c>
    </row>
    <row collapsed="false" customFormat="false" customHeight="false" hidden="false" ht="12.1" outlineLevel="0" r="868">
      <c r="A868" s="16" t="s">
        <v>69</v>
      </c>
      <c r="B868" s="16" t="s">
        <v>70</v>
      </c>
      <c r="C868" s="45" t="n">
        <v>45966</v>
      </c>
      <c r="D868" s="46" t="n">
        <v>45967</v>
      </c>
      <c r="E868" s="17" t="n">
        <v>1.13</v>
      </c>
      <c r="F868" s="17" t="n">
        <v>1.13</v>
      </c>
      <c r="G868" s="17" t="n">
        <v>1</v>
      </c>
      <c r="H868" s="6" t="s">
        <f>=(F868-E868)*G868</f>
      </c>
      <c r="I868" s="9" t="s">
        <f>=(F868-E868)/E868</f>
      </c>
      <c r="J868" s="7" t="s">
        <f>=MAX(1,DATEDIF(C868,D868,"d")-1)</f>
      </c>
      <c r="K868" s="9" t="s">
        <f>=I868*365/J868</f>
      </c>
    </row>
    <row collapsed="false" customFormat="false" customHeight="false" hidden="false" ht="12.1" outlineLevel="0" r="869">
      <c r="A869" s="16" t="s">
        <v>69</v>
      </c>
      <c r="B869" s="16" t="s">
        <v>70</v>
      </c>
      <c r="C869" s="45" t="n">
        <v>45966</v>
      </c>
      <c r="D869" s="46" t="n">
        <v>45967</v>
      </c>
      <c r="E869" s="17" t="n">
        <v>1.13</v>
      </c>
      <c r="F869" s="17" t="n">
        <v>1.13</v>
      </c>
      <c r="G869" s="17" t="n">
        <v>1</v>
      </c>
      <c r="H869" s="6" t="s">
        <f>=(F869-E869)*G869</f>
      </c>
      <c r="I869" s="9" t="s">
        <f>=(F869-E869)/E869</f>
      </c>
      <c r="J869" s="7" t="s">
        <f>=MAX(1,DATEDIF(C869,D869,"d")-1)</f>
      </c>
      <c r="K869" s="9" t="s">
        <f>=I869*365/J869</f>
      </c>
    </row>
    <row collapsed="false" customFormat="false" customHeight="false" hidden="false" ht="12.1" outlineLevel="0" r="870">
      <c r="A870" s="16" t="s">
        <v>69</v>
      </c>
      <c r="B870" s="16" t="s">
        <v>70</v>
      </c>
      <c r="C870" s="45" t="n">
        <v>45966</v>
      </c>
      <c r="D870" s="46" t="n">
        <v>45967</v>
      </c>
      <c r="E870" s="17" t="n">
        <v>1.13</v>
      </c>
      <c r="F870" s="17" t="n">
        <v>1.13</v>
      </c>
      <c r="G870" s="17" t="n">
        <v>1</v>
      </c>
      <c r="H870" s="6" t="s">
        <f>=(F870-E870)*G870</f>
      </c>
      <c r="I870" s="9" t="s">
        <f>=(F870-E870)/E870</f>
      </c>
      <c r="J870" s="7" t="s">
        <f>=MAX(1,DATEDIF(C870,D870,"d")-1)</f>
      </c>
      <c r="K870" s="9" t="s">
        <f>=I870*365/J870</f>
      </c>
    </row>
    <row collapsed="false" customFormat="false" customHeight="false" hidden="false" ht="12.1" outlineLevel="0" r="871">
      <c r="A871" s="16" t="s">
        <v>69</v>
      </c>
      <c r="B871" s="16" t="s">
        <v>70</v>
      </c>
      <c r="C871" s="45" t="n">
        <v>45966</v>
      </c>
      <c r="D871" s="46" t="n">
        <v>45967</v>
      </c>
      <c r="E871" s="17" t="n">
        <v>1.13</v>
      </c>
      <c r="F871" s="17" t="n">
        <v>1.13</v>
      </c>
      <c r="G871" s="17" t="n">
        <v>1</v>
      </c>
      <c r="H871" s="6" t="s">
        <f>=(F871-E871)*G871</f>
      </c>
      <c r="I871" s="9" t="s">
        <f>=(F871-E871)/E871</f>
      </c>
      <c r="J871" s="7" t="s">
        <f>=MAX(1,DATEDIF(C871,D871,"d")-1)</f>
      </c>
      <c r="K871" s="9" t="s">
        <f>=I871*365/J871</f>
      </c>
    </row>
    <row collapsed="false" customFormat="false" customHeight="false" hidden="false" ht="12.1" outlineLevel="0" r="872">
      <c r="A872" s="16" t="s">
        <v>69</v>
      </c>
      <c r="B872" s="16" t="s">
        <v>70</v>
      </c>
      <c r="C872" s="45" t="n">
        <v>45966</v>
      </c>
      <c r="D872" s="46" t="n">
        <v>45967</v>
      </c>
      <c r="E872" s="17" t="n">
        <v>1.13</v>
      </c>
      <c r="F872" s="17" t="n">
        <v>1.13</v>
      </c>
      <c r="G872" s="17" t="n">
        <v>1</v>
      </c>
      <c r="H872" s="6" t="s">
        <f>=(F872-E872)*G872</f>
      </c>
      <c r="I872" s="9" t="s">
        <f>=(F872-E872)/E872</f>
      </c>
      <c r="J872" s="7" t="s">
        <f>=MAX(1,DATEDIF(C872,D872,"d")-1)</f>
      </c>
      <c r="K872" s="9" t="s">
        <f>=I872*365/J872</f>
      </c>
    </row>
    <row collapsed="false" customFormat="false" customHeight="false" hidden="false" ht="12.1" outlineLevel="0" r="873">
      <c r="A873" s="16" t="s">
        <v>69</v>
      </c>
      <c r="B873" s="16" t="s">
        <v>70</v>
      </c>
      <c r="C873" s="45" t="n">
        <v>45966</v>
      </c>
      <c r="D873" s="46" t="n">
        <v>45967</v>
      </c>
      <c r="E873" s="17" t="n">
        <v>1.13</v>
      </c>
      <c r="F873" s="17" t="n">
        <v>1.13</v>
      </c>
      <c r="G873" s="17" t="n">
        <v>1</v>
      </c>
      <c r="H873" s="6" t="s">
        <f>=(F873-E873)*G873</f>
      </c>
      <c r="I873" s="9" t="s">
        <f>=(F873-E873)/E873</f>
      </c>
      <c r="J873" s="7" t="s">
        <f>=MAX(1,DATEDIF(C873,D873,"d")-1)</f>
      </c>
      <c r="K873" s="9" t="s">
        <f>=I873*365/J873</f>
      </c>
    </row>
    <row collapsed="false" customFormat="false" customHeight="false" hidden="false" ht="12.1" outlineLevel="0" r="874">
      <c r="A874" s="16" t="s">
        <v>69</v>
      </c>
      <c r="B874" s="16" t="s">
        <v>70</v>
      </c>
      <c r="C874" s="45" t="n">
        <v>45966</v>
      </c>
      <c r="D874" s="46" t="n">
        <v>45967</v>
      </c>
      <c r="E874" s="17" t="n">
        <v>1.13</v>
      </c>
      <c r="F874" s="17" t="n">
        <v>1.13</v>
      </c>
      <c r="G874" s="17" t="n">
        <v>1</v>
      </c>
      <c r="H874" s="6" t="s">
        <f>=(F874-E874)*G874</f>
      </c>
      <c r="I874" s="9" t="s">
        <f>=(F874-E874)/E874</f>
      </c>
      <c r="J874" s="7" t="s">
        <f>=MAX(1,DATEDIF(C874,D874,"d")-1)</f>
      </c>
      <c r="K874" s="9" t="s">
        <f>=I874*365/J874</f>
      </c>
    </row>
    <row collapsed="false" customFormat="false" customHeight="false" hidden="false" ht="12.1" outlineLevel="0" r="875">
      <c r="A875" s="16" t="s">
        <v>69</v>
      </c>
      <c r="B875" s="16" t="s">
        <v>70</v>
      </c>
      <c r="C875" s="45" t="n">
        <v>45966</v>
      </c>
      <c r="D875" s="46" t="n">
        <v>45967</v>
      </c>
      <c r="E875" s="17" t="n">
        <v>1.13</v>
      </c>
      <c r="F875" s="17" t="n">
        <v>1.13</v>
      </c>
      <c r="G875" s="17" t="n">
        <v>1</v>
      </c>
      <c r="H875" s="6" t="s">
        <f>=(F875-E875)*G875</f>
      </c>
      <c r="I875" s="9" t="s">
        <f>=(F875-E875)/E875</f>
      </c>
      <c r="J875" s="7" t="s">
        <f>=MAX(1,DATEDIF(C875,D875,"d")-1)</f>
      </c>
      <c r="K875" s="9" t="s">
        <f>=I875*365/J875</f>
      </c>
    </row>
    <row collapsed="false" customFormat="false" customHeight="false" hidden="false" ht="12.1" outlineLevel="0" r="876">
      <c r="A876" s="16" t="s">
        <v>69</v>
      </c>
      <c r="B876" s="16" t="s">
        <v>70</v>
      </c>
      <c r="C876" s="45" t="n">
        <v>45966</v>
      </c>
      <c r="D876" s="46" t="n">
        <v>45967</v>
      </c>
      <c r="E876" s="17" t="n">
        <v>1.13</v>
      </c>
      <c r="F876" s="17" t="n">
        <v>1.13</v>
      </c>
      <c r="G876" s="17" t="n">
        <v>1</v>
      </c>
      <c r="H876" s="6" t="s">
        <f>=(F876-E876)*G876</f>
      </c>
      <c r="I876" s="9" t="s">
        <f>=(F876-E876)/E876</f>
      </c>
      <c r="J876" s="7" t="s">
        <f>=MAX(1,DATEDIF(C876,D876,"d")-1)</f>
      </c>
      <c r="K876" s="9" t="s">
        <f>=I876*365/J876</f>
      </c>
    </row>
    <row collapsed="false" customFormat="false" customHeight="false" hidden="false" ht="12.1" outlineLevel="0" r="877">
      <c r="A877" s="16" t="s">
        <v>69</v>
      </c>
      <c r="B877" s="16" t="s">
        <v>70</v>
      </c>
      <c r="C877" s="45" t="n">
        <v>45966</v>
      </c>
      <c r="D877" s="46" t="n">
        <v>45967</v>
      </c>
      <c r="E877" s="17" t="n">
        <v>1.13</v>
      </c>
      <c r="F877" s="17" t="n">
        <v>1.13</v>
      </c>
      <c r="G877" s="17" t="n">
        <v>1</v>
      </c>
      <c r="H877" s="6" t="s">
        <f>=(F877-E877)*G877</f>
      </c>
      <c r="I877" s="9" t="s">
        <f>=(F877-E877)/E877</f>
      </c>
      <c r="J877" s="7" t="s">
        <f>=MAX(1,DATEDIF(C877,D877,"d")-1)</f>
      </c>
      <c r="K877" s="9" t="s">
        <f>=I877*365/J877</f>
      </c>
    </row>
    <row collapsed="false" customFormat="false" customHeight="false" hidden="false" ht="12.1" outlineLevel="0" r="878">
      <c r="A878" s="16" t="s">
        <v>69</v>
      </c>
      <c r="B878" s="16" t="s">
        <v>70</v>
      </c>
      <c r="C878" s="45" t="n">
        <v>45966</v>
      </c>
      <c r="D878" s="46" t="n">
        <v>45967</v>
      </c>
      <c r="E878" s="17" t="n">
        <v>1.13</v>
      </c>
      <c r="F878" s="17" t="n">
        <v>1.13</v>
      </c>
      <c r="G878" s="17" t="n">
        <v>1</v>
      </c>
      <c r="H878" s="6" t="s">
        <f>=(F878-E878)*G878</f>
      </c>
      <c r="I878" s="9" t="s">
        <f>=(F878-E878)/E878</f>
      </c>
      <c r="J878" s="7" t="s">
        <f>=MAX(1,DATEDIF(C878,D878,"d")-1)</f>
      </c>
      <c r="K878" s="9" t="s">
        <f>=I878*365/J878</f>
      </c>
    </row>
    <row collapsed="false" customFormat="false" customHeight="false" hidden="false" ht="12.1" outlineLevel="0" r="879">
      <c r="A879" s="16" t="s">
        <v>69</v>
      </c>
      <c r="B879" s="16" t="s">
        <v>70</v>
      </c>
      <c r="C879" s="45" t="n">
        <v>45966</v>
      </c>
      <c r="D879" s="46" t="n">
        <v>45967</v>
      </c>
      <c r="E879" s="17" t="n">
        <v>1.13</v>
      </c>
      <c r="F879" s="17" t="n">
        <v>1.13</v>
      </c>
      <c r="G879" s="17" t="n">
        <v>1</v>
      </c>
      <c r="H879" s="6" t="s">
        <f>=(F879-E879)*G879</f>
      </c>
      <c r="I879" s="9" t="s">
        <f>=(F879-E879)/E879</f>
      </c>
      <c r="J879" s="7" t="s">
        <f>=MAX(1,DATEDIF(C879,D879,"d")-1)</f>
      </c>
      <c r="K879" s="9" t="s">
        <f>=I879*365/J879</f>
      </c>
    </row>
    <row collapsed="false" customFormat="false" customHeight="false" hidden="false" ht="12.1" outlineLevel="0" r="880">
      <c r="A880" s="16" t="s">
        <v>69</v>
      </c>
      <c r="B880" s="16" t="s">
        <v>70</v>
      </c>
      <c r="C880" s="45" t="n">
        <v>45966</v>
      </c>
      <c r="D880" s="46" t="n">
        <v>45967</v>
      </c>
      <c r="E880" s="17" t="n">
        <v>1.13</v>
      </c>
      <c r="F880" s="17" t="n">
        <v>1.13</v>
      </c>
      <c r="G880" s="17" t="n">
        <v>1</v>
      </c>
      <c r="H880" s="6" t="s">
        <f>=(F880-E880)*G880</f>
      </c>
      <c r="I880" s="9" t="s">
        <f>=(F880-E880)/E880</f>
      </c>
      <c r="J880" s="7" t="s">
        <f>=MAX(1,DATEDIF(C880,D880,"d")-1)</f>
      </c>
      <c r="K880" s="9" t="s">
        <f>=I880*365/J880</f>
      </c>
    </row>
    <row collapsed="false" customFormat="false" customHeight="false" hidden="false" ht="12.1" outlineLevel="0" r="881">
      <c r="A881" s="16" t="s">
        <v>69</v>
      </c>
      <c r="B881" s="16" t="s">
        <v>70</v>
      </c>
      <c r="C881" s="45" t="n">
        <v>45966</v>
      </c>
      <c r="D881" s="46" t="n">
        <v>45967</v>
      </c>
      <c r="E881" s="17" t="n">
        <v>1.13</v>
      </c>
      <c r="F881" s="17" t="n">
        <v>1.13</v>
      </c>
      <c r="G881" s="17" t="n">
        <v>1</v>
      </c>
      <c r="H881" s="6" t="s">
        <f>=(F881-E881)*G881</f>
      </c>
      <c r="I881" s="9" t="s">
        <f>=(F881-E881)/E881</f>
      </c>
      <c r="J881" s="7" t="s">
        <f>=MAX(1,DATEDIF(C881,D881,"d")-1)</f>
      </c>
      <c r="K881" s="9" t="s">
        <f>=I881*365/J881</f>
      </c>
    </row>
    <row collapsed="false" customFormat="false" customHeight="false" hidden="false" ht="12.1" outlineLevel="0" r="882">
      <c r="A882" s="16" t="s">
        <v>69</v>
      </c>
      <c r="B882" s="16" t="s">
        <v>70</v>
      </c>
      <c r="C882" s="45" t="n">
        <v>45966</v>
      </c>
      <c r="D882" s="46" t="n">
        <v>45967</v>
      </c>
      <c r="E882" s="17" t="n">
        <v>1.13</v>
      </c>
      <c r="F882" s="17" t="n">
        <v>1.13</v>
      </c>
      <c r="G882" s="17" t="n">
        <v>1</v>
      </c>
      <c r="H882" s="6" t="s">
        <f>=(F882-E882)*G882</f>
      </c>
      <c r="I882" s="9" t="s">
        <f>=(F882-E882)/E882</f>
      </c>
      <c r="J882" s="7" t="s">
        <f>=MAX(1,DATEDIF(C882,D882,"d")-1)</f>
      </c>
      <c r="K882" s="9" t="s">
        <f>=I882*365/J882</f>
      </c>
    </row>
    <row collapsed="false" customFormat="false" customHeight="false" hidden="false" ht="12.1" outlineLevel="0" r="883">
      <c r="A883" s="16" t="s">
        <v>69</v>
      </c>
      <c r="B883" s="16" t="s">
        <v>70</v>
      </c>
      <c r="C883" s="45" t="n">
        <v>45966</v>
      </c>
      <c r="D883" s="46" t="n">
        <v>45967</v>
      </c>
      <c r="E883" s="17" t="n">
        <v>1.13</v>
      </c>
      <c r="F883" s="17" t="n">
        <v>1.13</v>
      </c>
      <c r="G883" s="17" t="n">
        <v>1</v>
      </c>
      <c r="H883" s="6" t="s">
        <f>=(F883-E883)*G883</f>
      </c>
      <c r="I883" s="9" t="s">
        <f>=(F883-E883)/E883</f>
      </c>
      <c r="J883" s="7" t="s">
        <f>=MAX(1,DATEDIF(C883,D883,"d")-1)</f>
      </c>
      <c r="K883" s="9" t="s">
        <f>=I883*365/J883</f>
      </c>
    </row>
    <row collapsed="false" customFormat="false" customHeight="false" hidden="false" ht="12.1" outlineLevel="0" r="884">
      <c r="A884" s="16" t="s">
        <v>69</v>
      </c>
      <c r="B884" s="16" t="s">
        <v>70</v>
      </c>
      <c r="C884" s="45" t="n">
        <v>45966</v>
      </c>
      <c r="D884" s="46" t="n">
        <v>45967</v>
      </c>
      <c r="E884" s="17" t="n">
        <v>1.13</v>
      </c>
      <c r="F884" s="17" t="n">
        <v>1.13</v>
      </c>
      <c r="G884" s="17" t="n">
        <v>1</v>
      </c>
      <c r="H884" s="6" t="s">
        <f>=(F884-E884)*G884</f>
      </c>
      <c r="I884" s="9" t="s">
        <f>=(F884-E884)/E884</f>
      </c>
      <c r="J884" s="7" t="s">
        <f>=MAX(1,DATEDIF(C884,D884,"d")-1)</f>
      </c>
      <c r="K884" s="9" t="s">
        <f>=I884*365/J884</f>
      </c>
    </row>
    <row collapsed="false" customFormat="false" customHeight="false" hidden="false" ht="12.1" outlineLevel="0" r="885">
      <c r="A885" s="16" t="s">
        <v>69</v>
      </c>
      <c r="B885" s="16" t="s">
        <v>70</v>
      </c>
      <c r="C885" s="45" t="n">
        <v>45966</v>
      </c>
      <c r="D885" s="46" t="n">
        <v>45967</v>
      </c>
      <c r="E885" s="17" t="n">
        <v>1.13</v>
      </c>
      <c r="F885" s="17" t="n">
        <v>1.13</v>
      </c>
      <c r="G885" s="17" t="n">
        <v>1</v>
      </c>
      <c r="H885" s="6" t="s">
        <f>=(F885-E885)*G885</f>
      </c>
      <c r="I885" s="9" t="s">
        <f>=(F885-E885)/E885</f>
      </c>
      <c r="J885" s="7" t="s">
        <f>=MAX(1,DATEDIF(C885,D885,"d")-1)</f>
      </c>
      <c r="K885" s="9" t="s">
        <f>=I885*365/J885</f>
      </c>
    </row>
    <row collapsed="false" customFormat="false" customHeight="false" hidden="false" ht="12.1" outlineLevel="0" r="886">
      <c r="A886" s="16" t="s">
        <v>69</v>
      </c>
      <c r="B886" s="16" t="s">
        <v>70</v>
      </c>
      <c r="C886" s="45" t="n">
        <v>45966</v>
      </c>
      <c r="D886" s="46" t="n">
        <v>45967</v>
      </c>
      <c r="E886" s="17" t="n">
        <v>1.13</v>
      </c>
      <c r="F886" s="17" t="n">
        <v>1.13</v>
      </c>
      <c r="G886" s="17" t="n">
        <v>1</v>
      </c>
      <c r="H886" s="6" t="s">
        <f>=(F886-E886)*G886</f>
      </c>
      <c r="I886" s="9" t="s">
        <f>=(F886-E886)/E886</f>
      </c>
      <c r="J886" s="7" t="s">
        <f>=MAX(1,DATEDIF(C886,D886,"d")-1)</f>
      </c>
      <c r="K886" s="9" t="s">
        <f>=I886*365/J886</f>
      </c>
    </row>
    <row collapsed="false" customFormat="false" customHeight="false" hidden="false" ht="12.1" outlineLevel="0" r="887">
      <c r="A887" s="16" t="s">
        <v>69</v>
      </c>
      <c r="B887" s="16" t="s">
        <v>70</v>
      </c>
      <c r="C887" s="45" t="n">
        <v>45966</v>
      </c>
      <c r="D887" s="46" t="n">
        <v>45967</v>
      </c>
      <c r="E887" s="17" t="n">
        <v>1.13</v>
      </c>
      <c r="F887" s="17" t="n">
        <v>1.13</v>
      </c>
      <c r="G887" s="17" t="n">
        <v>1</v>
      </c>
      <c r="H887" s="6" t="s">
        <f>=(F887-E887)*G887</f>
      </c>
      <c r="I887" s="9" t="s">
        <f>=(F887-E887)/E887</f>
      </c>
      <c r="J887" s="7" t="s">
        <f>=MAX(1,DATEDIF(C887,D887,"d")-1)</f>
      </c>
      <c r="K887" s="9" t="s">
        <f>=I887*365/J887</f>
      </c>
    </row>
    <row collapsed="false" customFormat="false" customHeight="false" hidden="false" ht="12.1" outlineLevel="0" r="888">
      <c r="A888" s="16" t="s">
        <v>69</v>
      </c>
      <c r="B888" s="16" t="s">
        <v>70</v>
      </c>
      <c r="C888" s="45" t="n">
        <v>45966</v>
      </c>
      <c r="D888" s="46" t="n">
        <v>45967</v>
      </c>
      <c r="E888" s="17" t="n">
        <v>1.13</v>
      </c>
      <c r="F888" s="17" t="n">
        <v>1.13</v>
      </c>
      <c r="G888" s="17" t="n">
        <v>1</v>
      </c>
      <c r="H888" s="6" t="s">
        <f>=(F888-E888)*G888</f>
      </c>
      <c r="I888" s="9" t="s">
        <f>=(F888-E888)/E888</f>
      </c>
      <c r="J888" s="7" t="s">
        <f>=MAX(1,DATEDIF(C888,D888,"d")-1)</f>
      </c>
      <c r="K888" s="9" t="s">
        <f>=I888*365/J888</f>
      </c>
    </row>
    <row collapsed="false" customFormat="false" customHeight="false" hidden="false" ht="12.1" outlineLevel="0" r="889">
      <c r="A889" s="16" t="s">
        <v>69</v>
      </c>
      <c r="B889" s="16" t="s">
        <v>70</v>
      </c>
      <c r="C889" s="45" t="n">
        <v>45966</v>
      </c>
      <c r="D889" s="46" t="n">
        <v>45967</v>
      </c>
      <c r="E889" s="17" t="n">
        <v>1.13</v>
      </c>
      <c r="F889" s="17" t="n">
        <v>1.13</v>
      </c>
      <c r="G889" s="17" t="n">
        <v>1</v>
      </c>
      <c r="H889" s="6" t="s">
        <f>=(F889-E889)*G889</f>
      </c>
      <c r="I889" s="9" t="s">
        <f>=(F889-E889)/E889</f>
      </c>
      <c r="J889" s="7" t="s">
        <f>=MAX(1,DATEDIF(C889,D889,"d")-1)</f>
      </c>
      <c r="K889" s="9" t="s">
        <f>=I889*365/J889</f>
      </c>
    </row>
    <row collapsed="false" customFormat="false" customHeight="false" hidden="false" ht="12.1" outlineLevel="0" r="890">
      <c r="A890" s="16" t="s">
        <v>69</v>
      </c>
      <c r="B890" s="16" t="s">
        <v>70</v>
      </c>
      <c r="C890" s="45" t="n">
        <v>45966</v>
      </c>
      <c r="D890" s="46" t="n">
        <v>45967</v>
      </c>
      <c r="E890" s="17" t="n">
        <v>1.13</v>
      </c>
      <c r="F890" s="17" t="n">
        <v>1.13</v>
      </c>
      <c r="G890" s="17" t="n">
        <v>1</v>
      </c>
      <c r="H890" s="6" t="s">
        <f>=(F890-E890)*G890</f>
      </c>
      <c r="I890" s="9" t="s">
        <f>=(F890-E890)/E890</f>
      </c>
      <c r="J890" s="7" t="s">
        <f>=MAX(1,DATEDIF(C890,D890,"d")-1)</f>
      </c>
      <c r="K890" s="9" t="s">
        <f>=I890*365/J890</f>
      </c>
    </row>
    <row collapsed="false" customFormat="false" customHeight="false" hidden="false" ht="12.1" outlineLevel="0" r="891">
      <c r="A891" s="16" t="s">
        <v>69</v>
      </c>
      <c r="B891" s="16" t="s">
        <v>70</v>
      </c>
      <c r="C891" s="45" t="n">
        <v>45966</v>
      </c>
      <c r="D891" s="46" t="n">
        <v>45967</v>
      </c>
      <c r="E891" s="17" t="n">
        <v>1.13</v>
      </c>
      <c r="F891" s="17" t="n">
        <v>1.13</v>
      </c>
      <c r="G891" s="17" t="n">
        <v>1</v>
      </c>
      <c r="H891" s="6" t="s">
        <f>=(F891-E891)*G891</f>
      </c>
      <c r="I891" s="9" t="s">
        <f>=(F891-E891)/E891</f>
      </c>
      <c r="J891" s="7" t="s">
        <f>=MAX(1,DATEDIF(C891,D891,"d")-1)</f>
      </c>
      <c r="K891" s="9" t="s">
        <f>=I891*365/J891</f>
      </c>
    </row>
    <row collapsed="false" customFormat="false" customHeight="false" hidden="false" ht="12.1" outlineLevel="0" r="892">
      <c r="A892" s="16" t="s">
        <v>69</v>
      </c>
      <c r="B892" s="16" t="s">
        <v>70</v>
      </c>
      <c r="C892" s="45" t="n">
        <v>45966</v>
      </c>
      <c r="D892" s="46" t="n">
        <v>45967</v>
      </c>
      <c r="E892" s="17" t="n">
        <v>1.13</v>
      </c>
      <c r="F892" s="17" t="n">
        <v>1.13</v>
      </c>
      <c r="G892" s="17" t="n">
        <v>1</v>
      </c>
      <c r="H892" s="6" t="s">
        <f>=(F892-E892)*G892</f>
      </c>
      <c r="I892" s="9" t="s">
        <f>=(F892-E892)/E892</f>
      </c>
      <c r="J892" s="7" t="s">
        <f>=MAX(1,DATEDIF(C892,D892,"d")-1)</f>
      </c>
      <c r="K892" s="9" t="s">
        <f>=I892*365/J892</f>
      </c>
    </row>
    <row collapsed="false" customFormat="false" customHeight="false" hidden="false" ht="12.1" outlineLevel="0" r="893">
      <c r="A893" s="16" t="s">
        <v>69</v>
      </c>
      <c r="B893" s="16" t="s">
        <v>70</v>
      </c>
      <c r="C893" s="45" t="n">
        <v>45966</v>
      </c>
      <c r="D893" s="46" t="n">
        <v>45967</v>
      </c>
      <c r="E893" s="17" t="n">
        <v>1.13</v>
      </c>
      <c r="F893" s="17" t="n">
        <v>1.13</v>
      </c>
      <c r="G893" s="17" t="n">
        <v>1</v>
      </c>
      <c r="H893" s="6" t="s">
        <f>=(F893-E893)*G893</f>
      </c>
      <c r="I893" s="9" t="s">
        <f>=(F893-E893)/E893</f>
      </c>
      <c r="J893" s="7" t="s">
        <f>=MAX(1,DATEDIF(C893,D893,"d")-1)</f>
      </c>
      <c r="K893" s="9" t="s">
        <f>=I893*365/J893</f>
      </c>
    </row>
    <row collapsed="false" customFormat="false" customHeight="false" hidden="false" ht="12.1" outlineLevel="0" r="894">
      <c r="A894" s="16" t="s">
        <v>69</v>
      </c>
      <c r="B894" s="16" t="s">
        <v>70</v>
      </c>
      <c r="C894" s="45" t="n">
        <v>45966</v>
      </c>
      <c r="D894" s="46" t="n">
        <v>45967</v>
      </c>
      <c r="E894" s="17" t="n">
        <v>1.13</v>
      </c>
      <c r="F894" s="17" t="n">
        <v>1.13</v>
      </c>
      <c r="G894" s="17" t="n">
        <v>1</v>
      </c>
      <c r="H894" s="6" t="s">
        <f>=(F894-E894)*G894</f>
      </c>
      <c r="I894" s="9" t="s">
        <f>=(F894-E894)/E894</f>
      </c>
      <c r="J894" s="7" t="s">
        <f>=MAX(1,DATEDIF(C894,D894,"d")-1)</f>
      </c>
      <c r="K894" s="9" t="s">
        <f>=I894*365/J894</f>
      </c>
    </row>
    <row collapsed="false" customFormat="false" customHeight="false" hidden="false" ht="12.1" outlineLevel="0" r="895">
      <c r="A895" s="16" t="s">
        <v>69</v>
      </c>
      <c r="B895" s="16" t="s">
        <v>70</v>
      </c>
      <c r="C895" s="45" t="n">
        <v>45966</v>
      </c>
      <c r="D895" s="46" t="n">
        <v>45967</v>
      </c>
      <c r="E895" s="17" t="n">
        <v>1.13</v>
      </c>
      <c r="F895" s="17" t="n">
        <v>1.13</v>
      </c>
      <c r="G895" s="17" t="n">
        <v>1</v>
      </c>
      <c r="H895" s="6" t="s">
        <f>=(F895-E895)*G895</f>
      </c>
      <c r="I895" s="9" t="s">
        <f>=(F895-E895)/E895</f>
      </c>
      <c r="J895" s="7" t="s">
        <f>=MAX(1,DATEDIF(C895,D895,"d")-1)</f>
      </c>
      <c r="K895" s="9" t="s">
        <f>=I895*365/J895</f>
      </c>
    </row>
    <row collapsed="false" customFormat="false" customHeight="false" hidden="false" ht="12.1" outlineLevel="0" r="896">
      <c r="A896" s="16" t="s">
        <v>69</v>
      </c>
      <c r="B896" s="16" t="s">
        <v>70</v>
      </c>
      <c r="C896" s="45" t="n">
        <v>45966</v>
      </c>
      <c r="D896" s="46" t="n">
        <v>45967</v>
      </c>
      <c r="E896" s="17" t="n">
        <v>1.13</v>
      </c>
      <c r="F896" s="17" t="n">
        <v>1.13</v>
      </c>
      <c r="G896" s="17" t="n">
        <v>1</v>
      </c>
      <c r="H896" s="6" t="s">
        <f>=(F896-E896)*G896</f>
      </c>
      <c r="I896" s="9" t="s">
        <f>=(F896-E896)/E896</f>
      </c>
      <c r="J896" s="7" t="s">
        <f>=MAX(1,DATEDIF(C896,D896,"d")-1)</f>
      </c>
      <c r="K896" s="9" t="s">
        <f>=I896*365/J896</f>
      </c>
    </row>
    <row collapsed="false" customFormat="false" customHeight="false" hidden="false" ht="12.1" outlineLevel="0" r="897">
      <c r="A897" s="16" t="s">
        <v>69</v>
      </c>
      <c r="B897" s="16" t="s">
        <v>70</v>
      </c>
      <c r="C897" s="45" t="n">
        <v>45966</v>
      </c>
      <c r="D897" s="46" t="n">
        <v>45967</v>
      </c>
      <c r="E897" s="17" t="n">
        <v>1.13</v>
      </c>
      <c r="F897" s="17" t="n">
        <v>1.13</v>
      </c>
      <c r="G897" s="17" t="n">
        <v>1</v>
      </c>
      <c r="H897" s="6" t="s">
        <f>=(F897-E897)*G897</f>
      </c>
      <c r="I897" s="9" t="s">
        <f>=(F897-E897)/E897</f>
      </c>
      <c r="J897" s="7" t="s">
        <f>=MAX(1,DATEDIF(C897,D897,"d")-1)</f>
      </c>
      <c r="K897" s="9" t="s">
        <f>=I897*365/J897</f>
      </c>
    </row>
    <row collapsed="false" customFormat="false" customHeight="false" hidden="false" ht="12.1" outlineLevel="0" r="898">
      <c r="A898" s="16" t="s">
        <v>69</v>
      </c>
      <c r="B898" s="16" t="s">
        <v>70</v>
      </c>
      <c r="C898" s="45" t="n">
        <v>45966</v>
      </c>
      <c r="D898" s="46" t="n">
        <v>45967</v>
      </c>
      <c r="E898" s="17" t="n">
        <v>1.13</v>
      </c>
      <c r="F898" s="17" t="n">
        <v>1.13</v>
      </c>
      <c r="G898" s="17" t="n">
        <v>1</v>
      </c>
      <c r="H898" s="6" t="s">
        <f>=(F898-E898)*G898</f>
      </c>
      <c r="I898" s="9" t="s">
        <f>=(F898-E898)/E898</f>
      </c>
      <c r="J898" s="7" t="s">
        <f>=MAX(1,DATEDIF(C898,D898,"d")-1)</f>
      </c>
      <c r="K898" s="9" t="s">
        <f>=I898*365/J898</f>
      </c>
    </row>
    <row collapsed="false" customFormat="false" customHeight="false" hidden="false" ht="12.1" outlineLevel="0" r="899">
      <c r="A899" s="16" t="s">
        <v>69</v>
      </c>
      <c r="B899" s="16" t="s">
        <v>70</v>
      </c>
      <c r="C899" s="45" t="n">
        <v>45966</v>
      </c>
      <c r="D899" s="46" t="n">
        <v>45967</v>
      </c>
      <c r="E899" s="17" t="n">
        <v>1.13</v>
      </c>
      <c r="F899" s="17" t="n">
        <v>1.13</v>
      </c>
      <c r="G899" s="17" t="n">
        <v>1</v>
      </c>
      <c r="H899" s="6" t="s">
        <f>=(F899-E899)*G899</f>
      </c>
      <c r="I899" s="9" t="s">
        <f>=(F899-E899)/E899</f>
      </c>
      <c r="J899" s="7" t="s">
        <f>=MAX(1,DATEDIF(C899,D899,"d")-1)</f>
      </c>
      <c r="K899" s="9" t="s">
        <f>=I899*365/J899</f>
      </c>
    </row>
    <row collapsed="false" customFormat="false" customHeight="false" hidden="false" ht="12.1" outlineLevel="0" r="900">
      <c r="A900" s="16" t="s">
        <v>69</v>
      </c>
      <c r="B900" s="16" t="s">
        <v>70</v>
      </c>
      <c r="C900" s="45" t="n">
        <v>45966</v>
      </c>
      <c r="D900" s="46" t="n">
        <v>45967</v>
      </c>
      <c r="E900" s="17" t="n">
        <v>1.13</v>
      </c>
      <c r="F900" s="17" t="n">
        <v>1.13</v>
      </c>
      <c r="G900" s="17" t="n">
        <v>1</v>
      </c>
      <c r="H900" s="6" t="s">
        <f>=(F900-E900)*G900</f>
      </c>
      <c r="I900" s="9" t="s">
        <f>=(F900-E900)/E900</f>
      </c>
      <c r="J900" s="7" t="s">
        <f>=MAX(1,DATEDIF(C900,D900,"d")-1)</f>
      </c>
      <c r="K900" s="9" t="s">
        <f>=I900*365/J900</f>
      </c>
    </row>
    <row collapsed="false" customFormat="false" customHeight="false" hidden="false" ht="12.1" outlineLevel="0" r="901">
      <c r="A901" s="16" t="s">
        <v>69</v>
      </c>
      <c r="B901" s="16" t="s">
        <v>70</v>
      </c>
      <c r="C901" s="45" t="n">
        <v>45966</v>
      </c>
      <c r="D901" s="46" t="n">
        <v>45967</v>
      </c>
      <c r="E901" s="17" t="n">
        <v>1.13</v>
      </c>
      <c r="F901" s="17" t="n">
        <v>1.13</v>
      </c>
      <c r="G901" s="17" t="n">
        <v>1</v>
      </c>
      <c r="H901" s="6" t="s">
        <f>=(F901-E901)*G901</f>
      </c>
      <c r="I901" s="9" t="s">
        <f>=(F901-E901)/E901</f>
      </c>
      <c r="J901" s="7" t="s">
        <f>=MAX(1,DATEDIF(C901,D901,"d")-1)</f>
      </c>
      <c r="K901" s="9" t="s">
        <f>=I901*365/J901</f>
      </c>
    </row>
    <row collapsed="false" customFormat="false" customHeight="false" hidden="false" ht="12.1" outlineLevel="0" r="902">
      <c r="A902" s="16" t="s">
        <v>69</v>
      </c>
      <c r="B902" s="16" t="s">
        <v>70</v>
      </c>
      <c r="C902" s="45" t="n">
        <v>45966</v>
      </c>
      <c r="D902" s="46" t="n">
        <v>45967</v>
      </c>
      <c r="E902" s="17" t="n">
        <v>1.13</v>
      </c>
      <c r="F902" s="17" t="n">
        <v>1.13</v>
      </c>
      <c r="G902" s="17" t="n">
        <v>1</v>
      </c>
      <c r="H902" s="6" t="s">
        <f>=(F902-E902)*G902</f>
      </c>
      <c r="I902" s="9" t="s">
        <f>=(F902-E902)/E902</f>
      </c>
      <c r="J902" s="7" t="s">
        <f>=MAX(1,DATEDIF(C902,D902,"d")-1)</f>
      </c>
      <c r="K902" s="9" t="s">
        <f>=I902*365/J902</f>
      </c>
    </row>
    <row collapsed="false" customFormat="false" customHeight="false" hidden="false" ht="12.1" outlineLevel="0" r="903">
      <c r="A903" s="16" t="s">
        <v>69</v>
      </c>
      <c r="B903" s="16" t="s">
        <v>70</v>
      </c>
      <c r="C903" s="45" t="n">
        <v>45966</v>
      </c>
      <c r="D903" s="46" t="n">
        <v>45967</v>
      </c>
      <c r="E903" s="17" t="n">
        <v>1.13</v>
      </c>
      <c r="F903" s="17" t="n">
        <v>1.13</v>
      </c>
      <c r="G903" s="17" t="n">
        <v>1</v>
      </c>
      <c r="H903" s="6" t="s">
        <f>=(F903-E903)*G903</f>
      </c>
      <c r="I903" s="9" t="s">
        <f>=(F903-E903)/E903</f>
      </c>
      <c r="J903" s="7" t="s">
        <f>=MAX(1,DATEDIF(C903,D903,"d")-1)</f>
      </c>
      <c r="K903" s="9" t="s">
        <f>=I903*365/J903</f>
      </c>
    </row>
    <row collapsed="false" customFormat="false" customHeight="false" hidden="false" ht="12.1" outlineLevel="0" r="904">
      <c r="A904" s="16" t="s">
        <v>69</v>
      </c>
      <c r="B904" s="16" t="s">
        <v>70</v>
      </c>
      <c r="C904" s="45" t="n">
        <v>45966</v>
      </c>
      <c r="D904" s="46" t="n">
        <v>45967</v>
      </c>
      <c r="E904" s="17" t="n">
        <v>1.13</v>
      </c>
      <c r="F904" s="17" t="n">
        <v>1.13</v>
      </c>
      <c r="G904" s="17" t="n">
        <v>1</v>
      </c>
      <c r="H904" s="6" t="s">
        <f>=(F904-E904)*G904</f>
      </c>
      <c r="I904" s="9" t="s">
        <f>=(F904-E904)/E904</f>
      </c>
      <c r="J904" s="7" t="s">
        <f>=MAX(1,DATEDIF(C904,D904,"d")-1)</f>
      </c>
      <c r="K904" s="9" t="s">
        <f>=I904*365/J904</f>
      </c>
    </row>
    <row collapsed="false" customFormat="false" customHeight="false" hidden="false" ht="12.1" outlineLevel="0" r="905">
      <c r="A905" s="16" t="s">
        <v>69</v>
      </c>
      <c r="B905" s="16" t="s">
        <v>70</v>
      </c>
      <c r="C905" s="45" t="n">
        <v>45966</v>
      </c>
      <c r="D905" s="46" t="n">
        <v>45967</v>
      </c>
      <c r="E905" s="17" t="n">
        <v>1.13</v>
      </c>
      <c r="F905" s="17" t="n">
        <v>1.13</v>
      </c>
      <c r="G905" s="17" t="n">
        <v>1</v>
      </c>
      <c r="H905" s="6" t="s">
        <f>=(F905-E905)*G905</f>
      </c>
      <c r="I905" s="9" t="s">
        <f>=(F905-E905)/E905</f>
      </c>
      <c r="J905" s="7" t="s">
        <f>=MAX(1,DATEDIF(C905,D905,"d")-1)</f>
      </c>
      <c r="K905" s="9" t="s">
        <f>=I905*365/J905</f>
      </c>
    </row>
    <row collapsed="false" customFormat="false" customHeight="false" hidden="false" ht="12.1" outlineLevel="0" r="906">
      <c r="A906" s="16" t="s">
        <v>69</v>
      </c>
      <c r="B906" s="16" t="s">
        <v>70</v>
      </c>
      <c r="C906" s="45" t="n">
        <v>45966</v>
      </c>
      <c r="D906" s="46" t="n">
        <v>45967</v>
      </c>
      <c r="E906" s="17" t="n">
        <v>1.13</v>
      </c>
      <c r="F906" s="17" t="n">
        <v>1.13</v>
      </c>
      <c r="G906" s="17" t="n">
        <v>1</v>
      </c>
      <c r="H906" s="6" t="s">
        <f>=(F906-E906)*G906</f>
      </c>
      <c r="I906" s="9" t="s">
        <f>=(F906-E906)/E906</f>
      </c>
      <c r="J906" s="7" t="s">
        <f>=MAX(1,DATEDIF(C906,D906,"d")-1)</f>
      </c>
      <c r="K906" s="9" t="s">
        <f>=I906*365/J906</f>
      </c>
    </row>
    <row collapsed="false" customFormat="false" customHeight="false" hidden="false" ht="12.1" outlineLevel="0" r="907">
      <c r="A907" s="16" t="s">
        <v>69</v>
      </c>
      <c r="B907" s="16" t="s">
        <v>70</v>
      </c>
      <c r="C907" s="45" t="n">
        <v>45966</v>
      </c>
      <c r="D907" s="46" t="n">
        <v>45967</v>
      </c>
      <c r="E907" s="17" t="n">
        <v>1.13</v>
      </c>
      <c r="F907" s="17" t="n">
        <v>1.13</v>
      </c>
      <c r="G907" s="17" t="n">
        <v>1</v>
      </c>
      <c r="H907" s="6" t="s">
        <f>=(F907-E907)*G907</f>
      </c>
      <c r="I907" s="9" t="s">
        <f>=(F907-E907)/E907</f>
      </c>
      <c r="J907" s="7" t="s">
        <f>=MAX(1,DATEDIF(C907,D907,"d")-1)</f>
      </c>
      <c r="K907" s="9" t="s">
        <f>=I907*365/J907</f>
      </c>
    </row>
    <row collapsed="false" customFormat="false" customHeight="false" hidden="false" ht="12.1" outlineLevel="0" r="908">
      <c r="A908" s="16" t="s">
        <v>69</v>
      </c>
      <c r="B908" s="16" t="s">
        <v>70</v>
      </c>
      <c r="C908" s="45" t="n">
        <v>45966</v>
      </c>
      <c r="D908" s="46" t="n">
        <v>45967</v>
      </c>
      <c r="E908" s="17" t="n">
        <v>1.13</v>
      </c>
      <c r="F908" s="17" t="n">
        <v>1.13</v>
      </c>
      <c r="G908" s="17" t="n">
        <v>1</v>
      </c>
      <c r="H908" s="6" t="s">
        <f>=(F908-E908)*G908</f>
      </c>
      <c r="I908" s="9" t="s">
        <f>=(F908-E908)/E908</f>
      </c>
      <c r="J908" s="7" t="s">
        <f>=MAX(1,DATEDIF(C908,D908,"d")-1)</f>
      </c>
      <c r="K908" s="9" t="s">
        <f>=I908*365/J908</f>
      </c>
    </row>
    <row collapsed="false" customFormat="false" customHeight="false" hidden="false" ht="12.1" outlineLevel="0" r="909">
      <c r="A909" s="16" t="s">
        <v>69</v>
      </c>
      <c r="B909" s="16" t="s">
        <v>70</v>
      </c>
      <c r="C909" s="45" t="n">
        <v>45966</v>
      </c>
      <c r="D909" s="46" t="n">
        <v>45967</v>
      </c>
      <c r="E909" s="17" t="n">
        <v>1.13</v>
      </c>
      <c r="F909" s="17" t="n">
        <v>1.13</v>
      </c>
      <c r="G909" s="17" t="n">
        <v>1</v>
      </c>
      <c r="H909" s="6" t="s">
        <f>=(F909-E909)*G909</f>
      </c>
      <c r="I909" s="9" t="s">
        <f>=(F909-E909)/E909</f>
      </c>
      <c r="J909" s="7" t="s">
        <f>=MAX(1,DATEDIF(C909,D909,"d")-1)</f>
      </c>
      <c r="K909" s="9" t="s">
        <f>=I909*365/J909</f>
      </c>
    </row>
    <row collapsed="false" customFormat="false" customHeight="false" hidden="false" ht="12.1" outlineLevel="0" r="910">
      <c r="A910" s="16" t="s">
        <v>69</v>
      </c>
      <c r="B910" s="16" t="s">
        <v>70</v>
      </c>
      <c r="C910" s="45" t="n">
        <v>45966</v>
      </c>
      <c r="D910" s="46" t="n">
        <v>45967</v>
      </c>
      <c r="E910" s="17" t="n">
        <v>1.13</v>
      </c>
      <c r="F910" s="17" t="n">
        <v>1.13</v>
      </c>
      <c r="G910" s="17" t="n">
        <v>1</v>
      </c>
      <c r="H910" s="6" t="s">
        <f>=(F910-E910)*G910</f>
      </c>
      <c r="I910" s="9" t="s">
        <f>=(F910-E910)/E910</f>
      </c>
      <c r="J910" s="7" t="s">
        <f>=MAX(1,DATEDIF(C910,D910,"d")-1)</f>
      </c>
      <c r="K910" s="9" t="s">
        <f>=I910*365/J910</f>
      </c>
    </row>
    <row collapsed="false" customFormat="false" customHeight="false" hidden="false" ht="12.1" outlineLevel="0" r="911">
      <c r="A911" s="16" t="s">
        <v>69</v>
      </c>
      <c r="B911" s="16" t="s">
        <v>70</v>
      </c>
      <c r="C911" s="45" t="n">
        <v>45966</v>
      </c>
      <c r="D911" s="46" t="n">
        <v>45967</v>
      </c>
      <c r="E911" s="17" t="n">
        <v>1.13</v>
      </c>
      <c r="F911" s="17" t="n">
        <v>1.13</v>
      </c>
      <c r="G911" s="17" t="n">
        <v>1</v>
      </c>
      <c r="H911" s="6" t="s">
        <f>=(F911-E911)*G911</f>
      </c>
      <c r="I911" s="9" t="s">
        <f>=(F911-E911)/E911</f>
      </c>
      <c r="J911" s="7" t="s">
        <f>=MAX(1,DATEDIF(C911,D911,"d")-1)</f>
      </c>
      <c r="K911" s="9" t="s">
        <f>=I911*365/J911</f>
      </c>
    </row>
    <row collapsed="false" customFormat="false" customHeight="false" hidden="false" ht="12.1" outlineLevel="0" r="912">
      <c r="A912" s="16" t="s">
        <v>69</v>
      </c>
      <c r="B912" s="16" t="s">
        <v>70</v>
      </c>
      <c r="C912" s="45" t="n">
        <v>45966</v>
      </c>
      <c r="D912" s="46" t="n">
        <v>45967</v>
      </c>
      <c r="E912" s="17" t="n">
        <v>1.13</v>
      </c>
      <c r="F912" s="17" t="n">
        <v>1.13</v>
      </c>
      <c r="G912" s="17" t="n">
        <v>1</v>
      </c>
      <c r="H912" s="6" t="s">
        <f>=(F912-E912)*G912</f>
      </c>
      <c r="I912" s="9" t="s">
        <f>=(F912-E912)/E912</f>
      </c>
      <c r="J912" s="7" t="s">
        <f>=MAX(1,DATEDIF(C912,D912,"d")-1)</f>
      </c>
      <c r="K912" s="9" t="s">
        <f>=I912*365/J912</f>
      </c>
    </row>
    <row collapsed="false" customFormat="false" customHeight="false" hidden="false" ht="12.1" outlineLevel="0" r="913">
      <c r="A913" s="16" t="s">
        <v>69</v>
      </c>
      <c r="B913" s="16" t="s">
        <v>70</v>
      </c>
      <c r="C913" s="45" t="n">
        <v>45966</v>
      </c>
      <c r="D913" s="46" t="n">
        <v>45967</v>
      </c>
      <c r="E913" s="17" t="n">
        <v>1.13</v>
      </c>
      <c r="F913" s="17" t="n">
        <v>1.13</v>
      </c>
      <c r="G913" s="17" t="n">
        <v>1</v>
      </c>
      <c r="H913" s="6" t="s">
        <f>=(F913-E913)*G913</f>
      </c>
      <c r="I913" s="9" t="s">
        <f>=(F913-E913)/E913</f>
      </c>
      <c r="J913" s="7" t="s">
        <f>=MAX(1,DATEDIF(C913,D913,"d")-1)</f>
      </c>
      <c r="K913" s="9" t="s">
        <f>=I913*365/J913</f>
      </c>
    </row>
    <row collapsed="false" customFormat="false" customHeight="false" hidden="false" ht="12.1" outlineLevel="0" r="914">
      <c r="A914" s="16" t="s">
        <v>69</v>
      </c>
      <c r="B914" s="16" t="s">
        <v>70</v>
      </c>
      <c r="C914" s="45" t="n">
        <v>45966</v>
      </c>
      <c r="D914" s="46" t="n">
        <v>45967</v>
      </c>
      <c r="E914" s="17" t="n">
        <v>1.13</v>
      </c>
      <c r="F914" s="17" t="n">
        <v>1.13</v>
      </c>
      <c r="G914" s="17" t="n">
        <v>1</v>
      </c>
      <c r="H914" s="6" t="s">
        <f>=(F914-E914)*G914</f>
      </c>
      <c r="I914" s="9" t="s">
        <f>=(F914-E914)/E914</f>
      </c>
      <c r="J914" s="7" t="s">
        <f>=MAX(1,DATEDIF(C914,D914,"d")-1)</f>
      </c>
      <c r="K914" s="9" t="s">
        <f>=I914*365/J914</f>
      </c>
    </row>
    <row collapsed="false" customFormat="false" customHeight="false" hidden="false" ht="12.1" outlineLevel="0" r="915">
      <c r="A915" s="16" t="s">
        <v>69</v>
      </c>
      <c r="B915" s="16" t="s">
        <v>70</v>
      </c>
      <c r="C915" s="45" t="n">
        <v>45966</v>
      </c>
      <c r="D915" s="46" t="n">
        <v>45967</v>
      </c>
      <c r="E915" s="17" t="n">
        <v>1.13</v>
      </c>
      <c r="F915" s="17" t="n">
        <v>1.13</v>
      </c>
      <c r="G915" s="17" t="n">
        <v>1</v>
      </c>
      <c r="H915" s="6" t="s">
        <f>=(F915-E915)*G915</f>
      </c>
      <c r="I915" s="9" t="s">
        <f>=(F915-E915)/E915</f>
      </c>
      <c r="J915" s="7" t="s">
        <f>=MAX(1,DATEDIF(C915,D915,"d")-1)</f>
      </c>
      <c r="K915" s="9" t="s">
        <f>=I915*365/J915</f>
      </c>
    </row>
    <row collapsed="false" customFormat="false" customHeight="false" hidden="false" ht="12.1" outlineLevel="0" r="916">
      <c r="A916" s="16" t="s">
        <v>69</v>
      </c>
      <c r="B916" s="16" t="s">
        <v>70</v>
      </c>
      <c r="C916" s="45" t="n">
        <v>45966</v>
      </c>
      <c r="D916" s="46" t="n">
        <v>45967</v>
      </c>
      <c r="E916" s="17" t="n">
        <v>1.13</v>
      </c>
      <c r="F916" s="17" t="n">
        <v>1.13</v>
      </c>
      <c r="G916" s="17" t="n">
        <v>1</v>
      </c>
      <c r="H916" s="6" t="s">
        <f>=(F916-E916)*G916</f>
      </c>
      <c r="I916" s="9" t="s">
        <f>=(F916-E916)/E916</f>
      </c>
      <c r="J916" s="7" t="s">
        <f>=MAX(1,DATEDIF(C916,D916,"d")-1)</f>
      </c>
      <c r="K916" s="9" t="s">
        <f>=I916*365/J916</f>
      </c>
    </row>
    <row collapsed="false" customFormat="false" customHeight="false" hidden="false" ht="12.1" outlineLevel="0" r="917">
      <c r="A917" s="16" t="s">
        <v>69</v>
      </c>
      <c r="B917" s="16" t="s">
        <v>70</v>
      </c>
      <c r="C917" s="45" t="n">
        <v>45966</v>
      </c>
      <c r="D917" s="46" t="n">
        <v>45967</v>
      </c>
      <c r="E917" s="17" t="n">
        <v>1.13</v>
      </c>
      <c r="F917" s="17" t="n">
        <v>1.13</v>
      </c>
      <c r="G917" s="17" t="n">
        <v>1</v>
      </c>
      <c r="H917" s="6" t="s">
        <f>=(F917-E917)*G917</f>
      </c>
      <c r="I917" s="9" t="s">
        <f>=(F917-E917)/E917</f>
      </c>
      <c r="J917" s="7" t="s">
        <f>=MAX(1,DATEDIF(C917,D917,"d")-1)</f>
      </c>
      <c r="K917" s="9" t="s">
        <f>=I917*365/J917</f>
      </c>
    </row>
    <row collapsed="false" customFormat="false" customHeight="false" hidden="false" ht="12.1" outlineLevel="0" r="918">
      <c r="A918" s="16" t="s">
        <v>69</v>
      </c>
      <c r="B918" s="16" t="s">
        <v>70</v>
      </c>
      <c r="C918" s="45" t="n">
        <v>45966</v>
      </c>
      <c r="D918" s="46" t="n">
        <v>45967</v>
      </c>
      <c r="E918" s="17" t="n">
        <v>1.13</v>
      </c>
      <c r="F918" s="17" t="n">
        <v>1.13</v>
      </c>
      <c r="G918" s="17" t="n">
        <v>1</v>
      </c>
      <c r="H918" s="6" t="s">
        <f>=(F918-E918)*G918</f>
      </c>
      <c r="I918" s="9" t="s">
        <f>=(F918-E918)/E918</f>
      </c>
      <c r="J918" s="7" t="s">
        <f>=MAX(1,DATEDIF(C918,D918,"d")-1)</f>
      </c>
      <c r="K918" s="9" t="s">
        <f>=I918*365/J918</f>
      </c>
    </row>
    <row collapsed="false" customFormat="false" customHeight="false" hidden="false" ht="12.1" outlineLevel="0" r="919">
      <c r="A919" s="16" t="s">
        <v>69</v>
      </c>
      <c r="B919" s="16" t="s">
        <v>70</v>
      </c>
      <c r="C919" s="45" t="n">
        <v>45966</v>
      </c>
      <c r="D919" s="46" t="n">
        <v>45967</v>
      </c>
      <c r="E919" s="17" t="n">
        <v>1.13</v>
      </c>
      <c r="F919" s="17" t="n">
        <v>1.13</v>
      </c>
      <c r="G919" s="17" t="n">
        <v>1</v>
      </c>
      <c r="H919" s="6" t="s">
        <f>=(F919-E919)*G919</f>
      </c>
      <c r="I919" s="9" t="s">
        <f>=(F919-E919)/E919</f>
      </c>
      <c r="J919" s="7" t="s">
        <f>=MAX(1,DATEDIF(C919,D919,"d")-1)</f>
      </c>
      <c r="K919" s="9" t="s">
        <f>=I919*365/J919</f>
      </c>
    </row>
    <row collapsed="false" customFormat="false" customHeight="false" hidden="false" ht="12.1" outlineLevel="0" r="920">
      <c r="A920" s="16" t="s">
        <v>69</v>
      </c>
      <c r="B920" s="16" t="s">
        <v>70</v>
      </c>
      <c r="C920" s="45" t="n">
        <v>45966</v>
      </c>
      <c r="D920" s="46" t="n">
        <v>45967</v>
      </c>
      <c r="E920" s="17" t="n">
        <v>1.13</v>
      </c>
      <c r="F920" s="17" t="n">
        <v>1.13</v>
      </c>
      <c r="G920" s="17" t="n">
        <v>1</v>
      </c>
      <c r="H920" s="6" t="s">
        <f>=(F920-E920)*G920</f>
      </c>
      <c r="I920" s="9" t="s">
        <f>=(F920-E920)/E920</f>
      </c>
      <c r="J920" s="7" t="s">
        <f>=MAX(1,DATEDIF(C920,D920,"d")-1)</f>
      </c>
      <c r="K920" s="9" t="s">
        <f>=I920*365/J920</f>
      </c>
    </row>
    <row collapsed="false" customFormat="false" customHeight="false" hidden="false" ht="12.1" outlineLevel="0" r="921">
      <c r="A921" s="16" t="s">
        <v>69</v>
      </c>
      <c r="B921" s="16" t="s">
        <v>70</v>
      </c>
      <c r="C921" s="45" t="n">
        <v>45966</v>
      </c>
      <c r="D921" s="46" t="n">
        <v>45967</v>
      </c>
      <c r="E921" s="17" t="n">
        <v>1.13</v>
      </c>
      <c r="F921" s="17" t="n">
        <v>1.13</v>
      </c>
      <c r="G921" s="17" t="n">
        <v>1</v>
      </c>
      <c r="H921" s="6" t="s">
        <f>=(F921-E921)*G921</f>
      </c>
      <c r="I921" s="9" t="s">
        <f>=(F921-E921)/E921</f>
      </c>
      <c r="J921" s="7" t="s">
        <f>=MAX(1,DATEDIF(C921,D921,"d")-1)</f>
      </c>
      <c r="K921" s="9" t="s">
        <f>=I921*365/J921</f>
      </c>
    </row>
    <row collapsed="false" customFormat="false" customHeight="false" hidden="false" ht="12.1" outlineLevel="0" r="922">
      <c r="A922" s="16" t="s">
        <v>69</v>
      </c>
      <c r="B922" s="16" t="s">
        <v>70</v>
      </c>
      <c r="C922" s="45" t="n">
        <v>45966</v>
      </c>
      <c r="D922" s="46" t="n">
        <v>45967</v>
      </c>
      <c r="E922" s="17" t="n">
        <v>1.13</v>
      </c>
      <c r="F922" s="17" t="n">
        <v>1.13</v>
      </c>
      <c r="G922" s="17" t="n">
        <v>1</v>
      </c>
      <c r="H922" s="6" t="s">
        <f>=(F922-E922)*G922</f>
      </c>
      <c r="I922" s="9" t="s">
        <f>=(F922-E922)/E922</f>
      </c>
      <c r="J922" s="7" t="s">
        <f>=MAX(1,DATEDIF(C922,D922,"d")-1)</f>
      </c>
      <c r="K922" s="9" t="s">
        <f>=I922*365/J922</f>
      </c>
    </row>
    <row collapsed="false" customFormat="false" customHeight="false" hidden="false" ht="12.1" outlineLevel="0" r="923">
      <c r="A923" s="16" t="s">
        <v>69</v>
      </c>
      <c r="B923" s="16" t="s">
        <v>70</v>
      </c>
      <c r="C923" s="45" t="n">
        <v>45966</v>
      </c>
      <c r="D923" s="46" t="n">
        <v>45967</v>
      </c>
      <c r="E923" s="17" t="n">
        <v>1.13</v>
      </c>
      <c r="F923" s="17" t="n">
        <v>1.13</v>
      </c>
      <c r="G923" s="17" t="n">
        <v>1</v>
      </c>
      <c r="H923" s="6" t="s">
        <f>=(F923-E923)*G923</f>
      </c>
      <c r="I923" s="9" t="s">
        <f>=(F923-E923)/E923</f>
      </c>
      <c r="J923" s="7" t="s">
        <f>=MAX(1,DATEDIF(C923,D923,"d")-1)</f>
      </c>
      <c r="K923" s="9" t="s">
        <f>=I923*365/J923</f>
      </c>
    </row>
    <row collapsed="false" customFormat="false" customHeight="false" hidden="false" ht="12.1" outlineLevel="0" r="924">
      <c r="A924" s="16" t="s">
        <v>69</v>
      </c>
      <c r="B924" s="16" t="s">
        <v>70</v>
      </c>
      <c r="C924" s="45" t="n">
        <v>45966</v>
      </c>
      <c r="D924" s="46" t="n">
        <v>45967</v>
      </c>
      <c r="E924" s="17" t="n">
        <v>1.13</v>
      </c>
      <c r="F924" s="17" t="n">
        <v>1.13</v>
      </c>
      <c r="G924" s="17" t="n">
        <v>1</v>
      </c>
      <c r="H924" s="6" t="s">
        <f>=(F924-E924)*G924</f>
      </c>
      <c r="I924" s="9" t="s">
        <f>=(F924-E924)/E924</f>
      </c>
      <c r="J924" s="7" t="s">
        <f>=MAX(1,DATEDIF(C924,D924,"d")-1)</f>
      </c>
      <c r="K924" s="9" t="s">
        <f>=I924*365/J924</f>
      </c>
    </row>
    <row collapsed="false" customFormat="false" customHeight="false" hidden="false" ht="12.1" outlineLevel="0" r="925">
      <c r="A925" s="16" t="s">
        <v>69</v>
      </c>
      <c r="B925" s="16" t="s">
        <v>70</v>
      </c>
      <c r="C925" s="45" t="n">
        <v>45966</v>
      </c>
      <c r="D925" s="46" t="n">
        <v>45967</v>
      </c>
      <c r="E925" s="17" t="n">
        <v>1.13</v>
      </c>
      <c r="F925" s="17" t="n">
        <v>1.13</v>
      </c>
      <c r="G925" s="17" t="n">
        <v>1</v>
      </c>
      <c r="H925" s="6" t="s">
        <f>=(F925-E925)*G925</f>
      </c>
      <c r="I925" s="9" t="s">
        <f>=(F925-E925)/E925</f>
      </c>
      <c r="J925" s="7" t="s">
        <f>=MAX(1,DATEDIF(C925,D925,"d")-1)</f>
      </c>
      <c r="K925" s="9" t="s">
        <f>=I925*365/J925</f>
      </c>
    </row>
    <row collapsed="false" customFormat="false" customHeight="false" hidden="false" ht="12.1" outlineLevel="0" r="926">
      <c r="A926" s="16" t="s">
        <v>69</v>
      </c>
      <c r="B926" s="16" t="s">
        <v>70</v>
      </c>
      <c r="C926" s="45" t="n">
        <v>45966</v>
      </c>
      <c r="D926" s="46" t="n">
        <v>45967</v>
      </c>
      <c r="E926" s="17" t="n">
        <v>1.13</v>
      </c>
      <c r="F926" s="17" t="n">
        <v>1.13</v>
      </c>
      <c r="G926" s="17" t="n">
        <v>1</v>
      </c>
      <c r="H926" s="6" t="s">
        <f>=(F926-E926)*G926</f>
      </c>
      <c r="I926" s="9" t="s">
        <f>=(F926-E926)/E926</f>
      </c>
      <c r="J926" s="7" t="s">
        <f>=MAX(1,DATEDIF(C926,D926,"d")-1)</f>
      </c>
      <c r="K926" s="9" t="s">
        <f>=I926*365/J926</f>
      </c>
    </row>
    <row collapsed="false" customFormat="false" customHeight="false" hidden="false" ht="12.1" outlineLevel="0" r="927">
      <c r="A927" s="16" t="s">
        <v>69</v>
      </c>
      <c r="B927" s="16" t="s">
        <v>70</v>
      </c>
      <c r="C927" s="45" t="n">
        <v>45966</v>
      </c>
      <c r="D927" s="46" t="n">
        <v>45967</v>
      </c>
      <c r="E927" s="17" t="n">
        <v>1.13</v>
      </c>
      <c r="F927" s="17" t="n">
        <v>1.13</v>
      </c>
      <c r="G927" s="17" t="n">
        <v>1</v>
      </c>
      <c r="H927" s="6" t="s">
        <f>=(F927-E927)*G927</f>
      </c>
      <c r="I927" s="9" t="s">
        <f>=(F927-E927)/E927</f>
      </c>
      <c r="J927" s="7" t="s">
        <f>=MAX(1,DATEDIF(C927,D927,"d")-1)</f>
      </c>
      <c r="K927" s="9" t="s">
        <f>=I927*365/J927</f>
      </c>
    </row>
    <row collapsed="false" customFormat="false" customHeight="false" hidden="false" ht="12.1" outlineLevel="0" r="928">
      <c r="A928" s="16" t="s">
        <v>69</v>
      </c>
      <c r="B928" s="16" t="s">
        <v>70</v>
      </c>
      <c r="C928" s="45" t="n">
        <v>45966</v>
      </c>
      <c r="D928" s="46" t="n">
        <v>45967</v>
      </c>
      <c r="E928" s="17" t="n">
        <v>1.13</v>
      </c>
      <c r="F928" s="17" t="n">
        <v>1.13</v>
      </c>
      <c r="G928" s="17" t="n">
        <v>1</v>
      </c>
      <c r="H928" s="6" t="s">
        <f>=(F928-E928)*G928</f>
      </c>
      <c r="I928" s="9" t="s">
        <f>=(F928-E928)/E928</f>
      </c>
      <c r="J928" s="7" t="s">
        <f>=MAX(1,DATEDIF(C928,D928,"d")-1)</f>
      </c>
      <c r="K928" s="9" t="s">
        <f>=I928*365/J928</f>
      </c>
    </row>
    <row collapsed="false" customFormat="false" customHeight="false" hidden="false" ht="12.1" outlineLevel="0" r="929">
      <c r="A929" s="16" t="s">
        <v>69</v>
      </c>
      <c r="B929" s="16" t="s">
        <v>70</v>
      </c>
      <c r="C929" s="45" t="n">
        <v>45966</v>
      </c>
      <c r="D929" s="46" t="n">
        <v>45967</v>
      </c>
      <c r="E929" s="17" t="n">
        <v>1.13</v>
      </c>
      <c r="F929" s="17" t="n">
        <v>1.13</v>
      </c>
      <c r="G929" s="17" t="n">
        <v>1</v>
      </c>
      <c r="H929" s="6" t="s">
        <f>=(F929-E929)*G929</f>
      </c>
      <c r="I929" s="9" t="s">
        <f>=(F929-E929)/E929</f>
      </c>
      <c r="J929" s="7" t="s">
        <f>=MAX(1,DATEDIF(C929,D929,"d")-1)</f>
      </c>
      <c r="K929" s="9" t="s">
        <f>=I929*365/J929</f>
      </c>
    </row>
    <row collapsed="false" customFormat="false" customHeight="false" hidden="false" ht="12.1" outlineLevel="0" r="930">
      <c r="A930" s="16" t="s">
        <v>69</v>
      </c>
      <c r="B930" s="16" t="s">
        <v>70</v>
      </c>
      <c r="C930" s="45" t="n">
        <v>45966</v>
      </c>
      <c r="D930" s="46" t="n">
        <v>45967</v>
      </c>
      <c r="E930" s="17" t="n">
        <v>1.13</v>
      </c>
      <c r="F930" s="17" t="n">
        <v>1.13</v>
      </c>
      <c r="G930" s="17" t="n">
        <v>1</v>
      </c>
      <c r="H930" s="6" t="s">
        <f>=(F930-E930)*G930</f>
      </c>
      <c r="I930" s="9" t="s">
        <f>=(F930-E930)/E930</f>
      </c>
      <c r="J930" s="7" t="s">
        <f>=MAX(1,DATEDIF(C930,D930,"d")-1)</f>
      </c>
      <c r="K930" s="9" t="s">
        <f>=I930*365/J930</f>
      </c>
    </row>
    <row collapsed="false" customFormat="false" customHeight="false" hidden="false" ht="12.1" outlineLevel="0" r="931">
      <c r="A931" s="16" t="s">
        <v>69</v>
      </c>
      <c r="B931" s="16" t="s">
        <v>70</v>
      </c>
      <c r="C931" s="45" t="n">
        <v>45966</v>
      </c>
      <c r="D931" s="46" t="n">
        <v>45967</v>
      </c>
      <c r="E931" s="17" t="n">
        <v>1.13</v>
      </c>
      <c r="F931" s="17" t="n">
        <v>1.13</v>
      </c>
      <c r="G931" s="17" t="n">
        <v>1</v>
      </c>
      <c r="H931" s="6" t="s">
        <f>=(F931-E931)*G931</f>
      </c>
      <c r="I931" s="9" t="s">
        <f>=(F931-E931)/E931</f>
      </c>
      <c r="J931" s="7" t="s">
        <f>=MAX(1,DATEDIF(C931,D931,"d")-1)</f>
      </c>
      <c r="K931" s="9" t="s">
        <f>=I931*365/J931</f>
      </c>
    </row>
    <row collapsed="false" customFormat="false" customHeight="false" hidden="false" ht="12.1" outlineLevel="0" r="932">
      <c r="A932" s="16" t="s">
        <v>69</v>
      </c>
      <c r="B932" s="16" t="s">
        <v>70</v>
      </c>
      <c r="C932" s="45" t="n">
        <v>45966</v>
      </c>
      <c r="D932" s="46" t="n">
        <v>45967</v>
      </c>
      <c r="E932" s="17" t="n">
        <v>1.13</v>
      </c>
      <c r="F932" s="17" t="n">
        <v>1.13</v>
      </c>
      <c r="G932" s="17" t="n">
        <v>1</v>
      </c>
      <c r="H932" s="6" t="s">
        <f>=(F932-E932)*G932</f>
      </c>
      <c r="I932" s="9" t="s">
        <f>=(F932-E932)/E932</f>
      </c>
      <c r="J932" s="7" t="s">
        <f>=MAX(1,DATEDIF(C932,D932,"d")-1)</f>
      </c>
      <c r="K932" s="9" t="s">
        <f>=I932*365/J932</f>
      </c>
    </row>
    <row collapsed="false" customFormat="false" customHeight="false" hidden="false" ht="12.1" outlineLevel="0" r="933">
      <c r="A933" s="16" t="s">
        <v>69</v>
      </c>
      <c r="B933" s="16" t="s">
        <v>70</v>
      </c>
      <c r="C933" s="45" t="n">
        <v>45966</v>
      </c>
      <c r="D933" s="46" t="n">
        <v>45967</v>
      </c>
      <c r="E933" s="17" t="n">
        <v>1.13</v>
      </c>
      <c r="F933" s="17" t="n">
        <v>1.13</v>
      </c>
      <c r="G933" s="17" t="n">
        <v>1</v>
      </c>
      <c r="H933" s="6" t="s">
        <f>=(F933-E933)*G933</f>
      </c>
      <c r="I933" s="9" t="s">
        <f>=(F933-E933)/E933</f>
      </c>
      <c r="J933" s="7" t="s">
        <f>=MAX(1,DATEDIF(C933,D933,"d")-1)</f>
      </c>
      <c r="K933" s="9" t="s">
        <f>=I933*365/J933</f>
      </c>
    </row>
    <row collapsed="false" customFormat="false" customHeight="false" hidden="false" ht="12.1" outlineLevel="0" r="934">
      <c r="A934" s="16" t="s">
        <v>69</v>
      </c>
      <c r="B934" s="16" t="s">
        <v>70</v>
      </c>
      <c r="C934" s="45" t="n">
        <v>45966</v>
      </c>
      <c r="D934" s="46" t="n">
        <v>45967</v>
      </c>
      <c r="E934" s="17" t="n">
        <v>1.13</v>
      </c>
      <c r="F934" s="17" t="n">
        <v>1.13</v>
      </c>
      <c r="G934" s="17" t="n">
        <v>1</v>
      </c>
      <c r="H934" s="6" t="s">
        <f>=(F934-E934)*G934</f>
      </c>
      <c r="I934" s="9" t="s">
        <f>=(F934-E934)/E934</f>
      </c>
      <c r="J934" s="7" t="s">
        <f>=MAX(1,DATEDIF(C934,D934,"d")-1)</f>
      </c>
      <c r="K934" s="9" t="s">
        <f>=I934*365/J934</f>
      </c>
    </row>
    <row collapsed="false" customFormat="false" customHeight="false" hidden="false" ht="12.1" outlineLevel="0" r="935">
      <c r="A935" s="16" t="s">
        <v>69</v>
      </c>
      <c r="B935" s="16" t="s">
        <v>70</v>
      </c>
      <c r="C935" s="45" t="n">
        <v>45966</v>
      </c>
      <c r="D935" s="46" t="n">
        <v>45967</v>
      </c>
      <c r="E935" s="17" t="n">
        <v>1.13</v>
      </c>
      <c r="F935" s="17" t="n">
        <v>1.13</v>
      </c>
      <c r="G935" s="17" t="n">
        <v>1</v>
      </c>
      <c r="H935" s="6" t="s">
        <f>=(F935-E935)*G935</f>
      </c>
      <c r="I935" s="9" t="s">
        <f>=(F935-E935)/E935</f>
      </c>
      <c r="J935" s="7" t="s">
        <f>=MAX(1,DATEDIF(C935,D935,"d")-1)</f>
      </c>
      <c r="K935" s="9" t="s">
        <f>=I935*365/J935</f>
      </c>
    </row>
    <row collapsed="false" customFormat="false" customHeight="false" hidden="false" ht="12.1" outlineLevel="0" r="936">
      <c r="A936" s="16" t="s">
        <v>69</v>
      </c>
      <c r="B936" s="16" t="s">
        <v>70</v>
      </c>
      <c r="C936" s="45" t="n">
        <v>45966</v>
      </c>
      <c r="D936" s="46" t="n">
        <v>45967</v>
      </c>
      <c r="E936" s="17" t="n">
        <v>1.13</v>
      </c>
      <c r="F936" s="17" t="n">
        <v>1.13</v>
      </c>
      <c r="G936" s="17" t="n">
        <v>1</v>
      </c>
      <c r="H936" s="6" t="s">
        <f>=(F936-E936)*G936</f>
      </c>
      <c r="I936" s="9" t="s">
        <f>=(F936-E936)/E936</f>
      </c>
      <c r="J936" s="7" t="s">
        <f>=MAX(1,DATEDIF(C936,D936,"d")-1)</f>
      </c>
      <c r="K936" s="9" t="s">
        <f>=I936*365/J936</f>
      </c>
    </row>
    <row collapsed="false" customFormat="false" customHeight="false" hidden="false" ht="12.1" outlineLevel="0" r="937">
      <c r="A937" s="16" t="s">
        <v>69</v>
      </c>
      <c r="B937" s="16" t="s">
        <v>70</v>
      </c>
      <c r="C937" s="45" t="n">
        <v>45966</v>
      </c>
      <c r="D937" s="46" t="n">
        <v>45967</v>
      </c>
      <c r="E937" s="17" t="n">
        <v>1.13</v>
      </c>
      <c r="F937" s="17" t="n">
        <v>1.13</v>
      </c>
      <c r="G937" s="17" t="n">
        <v>1</v>
      </c>
      <c r="H937" s="6" t="s">
        <f>=(F937-E937)*G937</f>
      </c>
      <c r="I937" s="9" t="s">
        <f>=(F937-E937)/E937</f>
      </c>
      <c r="J937" s="7" t="s">
        <f>=MAX(1,DATEDIF(C937,D937,"d")-1)</f>
      </c>
      <c r="K937" s="9" t="s">
        <f>=I937*365/J937</f>
      </c>
    </row>
    <row collapsed="false" customFormat="false" customHeight="false" hidden="false" ht="12.1" outlineLevel="0" r="938">
      <c r="A938" s="16" t="s">
        <v>69</v>
      </c>
      <c r="B938" s="16" t="s">
        <v>70</v>
      </c>
      <c r="C938" s="45" t="n">
        <v>45966</v>
      </c>
      <c r="D938" s="46" t="n">
        <v>45967</v>
      </c>
      <c r="E938" s="17" t="n">
        <v>1.13</v>
      </c>
      <c r="F938" s="17" t="n">
        <v>1.13</v>
      </c>
      <c r="G938" s="17" t="n">
        <v>1</v>
      </c>
      <c r="H938" s="6" t="s">
        <f>=(F938-E938)*G938</f>
      </c>
      <c r="I938" s="9" t="s">
        <f>=(F938-E938)/E938</f>
      </c>
      <c r="J938" s="7" t="s">
        <f>=MAX(1,DATEDIF(C938,D938,"d")-1)</f>
      </c>
      <c r="K938" s="9" t="s">
        <f>=I938*365/J938</f>
      </c>
    </row>
    <row collapsed="false" customFormat="false" customHeight="false" hidden="false" ht="12.1" outlineLevel="0" r="939">
      <c r="A939" s="16" t="s">
        <v>69</v>
      </c>
      <c r="B939" s="16" t="s">
        <v>70</v>
      </c>
      <c r="C939" s="45" t="n">
        <v>45966</v>
      </c>
      <c r="D939" s="46" t="n">
        <v>45967</v>
      </c>
      <c r="E939" s="17" t="n">
        <v>1.13</v>
      </c>
      <c r="F939" s="17" t="n">
        <v>1.13</v>
      </c>
      <c r="G939" s="17" t="n">
        <v>1</v>
      </c>
      <c r="H939" s="6" t="s">
        <f>=(F939-E939)*G939</f>
      </c>
      <c r="I939" s="9" t="s">
        <f>=(F939-E939)/E939</f>
      </c>
      <c r="J939" s="7" t="s">
        <f>=MAX(1,DATEDIF(C939,D939,"d")-1)</f>
      </c>
      <c r="K939" s="9" t="s">
        <f>=I939*365/J939</f>
      </c>
    </row>
    <row collapsed="false" customFormat="false" customHeight="false" hidden="false" ht="12.1" outlineLevel="0" r="940">
      <c r="A940" s="16" t="s">
        <v>69</v>
      </c>
      <c r="B940" s="16" t="s">
        <v>70</v>
      </c>
      <c r="C940" s="45" t="n">
        <v>45966</v>
      </c>
      <c r="D940" s="46" t="n">
        <v>45967</v>
      </c>
      <c r="E940" s="17" t="n">
        <v>1.13</v>
      </c>
      <c r="F940" s="17" t="n">
        <v>1.13</v>
      </c>
      <c r="G940" s="17" t="n">
        <v>1</v>
      </c>
      <c r="H940" s="6" t="s">
        <f>=(F940-E940)*G940</f>
      </c>
      <c r="I940" s="9" t="s">
        <f>=(F940-E940)/E940</f>
      </c>
      <c r="J940" s="7" t="s">
        <f>=MAX(1,DATEDIF(C940,D940,"d")-1)</f>
      </c>
      <c r="K940" s="9" t="s">
        <f>=I940*365/J940</f>
      </c>
    </row>
    <row collapsed="false" customFormat="false" customHeight="false" hidden="false" ht="12.1" outlineLevel="0" r="941">
      <c r="A941" s="16" t="s">
        <v>69</v>
      </c>
      <c r="B941" s="16" t="s">
        <v>70</v>
      </c>
      <c r="C941" s="45" t="n">
        <v>45966</v>
      </c>
      <c r="D941" s="46" t="n">
        <v>45967</v>
      </c>
      <c r="E941" s="17" t="n">
        <v>1.13</v>
      </c>
      <c r="F941" s="17" t="n">
        <v>1.13</v>
      </c>
      <c r="G941" s="17" t="n">
        <v>1</v>
      </c>
      <c r="H941" s="6" t="s">
        <f>=(F941-E941)*G941</f>
      </c>
      <c r="I941" s="9" t="s">
        <f>=(F941-E941)/E941</f>
      </c>
      <c r="J941" s="7" t="s">
        <f>=MAX(1,DATEDIF(C941,D941,"d")-1)</f>
      </c>
      <c r="K941" s="9" t="s">
        <f>=I941*365/J941</f>
      </c>
    </row>
    <row collapsed="false" customFormat="false" customHeight="false" hidden="false" ht="12.1" outlineLevel="0" r="942">
      <c r="A942" s="16" t="s">
        <v>69</v>
      </c>
      <c r="B942" s="16" t="s">
        <v>70</v>
      </c>
      <c r="C942" s="45" t="n">
        <v>45966</v>
      </c>
      <c r="D942" s="46" t="n">
        <v>45967</v>
      </c>
      <c r="E942" s="17" t="n">
        <v>1.13</v>
      </c>
      <c r="F942" s="17" t="n">
        <v>1.13</v>
      </c>
      <c r="G942" s="17" t="n">
        <v>1</v>
      </c>
      <c r="H942" s="6" t="s">
        <f>=(F942-E942)*G942</f>
      </c>
      <c r="I942" s="9" t="s">
        <f>=(F942-E942)/E942</f>
      </c>
      <c r="J942" s="7" t="s">
        <f>=MAX(1,DATEDIF(C942,D942,"d")-1)</f>
      </c>
      <c r="K942" s="9" t="s">
        <f>=I942*365/J942</f>
      </c>
    </row>
    <row collapsed="false" customFormat="false" customHeight="false" hidden="false" ht="12.1" outlineLevel="0" r="943">
      <c r="A943" s="16" t="s">
        <v>69</v>
      </c>
      <c r="B943" s="16" t="s">
        <v>70</v>
      </c>
      <c r="C943" s="45" t="n">
        <v>45966</v>
      </c>
      <c r="D943" s="46" t="n">
        <v>45967</v>
      </c>
      <c r="E943" s="17" t="n">
        <v>1.13</v>
      </c>
      <c r="F943" s="17" t="n">
        <v>1.13</v>
      </c>
      <c r="G943" s="17" t="n">
        <v>1</v>
      </c>
      <c r="H943" s="6" t="s">
        <f>=(F943-E943)*G943</f>
      </c>
      <c r="I943" s="9" t="s">
        <f>=(F943-E943)/E943</f>
      </c>
      <c r="J943" s="7" t="s">
        <f>=MAX(1,DATEDIF(C943,D943,"d")-1)</f>
      </c>
      <c r="K943" s="9" t="s">
        <f>=I943*365/J943</f>
      </c>
    </row>
    <row collapsed="false" customFormat="false" customHeight="false" hidden="false" ht="12.1" outlineLevel="0" r="944">
      <c r="A944" s="16" t="s">
        <v>69</v>
      </c>
      <c r="B944" s="16" t="s">
        <v>70</v>
      </c>
      <c r="C944" s="45" t="n">
        <v>45966</v>
      </c>
      <c r="D944" s="46" t="n">
        <v>45967</v>
      </c>
      <c r="E944" s="17" t="n">
        <v>1.13</v>
      </c>
      <c r="F944" s="17" t="n">
        <v>1.13</v>
      </c>
      <c r="G944" s="17" t="n">
        <v>1</v>
      </c>
      <c r="H944" s="6" t="s">
        <f>=(F944-E944)*G944</f>
      </c>
      <c r="I944" s="9" t="s">
        <f>=(F944-E944)/E944</f>
      </c>
      <c r="J944" s="7" t="s">
        <f>=MAX(1,DATEDIF(C944,D944,"d")-1)</f>
      </c>
      <c r="K944" s="9" t="s">
        <f>=I944*365/J944</f>
      </c>
    </row>
    <row collapsed="false" customFormat="false" customHeight="false" hidden="false" ht="12.1" outlineLevel="0" r="945">
      <c r="A945" s="16" t="s">
        <v>69</v>
      </c>
      <c r="B945" s="16" t="s">
        <v>70</v>
      </c>
      <c r="C945" s="45" t="n">
        <v>45966</v>
      </c>
      <c r="D945" s="46" t="n">
        <v>45967</v>
      </c>
      <c r="E945" s="17" t="n">
        <v>1.13</v>
      </c>
      <c r="F945" s="17" t="n">
        <v>1.13</v>
      </c>
      <c r="G945" s="17" t="n">
        <v>1</v>
      </c>
      <c r="H945" s="6" t="s">
        <f>=(F945-E945)*G945</f>
      </c>
      <c r="I945" s="9" t="s">
        <f>=(F945-E945)/E945</f>
      </c>
      <c r="J945" s="7" t="s">
        <f>=MAX(1,DATEDIF(C945,D945,"d")-1)</f>
      </c>
      <c r="K945" s="9" t="s">
        <f>=I945*365/J945</f>
      </c>
    </row>
    <row collapsed="false" customFormat="false" customHeight="false" hidden="false" ht="12.1" outlineLevel="0" r="946">
      <c r="A946" s="16" t="s">
        <v>69</v>
      </c>
      <c r="B946" s="16" t="s">
        <v>70</v>
      </c>
      <c r="C946" s="45" t="n">
        <v>45966</v>
      </c>
      <c r="D946" s="46" t="n">
        <v>45967</v>
      </c>
      <c r="E946" s="17" t="n">
        <v>1.13</v>
      </c>
      <c r="F946" s="17" t="n">
        <v>1.13</v>
      </c>
      <c r="G946" s="17" t="n">
        <v>1</v>
      </c>
      <c r="H946" s="6" t="s">
        <f>=(F946-E946)*G946</f>
      </c>
      <c r="I946" s="9" t="s">
        <f>=(F946-E946)/E946</f>
      </c>
      <c r="J946" s="7" t="s">
        <f>=MAX(1,DATEDIF(C946,D946,"d")-1)</f>
      </c>
      <c r="K946" s="9" t="s">
        <f>=I946*365/J946</f>
      </c>
    </row>
    <row collapsed="false" customFormat="false" customHeight="false" hidden="false" ht="12.1" outlineLevel="0" r="947">
      <c r="A947" s="16" t="s">
        <v>69</v>
      </c>
      <c r="B947" s="16" t="s">
        <v>70</v>
      </c>
      <c r="C947" s="45" t="n">
        <v>45966</v>
      </c>
      <c r="D947" s="46" t="n">
        <v>45967</v>
      </c>
      <c r="E947" s="17" t="n">
        <v>1.13</v>
      </c>
      <c r="F947" s="17" t="n">
        <v>1.13</v>
      </c>
      <c r="G947" s="17" t="n">
        <v>1</v>
      </c>
      <c r="H947" s="6" t="s">
        <f>=(F947-E947)*G947</f>
      </c>
      <c r="I947" s="9" t="s">
        <f>=(F947-E947)/E947</f>
      </c>
      <c r="J947" s="7" t="s">
        <f>=MAX(1,DATEDIF(C947,D947,"d")-1)</f>
      </c>
      <c r="K947" s="9" t="s">
        <f>=I947*365/J947</f>
      </c>
    </row>
    <row collapsed="false" customFormat="false" customHeight="false" hidden="false" ht="12.1" outlineLevel="0" r="948">
      <c r="A948" s="16" t="s">
        <v>69</v>
      </c>
      <c r="B948" s="16" t="s">
        <v>70</v>
      </c>
      <c r="C948" s="45" t="n">
        <v>45966</v>
      </c>
      <c r="D948" s="46" t="n">
        <v>45967</v>
      </c>
      <c r="E948" s="17" t="n">
        <v>1.13</v>
      </c>
      <c r="F948" s="17" t="n">
        <v>1.13</v>
      </c>
      <c r="G948" s="17" t="n">
        <v>1</v>
      </c>
      <c r="H948" s="6" t="s">
        <f>=(F948-E948)*G948</f>
      </c>
      <c r="I948" s="9" t="s">
        <f>=(F948-E948)/E948</f>
      </c>
      <c r="J948" s="7" t="s">
        <f>=MAX(1,DATEDIF(C948,D948,"d")-1)</f>
      </c>
      <c r="K948" s="9" t="s">
        <f>=I948*365/J948</f>
      </c>
    </row>
    <row collapsed="false" customFormat="false" customHeight="false" hidden="false" ht="12.1" outlineLevel="0" r="949">
      <c r="A949" s="16" t="s">
        <v>69</v>
      </c>
      <c r="B949" s="16" t="s">
        <v>70</v>
      </c>
      <c r="C949" s="45" t="n">
        <v>45966</v>
      </c>
      <c r="D949" s="46" t="n">
        <v>45967</v>
      </c>
      <c r="E949" s="17" t="n">
        <v>1.13</v>
      </c>
      <c r="F949" s="17" t="n">
        <v>1.13</v>
      </c>
      <c r="G949" s="17" t="n">
        <v>1</v>
      </c>
      <c r="H949" s="6" t="s">
        <f>=(F949-E949)*G949</f>
      </c>
      <c r="I949" s="9" t="s">
        <f>=(F949-E949)/E949</f>
      </c>
      <c r="J949" s="7" t="s">
        <f>=MAX(1,DATEDIF(C949,D949,"d")-1)</f>
      </c>
      <c r="K949" s="9" t="s">
        <f>=I949*365/J949</f>
      </c>
    </row>
    <row collapsed="false" customFormat="false" customHeight="false" hidden="false" ht="12.1" outlineLevel="0" r="950">
      <c r="A950" s="16" t="s">
        <v>69</v>
      </c>
      <c r="B950" s="16" t="s">
        <v>70</v>
      </c>
      <c r="C950" s="45" t="n">
        <v>45966</v>
      </c>
      <c r="D950" s="46" t="n">
        <v>45967</v>
      </c>
      <c r="E950" s="17" t="n">
        <v>1.13</v>
      </c>
      <c r="F950" s="17" t="n">
        <v>1.13</v>
      </c>
      <c r="G950" s="17" t="n">
        <v>1</v>
      </c>
      <c r="H950" s="6" t="s">
        <f>=(F950-E950)*G950</f>
      </c>
      <c r="I950" s="9" t="s">
        <f>=(F950-E950)/E950</f>
      </c>
      <c r="J950" s="7" t="s">
        <f>=MAX(1,DATEDIF(C950,D950,"d")-1)</f>
      </c>
      <c r="K950" s="9" t="s">
        <f>=I950*365/J950</f>
      </c>
    </row>
    <row collapsed="false" customFormat="false" customHeight="false" hidden="false" ht="12.1" outlineLevel="0" r="951">
      <c r="A951" s="16" t="s">
        <v>69</v>
      </c>
      <c r="B951" s="16" t="s">
        <v>70</v>
      </c>
      <c r="C951" s="45" t="n">
        <v>45966</v>
      </c>
      <c r="D951" s="46" t="n">
        <v>45967</v>
      </c>
      <c r="E951" s="17" t="n">
        <v>1.13</v>
      </c>
      <c r="F951" s="17" t="n">
        <v>1.13</v>
      </c>
      <c r="G951" s="17" t="n">
        <v>1</v>
      </c>
      <c r="H951" s="6" t="s">
        <f>=(F951-E951)*G951</f>
      </c>
      <c r="I951" s="9" t="s">
        <f>=(F951-E951)/E951</f>
      </c>
      <c r="J951" s="7" t="s">
        <f>=MAX(1,DATEDIF(C951,D951,"d")-1)</f>
      </c>
      <c r="K951" s="9" t="s">
        <f>=I951*365/J951</f>
      </c>
    </row>
    <row collapsed="false" customFormat="false" customHeight="false" hidden="false" ht="12.1" outlineLevel="0" r="952">
      <c r="A952" s="16" t="s">
        <v>69</v>
      </c>
      <c r="B952" s="16" t="s">
        <v>70</v>
      </c>
      <c r="C952" s="45" t="n">
        <v>45966</v>
      </c>
      <c r="D952" s="46" t="n">
        <v>45967</v>
      </c>
      <c r="E952" s="17" t="n">
        <v>1.13</v>
      </c>
      <c r="F952" s="17" t="n">
        <v>1.13</v>
      </c>
      <c r="G952" s="17" t="n">
        <v>1</v>
      </c>
      <c r="H952" s="6" t="s">
        <f>=(F952-E952)*G952</f>
      </c>
      <c r="I952" s="9" t="s">
        <f>=(F952-E952)/E952</f>
      </c>
      <c r="J952" s="7" t="s">
        <f>=MAX(1,DATEDIF(C952,D952,"d")-1)</f>
      </c>
      <c r="K952" s="9" t="s">
        <f>=I952*365/J952</f>
      </c>
    </row>
    <row collapsed="false" customFormat="false" customHeight="false" hidden="false" ht="12.1" outlineLevel="0" r="953">
      <c r="A953" s="16" t="s">
        <v>69</v>
      </c>
      <c r="B953" s="16" t="s">
        <v>70</v>
      </c>
      <c r="C953" s="45" t="n">
        <v>45966</v>
      </c>
      <c r="D953" s="46" t="n">
        <v>45967</v>
      </c>
      <c r="E953" s="17" t="n">
        <v>1.13</v>
      </c>
      <c r="F953" s="17" t="n">
        <v>1.13</v>
      </c>
      <c r="G953" s="17" t="n">
        <v>1</v>
      </c>
      <c r="H953" s="6" t="s">
        <f>=(F953-E953)*G953</f>
      </c>
      <c r="I953" s="9" t="s">
        <f>=(F953-E953)/E953</f>
      </c>
      <c r="J953" s="7" t="s">
        <f>=MAX(1,DATEDIF(C953,D953,"d")-1)</f>
      </c>
      <c r="K953" s="9" t="s">
        <f>=I953*365/J953</f>
      </c>
    </row>
    <row collapsed="false" customFormat="false" customHeight="false" hidden="false" ht="12.1" outlineLevel="0" r="954">
      <c r="A954" s="16" t="s">
        <v>69</v>
      </c>
      <c r="B954" s="16" t="s">
        <v>70</v>
      </c>
      <c r="C954" s="45" t="n">
        <v>45966</v>
      </c>
      <c r="D954" s="46" t="n">
        <v>45967</v>
      </c>
      <c r="E954" s="17" t="n">
        <v>1.13</v>
      </c>
      <c r="F954" s="17" t="n">
        <v>1.13</v>
      </c>
      <c r="G954" s="17" t="n">
        <v>1</v>
      </c>
      <c r="H954" s="6" t="s">
        <f>=(F954-E954)*G954</f>
      </c>
      <c r="I954" s="9" t="s">
        <f>=(F954-E954)/E954</f>
      </c>
      <c r="J954" s="7" t="s">
        <f>=MAX(1,DATEDIF(C954,D954,"d")-1)</f>
      </c>
      <c r="K954" s="9" t="s">
        <f>=I954*365/J954</f>
      </c>
    </row>
    <row collapsed="false" customFormat="false" customHeight="false" hidden="false" ht="12.1" outlineLevel="0" r="955">
      <c r="A955" s="16" t="s">
        <v>69</v>
      </c>
      <c r="B955" s="16" t="s">
        <v>70</v>
      </c>
      <c r="C955" s="45" t="n">
        <v>45966</v>
      </c>
      <c r="D955" s="46" t="n">
        <v>45967</v>
      </c>
      <c r="E955" s="17" t="n">
        <v>1.13</v>
      </c>
      <c r="F955" s="17" t="n">
        <v>1.13</v>
      </c>
      <c r="G955" s="17" t="n">
        <v>1</v>
      </c>
      <c r="H955" s="6" t="s">
        <f>=(F955-E955)*G955</f>
      </c>
      <c r="I955" s="9" t="s">
        <f>=(F955-E955)/E955</f>
      </c>
      <c r="J955" s="7" t="s">
        <f>=MAX(1,DATEDIF(C955,D955,"d")-1)</f>
      </c>
      <c r="K955" s="9" t="s">
        <f>=I955*365/J955</f>
      </c>
    </row>
    <row collapsed="false" customFormat="false" customHeight="false" hidden="false" ht="12.1" outlineLevel="0" r="956">
      <c r="A956" s="16" t="s">
        <v>69</v>
      </c>
      <c r="B956" s="16" t="s">
        <v>70</v>
      </c>
      <c r="C956" s="45" t="n">
        <v>45966</v>
      </c>
      <c r="D956" s="46" t="n">
        <v>45967</v>
      </c>
      <c r="E956" s="17" t="n">
        <v>1.13</v>
      </c>
      <c r="F956" s="17" t="n">
        <v>1.13</v>
      </c>
      <c r="G956" s="17" t="n">
        <v>1</v>
      </c>
      <c r="H956" s="6" t="s">
        <f>=(F956-E956)*G956</f>
      </c>
      <c r="I956" s="9" t="s">
        <f>=(F956-E956)/E956</f>
      </c>
      <c r="J956" s="7" t="s">
        <f>=MAX(1,DATEDIF(C956,D956,"d")-1)</f>
      </c>
      <c r="K956" s="9" t="s">
        <f>=I956*365/J956</f>
      </c>
    </row>
    <row collapsed="false" customFormat="false" customHeight="false" hidden="false" ht="12.1" outlineLevel="0" r="957">
      <c r="A957" s="16" t="s">
        <v>69</v>
      </c>
      <c r="B957" s="16" t="s">
        <v>70</v>
      </c>
      <c r="C957" s="45" t="n">
        <v>45966</v>
      </c>
      <c r="D957" s="46" t="n">
        <v>45967</v>
      </c>
      <c r="E957" s="17" t="n">
        <v>1.13</v>
      </c>
      <c r="F957" s="17" t="n">
        <v>1.13</v>
      </c>
      <c r="G957" s="17" t="n">
        <v>1</v>
      </c>
      <c r="H957" s="6" t="s">
        <f>=(F957-E957)*G957</f>
      </c>
      <c r="I957" s="9" t="s">
        <f>=(F957-E957)/E957</f>
      </c>
      <c r="J957" s="7" t="s">
        <f>=MAX(1,DATEDIF(C957,D957,"d")-1)</f>
      </c>
      <c r="K957" s="9" t="s">
        <f>=I957*365/J957</f>
      </c>
    </row>
    <row collapsed="false" customFormat="false" customHeight="false" hidden="false" ht="12.1" outlineLevel="0" r="958">
      <c r="A958" s="16" t="s">
        <v>69</v>
      </c>
      <c r="B958" s="16" t="s">
        <v>70</v>
      </c>
      <c r="C958" s="45" t="n">
        <v>45966</v>
      </c>
      <c r="D958" s="46" t="n">
        <v>45967</v>
      </c>
      <c r="E958" s="17" t="n">
        <v>1.13</v>
      </c>
      <c r="F958" s="17" t="n">
        <v>1.13</v>
      </c>
      <c r="G958" s="17" t="n">
        <v>1</v>
      </c>
      <c r="H958" s="6" t="s">
        <f>=(F958-E958)*G958</f>
      </c>
      <c r="I958" s="9" t="s">
        <f>=(F958-E958)/E958</f>
      </c>
      <c r="J958" s="7" t="s">
        <f>=MAX(1,DATEDIF(C958,D958,"d")-1)</f>
      </c>
      <c r="K958" s="9" t="s">
        <f>=I958*365/J958</f>
      </c>
    </row>
    <row collapsed="false" customFormat="false" customHeight="false" hidden="false" ht="12.1" outlineLevel="0" r="959">
      <c r="A959" s="16" t="s">
        <v>69</v>
      </c>
      <c r="B959" s="16" t="s">
        <v>70</v>
      </c>
      <c r="C959" s="45" t="n">
        <v>45966</v>
      </c>
      <c r="D959" s="46" t="n">
        <v>45967</v>
      </c>
      <c r="E959" s="17" t="n">
        <v>1.13</v>
      </c>
      <c r="F959" s="17" t="n">
        <v>1.13</v>
      </c>
      <c r="G959" s="17" t="n">
        <v>1</v>
      </c>
      <c r="H959" s="6" t="s">
        <f>=(F959-E959)*G959</f>
      </c>
      <c r="I959" s="9" t="s">
        <f>=(F959-E959)/E959</f>
      </c>
      <c r="J959" s="7" t="s">
        <f>=MAX(1,DATEDIF(C959,D959,"d")-1)</f>
      </c>
      <c r="K959" s="9" t="s">
        <f>=I959*365/J959</f>
      </c>
    </row>
    <row collapsed="false" customFormat="false" customHeight="false" hidden="false" ht="12.1" outlineLevel="0" r="960">
      <c r="A960" s="16" t="s">
        <v>69</v>
      </c>
      <c r="B960" s="16" t="s">
        <v>70</v>
      </c>
      <c r="C960" s="45" t="n">
        <v>45966</v>
      </c>
      <c r="D960" s="46" t="n">
        <v>45967</v>
      </c>
      <c r="E960" s="17" t="n">
        <v>1.13</v>
      </c>
      <c r="F960" s="17" t="n">
        <v>1.13</v>
      </c>
      <c r="G960" s="17" t="n">
        <v>1</v>
      </c>
      <c r="H960" s="6" t="s">
        <f>=(F960-E960)*G960</f>
      </c>
      <c r="I960" s="9" t="s">
        <f>=(F960-E960)/E960</f>
      </c>
      <c r="J960" s="7" t="s">
        <f>=MAX(1,DATEDIF(C960,D960,"d")-1)</f>
      </c>
      <c r="K960" s="9" t="s">
        <f>=I960*365/J960</f>
      </c>
    </row>
    <row collapsed="false" customFormat="false" customHeight="false" hidden="false" ht="12.1" outlineLevel="0" r="961">
      <c r="A961" s="16" t="s">
        <v>69</v>
      </c>
      <c r="B961" s="16" t="s">
        <v>70</v>
      </c>
      <c r="C961" s="45" t="n">
        <v>45966</v>
      </c>
      <c r="D961" s="46" t="n">
        <v>45967</v>
      </c>
      <c r="E961" s="17" t="n">
        <v>1.13</v>
      </c>
      <c r="F961" s="17" t="n">
        <v>1.13</v>
      </c>
      <c r="G961" s="17" t="n">
        <v>1</v>
      </c>
      <c r="H961" s="6" t="s">
        <f>=(F961-E961)*G961</f>
      </c>
      <c r="I961" s="9" t="s">
        <f>=(F961-E961)/E961</f>
      </c>
      <c r="J961" s="7" t="s">
        <f>=MAX(1,DATEDIF(C961,D961,"d")-1)</f>
      </c>
      <c r="K961" s="9" t="s">
        <f>=I961*365/J961</f>
      </c>
    </row>
    <row collapsed="false" customFormat="false" customHeight="false" hidden="false" ht="12.1" outlineLevel="0" r="962">
      <c r="A962" s="16" t="s">
        <v>69</v>
      </c>
      <c r="B962" s="16" t="s">
        <v>70</v>
      </c>
      <c r="C962" s="45" t="n">
        <v>45966</v>
      </c>
      <c r="D962" s="46" t="n">
        <v>45967</v>
      </c>
      <c r="E962" s="17" t="n">
        <v>1.13</v>
      </c>
      <c r="F962" s="17" t="n">
        <v>1.13</v>
      </c>
      <c r="G962" s="17" t="n">
        <v>1</v>
      </c>
      <c r="H962" s="6" t="s">
        <f>=(F962-E962)*G962</f>
      </c>
      <c r="I962" s="9" t="s">
        <f>=(F962-E962)/E962</f>
      </c>
      <c r="J962" s="7" t="s">
        <f>=MAX(1,DATEDIF(C962,D962,"d")-1)</f>
      </c>
      <c r="K962" s="9" t="s">
        <f>=I962*365/J962</f>
      </c>
    </row>
    <row collapsed="false" customFormat="false" customHeight="false" hidden="false" ht="12.1" outlineLevel="0" r="963">
      <c r="A963" s="16" t="s">
        <v>69</v>
      </c>
      <c r="B963" s="16" t="s">
        <v>70</v>
      </c>
      <c r="C963" s="45" t="n">
        <v>45966</v>
      </c>
      <c r="D963" s="46" t="n">
        <v>45967</v>
      </c>
      <c r="E963" s="17" t="n">
        <v>1.13</v>
      </c>
      <c r="F963" s="17" t="n">
        <v>1.13</v>
      </c>
      <c r="G963" s="17" t="n">
        <v>1</v>
      </c>
      <c r="H963" s="6" t="s">
        <f>=(F963-E963)*G963</f>
      </c>
      <c r="I963" s="9" t="s">
        <f>=(F963-E963)/E963</f>
      </c>
      <c r="J963" s="7" t="s">
        <f>=MAX(1,DATEDIF(C963,D963,"d")-1)</f>
      </c>
      <c r="K963" s="9" t="s">
        <f>=I963*365/J963</f>
      </c>
    </row>
    <row collapsed="false" customFormat="false" customHeight="false" hidden="false" ht="12.1" outlineLevel="0" r="964">
      <c r="A964" s="16" t="s">
        <v>69</v>
      </c>
      <c r="B964" s="16" t="s">
        <v>70</v>
      </c>
      <c r="C964" s="45" t="n">
        <v>45966</v>
      </c>
      <c r="D964" s="46" t="n">
        <v>45967</v>
      </c>
      <c r="E964" s="17" t="n">
        <v>1.13</v>
      </c>
      <c r="F964" s="17" t="n">
        <v>1.13</v>
      </c>
      <c r="G964" s="17" t="n">
        <v>1</v>
      </c>
      <c r="H964" s="6" t="s">
        <f>=(F964-E964)*G964</f>
      </c>
      <c r="I964" s="9" t="s">
        <f>=(F964-E964)/E964</f>
      </c>
      <c r="J964" s="7" t="s">
        <f>=MAX(1,DATEDIF(C964,D964,"d")-1)</f>
      </c>
      <c r="K964" s="9" t="s">
        <f>=I964*365/J964</f>
      </c>
    </row>
    <row collapsed="false" customFormat="false" customHeight="false" hidden="false" ht="12.1" outlineLevel="0" r="965">
      <c r="A965" s="16" t="s">
        <v>69</v>
      </c>
      <c r="B965" s="16" t="s">
        <v>70</v>
      </c>
      <c r="C965" s="45" t="n">
        <v>45966</v>
      </c>
      <c r="D965" s="46" t="n">
        <v>45967</v>
      </c>
      <c r="E965" s="17" t="n">
        <v>1.13</v>
      </c>
      <c r="F965" s="17" t="n">
        <v>1.13</v>
      </c>
      <c r="G965" s="17" t="n">
        <v>1</v>
      </c>
      <c r="H965" s="6" t="s">
        <f>=(F965-E965)*G965</f>
      </c>
      <c r="I965" s="9" t="s">
        <f>=(F965-E965)/E965</f>
      </c>
      <c r="J965" s="7" t="s">
        <f>=MAX(1,DATEDIF(C965,D965,"d")-1)</f>
      </c>
      <c r="K965" s="9" t="s">
        <f>=I965*365/J965</f>
      </c>
    </row>
    <row collapsed="false" customFormat="false" customHeight="false" hidden="false" ht="12.1" outlineLevel="0" r="966">
      <c r="A966" s="16" t="s">
        <v>69</v>
      </c>
      <c r="B966" s="16" t="s">
        <v>70</v>
      </c>
      <c r="C966" s="45" t="n">
        <v>45966</v>
      </c>
      <c r="D966" s="46" t="n">
        <v>45967</v>
      </c>
      <c r="E966" s="17" t="n">
        <v>1.13</v>
      </c>
      <c r="F966" s="17" t="n">
        <v>1.13</v>
      </c>
      <c r="G966" s="17" t="n">
        <v>1</v>
      </c>
      <c r="H966" s="6" t="s">
        <f>=(F966-E966)*G966</f>
      </c>
      <c r="I966" s="9" t="s">
        <f>=(F966-E966)/E966</f>
      </c>
      <c r="J966" s="7" t="s">
        <f>=MAX(1,DATEDIF(C966,D966,"d")-1)</f>
      </c>
      <c r="K966" s="9" t="s">
        <f>=I966*365/J966</f>
      </c>
    </row>
    <row collapsed="false" customFormat="false" customHeight="false" hidden="false" ht="12.1" outlineLevel="0" r="967">
      <c r="A967" s="16" t="s">
        <v>69</v>
      </c>
      <c r="B967" s="16" t="s">
        <v>70</v>
      </c>
      <c r="C967" s="45" t="n">
        <v>45966</v>
      </c>
      <c r="D967" s="46" t="n">
        <v>45967</v>
      </c>
      <c r="E967" s="17" t="n">
        <v>1.13</v>
      </c>
      <c r="F967" s="17" t="n">
        <v>1.13</v>
      </c>
      <c r="G967" s="17" t="n">
        <v>1</v>
      </c>
      <c r="H967" s="6" t="s">
        <f>=(F967-E967)*G967</f>
      </c>
      <c r="I967" s="9" t="s">
        <f>=(F967-E967)/E967</f>
      </c>
      <c r="J967" s="7" t="s">
        <f>=MAX(1,DATEDIF(C967,D967,"d")-1)</f>
      </c>
      <c r="K967" s="9" t="s">
        <f>=I967*365/J967</f>
      </c>
    </row>
    <row collapsed="false" customFormat="false" customHeight="false" hidden="false" ht="12.1" outlineLevel="0" r="968">
      <c r="A968" s="16" t="s">
        <v>69</v>
      </c>
      <c r="B968" s="16" t="s">
        <v>70</v>
      </c>
      <c r="C968" s="45" t="n">
        <v>45966</v>
      </c>
      <c r="D968" s="46" t="n">
        <v>45967</v>
      </c>
      <c r="E968" s="17" t="n">
        <v>1.13</v>
      </c>
      <c r="F968" s="17" t="n">
        <v>1.13</v>
      </c>
      <c r="G968" s="17" t="n">
        <v>1</v>
      </c>
      <c r="H968" s="6" t="s">
        <f>=(F968-E968)*G968</f>
      </c>
      <c r="I968" s="9" t="s">
        <f>=(F968-E968)/E968</f>
      </c>
      <c r="J968" s="7" t="s">
        <f>=MAX(1,DATEDIF(C968,D968,"d")-1)</f>
      </c>
      <c r="K968" s="9" t="s">
        <f>=I968*365/J968</f>
      </c>
    </row>
    <row collapsed="false" customFormat="false" customHeight="false" hidden="false" ht="12.1" outlineLevel="0" r="969">
      <c r="A969" s="16" t="s">
        <v>69</v>
      </c>
      <c r="B969" s="16" t="s">
        <v>70</v>
      </c>
      <c r="C969" s="45" t="n">
        <v>45966</v>
      </c>
      <c r="D969" s="46" t="n">
        <v>45967</v>
      </c>
      <c r="E969" s="17" t="n">
        <v>1.13</v>
      </c>
      <c r="F969" s="17" t="n">
        <v>1.13</v>
      </c>
      <c r="G969" s="17" t="n">
        <v>1</v>
      </c>
      <c r="H969" s="6" t="s">
        <f>=(F969-E969)*G969</f>
      </c>
      <c r="I969" s="9" t="s">
        <f>=(F969-E969)/E969</f>
      </c>
      <c r="J969" s="7" t="s">
        <f>=MAX(1,DATEDIF(C969,D969,"d")-1)</f>
      </c>
      <c r="K969" s="9" t="s">
        <f>=I969*365/J969</f>
      </c>
    </row>
    <row collapsed="false" customFormat="false" customHeight="false" hidden="false" ht="12.1" outlineLevel="0" r="970">
      <c r="A970" s="16" t="s">
        <v>69</v>
      </c>
      <c r="B970" s="16" t="s">
        <v>70</v>
      </c>
      <c r="C970" s="45" t="n">
        <v>45966</v>
      </c>
      <c r="D970" s="46" t="n">
        <v>45967</v>
      </c>
      <c r="E970" s="17" t="n">
        <v>1.13</v>
      </c>
      <c r="F970" s="17" t="n">
        <v>1.13</v>
      </c>
      <c r="G970" s="17" t="n">
        <v>1</v>
      </c>
      <c r="H970" s="6" t="s">
        <f>=(F970-E970)*G970</f>
      </c>
      <c r="I970" s="9" t="s">
        <f>=(F970-E970)/E970</f>
      </c>
      <c r="J970" s="7" t="s">
        <f>=MAX(1,DATEDIF(C970,D970,"d")-1)</f>
      </c>
      <c r="K970" s="9" t="s">
        <f>=I970*365/J970</f>
      </c>
    </row>
    <row collapsed="false" customFormat="false" customHeight="false" hidden="false" ht="12.1" outlineLevel="0" r="971">
      <c r="A971" s="16" t="s">
        <v>69</v>
      </c>
      <c r="B971" s="16" t="s">
        <v>70</v>
      </c>
      <c r="C971" s="45" t="n">
        <v>45966</v>
      </c>
      <c r="D971" s="46" t="n">
        <v>45967</v>
      </c>
      <c r="E971" s="17" t="n">
        <v>1.13</v>
      </c>
      <c r="F971" s="17" t="n">
        <v>1.13</v>
      </c>
      <c r="G971" s="17" t="n">
        <v>1</v>
      </c>
      <c r="H971" s="6" t="s">
        <f>=(F971-E971)*G971</f>
      </c>
      <c r="I971" s="9" t="s">
        <f>=(F971-E971)/E971</f>
      </c>
      <c r="J971" s="7" t="s">
        <f>=MAX(1,DATEDIF(C971,D971,"d")-1)</f>
      </c>
      <c r="K971" s="9" t="s">
        <f>=I971*365/J971</f>
      </c>
    </row>
    <row collapsed="false" customFormat="false" customHeight="false" hidden="false" ht="12.1" outlineLevel="0" r="972">
      <c r="A972" s="16" t="s">
        <v>69</v>
      </c>
      <c r="B972" s="16" t="s">
        <v>70</v>
      </c>
      <c r="C972" s="45" t="n">
        <v>45966</v>
      </c>
      <c r="D972" s="46" t="n">
        <v>45967</v>
      </c>
      <c r="E972" s="17" t="n">
        <v>1.13</v>
      </c>
      <c r="F972" s="17" t="n">
        <v>1.13</v>
      </c>
      <c r="G972" s="17" t="n">
        <v>1</v>
      </c>
      <c r="H972" s="6" t="s">
        <f>=(F972-E972)*G972</f>
      </c>
      <c r="I972" s="9" t="s">
        <f>=(F972-E972)/E972</f>
      </c>
      <c r="J972" s="7" t="s">
        <f>=MAX(1,DATEDIF(C972,D972,"d")-1)</f>
      </c>
      <c r="K972" s="9" t="s">
        <f>=I972*365/J972</f>
      </c>
    </row>
    <row collapsed="false" customFormat="false" customHeight="false" hidden="false" ht="12.1" outlineLevel="0" r="973">
      <c r="A973" s="16" t="s">
        <v>69</v>
      </c>
      <c r="B973" s="16" t="s">
        <v>70</v>
      </c>
      <c r="C973" s="45" t="n">
        <v>45966</v>
      </c>
      <c r="D973" s="46" t="n">
        <v>45967</v>
      </c>
      <c r="E973" s="17" t="n">
        <v>1.13</v>
      </c>
      <c r="F973" s="17" t="n">
        <v>1.13</v>
      </c>
      <c r="G973" s="17" t="n">
        <v>1</v>
      </c>
      <c r="H973" s="6" t="s">
        <f>=(F973-E973)*G973</f>
      </c>
      <c r="I973" s="9" t="s">
        <f>=(F973-E973)/E973</f>
      </c>
      <c r="J973" s="7" t="s">
        <f>=MAX(1,DATEDIF(C973,D973,"d")-1)</f>
      </c>
      <c r="K973" s="9" t="s">
        <f>=I973*365/J973</f>
      </c>
    </row>
    <row collapsed="false" customFormat="false" customHeight="false" hidden="false" ht="12.1" outlineLevel="0" r="974">
      <c r="A974" s="16" t="s">
        <v>69</v>
      </c>
      <c r="B974" s="16" t="s">
        <v>70</v>
      </c>
      <c r="C974" s="45" t="n">
        <v>45966</v>
      </c>
      <c r="D974" s="46" t="n">
        <v>45967</v>
      </c>
      <c r="E974" s="17" t="n">
        <v>1.13</v>
      </c>
      <c r="F974" s="17" t="n">
        <v>1.13</v>
      </c>
      <c r="G974" s="17" t="n">
        <v>1</v>
      </c>
      <c r="H974" s="6" t="s">
        <f>=(F974-E974)*G974</f>
      </c>
      <c r="I974" s="9" t="s">
        <f>=(F974-E974)/E974</f>
      </c>
      <c r="J974" s="7" t="s">
        <f>=MAX(1,DATEDIF(C974,D974,"d")-1)</f>
      </c>
      <c r="K974" s="9" t="s">
        <f>=I974*365/J974</f>
      </c>
    </row>
    <row collapsed="false" customFormat="false" customHeight="false" hidden="false" ht="12.1" outlineLevel="0" r="975">
      <c r="A975" s="16" t="s">
        <v>69</v>
      </c>
      <c r="B975" s="16" t="s">
        <v>70</v>
      </c>
      <c r="C975" s="45" t="n">
        <v>45966</v>
      </c>
      <c r="D975" s="46" t="n">
        <v>45967</v>
      </c>
      <c r="E975" s="17" t="n">
        <v>1.13</v>
      </c>
      <c r="F975" s="17" t="n">
        <v>1.13</v>
      </c>
      <c r="G975" s="17" t="n">
        <v>1</v>
      </c>
      <c r="H975" s="6" t="s">
        <f>=(F975-E975)*G975</f>
      </c>
      <c r="I975" s="9" t="s">
        <f>=(F975-E975)/E975</f>
      </c>
      <c r="J975" s="7" t="s">
        <f>=MAX(1,DATEDIF(C975,D975,"d")-1)</f>
      </c>
      <c r="K975" s="9" t="s">
        <f>=I975*365/J975</f>
      </c>
    </row>
    <row collapsed="false" customFormat="false" customHeight="false" hidden="false" ht="12.1" outlineLevel="0" r="976">
      <c r="A976" s="16" t="s">
        <v>69</v>
      </c>
      <c r="B976" s="16" t="s">
        <v>70</v>
      </c>
      <c r="C976" s="45" t="n">
        <v>45966</v>
      </c>
      <c r="D976" s="46" t="n">
        <v>45967</v>
      </c>
      <c r="E976" s="17" t="n">
        <v>1.13</v>
      </c>
      <c r="F976" s="17" t="n">
        <v>1.13</v>
      </c>
      <c r="G976" s="17" t="n">
        <v>1</v>
      </c>
      <c r="H976" s="6" t="s">
        <f>=(F976-E976)*G976</f>
      </c>
      <c r="I976" s="9" t="s">
        <f>=(F976-E976)/E976</f>
      </c>
      <c r="J976" s="7" t="s">
        <f>=MAX(1,DATEDIF(C976,D976,"d")-1)</f>
      </c>
      <c r="K976" s="9" t="s">
        <f>=I976*365/J976</f>
      </c>
    </row>
    <row collapsed="false" customFormat="false" customHeight="false" hidden="false" ht="12.1" outlineLevel="0" r="977">
      <c r="A977" s="16" t="s">
        <v>69</v>
      </c>
      <c r="B977" s="16" t="s">
        <v>70</v>
      </c>
      <c r="C977" s="45" t="n">
        <v>45966</v>
      </c>
      <c r="D977" s="46" t="n">
        <v>45967</v>
      </c>
      <c r="E977" s="17" t="n">
        <v>1.13</v>
      </c>
      <c r="F977" s="17" t="n">
        <v>1.13</v>
      </c>
      <c r="G977" s="17" t="n">
        <v>1</v>
      </c>
      <c r="H977" s="6" t="s">
        <f>=(F977-E977)*G977</f>
      </c>
      <c r="I977" s="9" t="s">
        <f>=(F977-E977)/E977</f>
      </c>
      <c r="J977" s="7" t="s">
        <f>=MAX(1,DATEDIF(C977,D977,"d")-1)</f>
      </c>
      <c r="K977" s="9" t="s">
        <f>=I977*365/J977</f>
      </c>
    </row>
    <row collapsed="false" customFormat="false" customHeight="false" hidden="false" ht="12.1" outlineLevel="0" r="978">
      <c r="A978" s="16" t="s">
        <v>69</v>
      </c>
      <c r="B978" s="16" t="s">
        <v>70</v>
      </c>
      <c r="C978" s="45" t="n">
        <v>45966</v>
      </c>
      <c r="D978" s="46" t="n">
        <v>45967</v>
      </c>
      <c r="E978" s="17" t="n">
        <v>1.13</v>
      </c>
      <c r="F978" s="17" t="n">
        <v>1.13</v>
      </c>
      <c r="G978" s="17" t="n">
        <v>1</v>
      </c>
      <c r="H978" s="6" t="s">
        <f>=(F978-E978)*G978</f>
      </c>
      <c r="I978" s="9" t="s">
        <f>=(F978-E978)/E978</f>
      </c>
      <c r="J978" s="7" t="s">
        <f>=MAX(1,DATEDIF(C978,D978,"d")-1)</f>
      </c>
      <c r="K978" s="9" t="s">
        <f>=I978*365/J978</f>
      </c>
    </row>
    <row collapsed="false" customFormat="false" customHeight="false" hidden="false" ht="12.1" outlineLevel="0" r="979">
      <c r="A979" s="16" t="s">
        <v>69</v>
      </c>
      <c r="B979" s="16" t="s">
        <v>70</v>
      </c>
      <c r="C979" s="45" t="n">
        <v>45966</v>
      </c>
      <c r="D979" s="46" t="n">
        <v>45967</v>
      </c>
      <c r="E979" s="17" t="n">
        <v>1.13</v>
      </c>
      <c r="F979" s="17" t="n">
        <v>1.13</v>
      </c>
      <c r="G979" s="17" t="n">
        <v>1</v>
      </c>
      <c r="H979" s="6" t="s">
        <f>=(F979-E979)*G979</f>
      </c>
      <c r="I979" s="9" t="s">
        <f>=(F979-E979)/E979</f>
      </c>
      <c r="J979" s="7" t="s">
        <f>=MAX(1,DATEDIF(C979,D979,"d")-1)</f>
      </c>
      <c r="K979" s="9" t="s">
        <f>=I979*365/J979</f>
      </c>
    </row>
    <row collapsed="false" customFormat="false" customHeight="false" hidden="false" ht="12.1" outlineLevel="0" r="980">
      <c r="A980" s="16" t="s">
        <v>69</v>
      </c>
      <c r="B980" s="16" t="s">
        <v>70</v>
      </c>
      <c r="C980" s="45" t="n">
        <v>45966</v>
      </c>
      <c r="D980" s="46" t="n">
        <v>45967</v>
      </c>
      <c r="E980" s="17" t="n">
        <v>1.13</v>
      </c>
      <c r="F980" s="17" t="n">
        <v>1.13</v>
      </c>
      <c r="G980" s="17" t="n">
        <v>1</v>
      </c>
      <c r="H980" s="6" t="s">
        <f>=(F980-E980)*G980</f>
      </c>
      <c r="I980" s="9" t="s">
        <f>=(F980-E980)/E980</f>
      </c>
      <c r="J980" s="7" t="s">
        <f>=MAX(1,DATEDIF(C980,D980,"d")-1)</f>
      </c>
      <c r="K980" s="9" t="s">
        <f>=I980*365/J980</f>
      </c>
    </row>
    <row collapsed="false" customFormat="false" customHeight="false" hidden="false" ht="12.1" outlineLevel="0" r="981">
      <c r="A981" s="16" t="s">
        <v>69</v>
      </c>
      <c r="B981" s="16" t="s">
        <v>70</v>
      </c>
      <c r="C981" s="45" t="n">
        <v>45966</v>
      </c>
      <c r="D981" s="46" t="n">
        <v>45967</v>
      </c>
      <c r="E981" s="17" t="n">
        <v>1.13</v>
      </c>
      <c r="F981" s="17" t="n">
        <v>1.13</v>
      </c>
      <c r="G981" s="17" t="n">
        <v>1</v>
      </c>
      <c r="H981" s="6" t="s">
        <f>=(F981-E981)*G981</f>
      </c>
      <c r="I981" s="9" t="s">
        <f>=(F981-E981)/E981</f>
      </c>
      <c r="J981" s="7" t="s">
        <f>=MAX(1,DATEDIF(C981,D981,"d")-1)</f>
      </c>
      <c r="K981" s="9" t="s">
        <f>=I981*365/J981</f>
      </c>
    </row>
    <row collapsed="false" customFormat="false" customHeight="false" hidden="false" ht="12.1" outlineLevel="0" r="982">
      <c r="A982" s="16" t="s">
        <v>69</v>
      </c>
      <c r="B982" s="16" t="s">
        <v>70</v>
      </c>
      <c r="C982" s="45" t="n">
        <v>45966</v>
      </c>
      <c r="D982" s="46" t="n">
        <v>45967</v>
      </c>
      <c r="E982" s="17" t="n">
        <v>1.13</v>
      </c>
      <c r="F982" s="17" t="n">
        <v>1.13</v>
      </c>
      <c r="G982" s="17" t="n">
        <v>1</v>
      </c>
      <c r="H982" s="6" t="s">
        <f>=(F982-E982)*G982</f>
      </c>
      <c r="I982" s="9" t="s">
        <f>=(F982-E982)/E982</f>
      </c>
      <c r="J982" s="7" t="s">
        <f>=MAX(1,DATEDIF(C982,D982,"d")-1)</f>
      </c>
      <c r="K982" s="9" t="s">
        <f>=I982*365/J982</f>
      </c>
    </row>
    <row collapsed="false" customFormat="false" customHeight="false" hidden="false" ht="12.1" outlineLevel="0" r="983">
      <c r="A983" s="16" t="s">
        <v>69</v>
      </c>
      <c r="B983" s="16" t="s">
        <v>70</v>
      </c>
      <c r="C983" s="45" t="n">
        <v>45966</v>
      </c>
      <c r="D983" s="46" t="n">
        <v>45967</v>
      </c>
      <c r="E983" s="17" t="n">
        <v>1.13</v>
      </c>
      <c r="F983" s="17" t="n">
        <v>1.13</v>
      </c>
      <c r="G983" s="17" t="n">
        <v>1</v>
      </c>
      <c r="H983" s="6" t="s">
        <f>=(F983-E983)*G983</f>
      </c>
      <c r="I983" s="9" t="s">
        <f>=(F983-E983)/E983</f>
      </c>
      <c r="J983" s="7" t="s">
        <f>=MAX(1,DATEDIF(C983,D983,"d")-1)</f>
      </c>
      <c r="K983" s="9" t="s">
        <f>=I983*365/J983</f>
      </c>
    </row>
    <row collapsed="false" customFormat="false" customHeight="false" hidden="false" ht="12.1" outlineLevel="0" r="984">
      <c r="A984" s="16" t="s">
        <v>69</v>
      </c>
      <c r="B984" s="16" t="s">
        <v>70</v>
      </c>
      <c r="C984" s="45" t="n">
        <v>45966</v>
      </c>
      <c r="D984" s="46" t="n">
        <v>45967</v>
      </c>
      <c r="E984" s="17" t="n">
        <v>1.13</v>
      </c>
      <c r="F984" s="17" t="n">
        <v>1.13</v>
      </c>
      <c r="G984" s="17" t="n">
        <v>1</v>
      </c>
      <c r="H984" s="6" t="s">
        <f>=(F984-E984)*G984</f>
      </c>
      <c r="I984" s="9" t="s">
        <f>=(F984-E984)/E984</f>
      </c>
      <c r="J984" s="7" t="s">
        <f>=MAX(1,DATEDIF(C984,D984,"d")-1)</f>
      </c>
      <c r="K984" s="9" t="s">
        <f>=I984*365/J984</f>
      </c>
    </row>
    <row collapsed="false" customFormat="false" customHeight="false" hidden="false" ht="12.1" outlineLevel="0" r="985">
      <c r="A985" s="16" t="s">
        <v>69</v>
      </c>
      <c r="B985" s="16" t="s">
        <v>70</v>
      </c>
      <c r="C985" s="45" t="n">
        <v>45966</v>
      </c>
      <c r="D985" s="46" t="n">
        <v>45967</v>
      </c>
      <c r="E985" s="17" t="n">
        <v>1.13</v>
      </c>
      <c r="F985" s="17" t="n">
        <v>1.13</v>
      </c>
      <c r="G985" s="17" t="n">
        <v>1</v>
      </c>
      <c r="H985" s="6" t="s">
        <f>=(F985-E985)*G985</f>
      </c>
      <c r="I985" s="9" t="s">
        <f>=(F985-E985)/E985</f>
      </c>
      <c r="J985" s="7" t="s">
        <f>=MAX(1,DATEDIF(C985,D985,"d")-1)</f>
      </c>
      <c r="K985" s="9" t="s">
        <f>=I985*365/J985</f>
      </c>
    </row>
    <row collapsed="false" customFormat="false" customHeight="false" hidden="false" ht="12.1" outlineLevel="0" r="986">
      <c r="A986" s="16" t="s">
        <v>69</v>
      </c>
      <c r="B986" s="16" t="s">
        <v>70</v>
      </c>
      <c r="C986" s="45" t="n">
        <v>45966</v>
      </c>
      <c r="D986" s="46" t="n">
        <v>45967</v>
      </c>
      <c r="E986" s="17" t="n">
        <v>1.13</v>
      </c>
      <c r="F986" s="17" t="n">
        <v>1.13</v>
      </c>
      <c r="G986" s="17" t="n">
        <v>1</v>
      </c>
      <c r="H986" s="6" t="s">
        <f>=(F986-E986)*G986</f>
      </c>
      <c r="I986" s="9" t="s">
        <f>=(F986-E986)/E986</f>
      </c>
      <c r="J986" s="7" t="s">
        <f>=MAX(1,DATEDIF(C986,D986,"d")-1)</f>
      </c>
      <c r="K986" s="9" t="s">
        <f>=I986*365/J986</f>
      </c>
    </row>
    <row collapsed="false" customFormat="false" customHeight="false" hidden="false" ht="12.1" outlineLevel="0" r="987">
      <c r="A987" s="16" t="s">
        <v>69</v>
      </c>
      <c r="B987" s="16" t="s">
        <v>70</v>
      </c>
      <c r="C987" s="45" t="n">
        <v>45966</v>
      </c>
      <c r="D987" s="46" t="n">
        <v>45967</v>
      </c>
      <c r="E987" s="17" t="n">
        <v>1.13</v>
      </c>
      <c r="F987" s="17" t="n">
        <v>1.13</v>
      </c>
      <c r="G987" s="17" t="n">
        <v>1</v>
      </c>
      <c r="H987" s="6" t="s">
        <f>=(F987-E987)*G987</f>
      </c>
      <c r="I987" s="9" t="s">
        <f>=(F987-E987)/E987</f>
      </c>
      <c r="J987" s="7" t="s">
        <f>=MAX(1,DATEDIF(C987,D987,"d")-1)</f>
      </c>
      <c r="K987" s="9" t="s">
        <f>=I987*365/J987</f>
      </c>
    </row>
    <row collapsed="false" customFormat="false" customHeight="false" hidden="false" ht="12.1" outlineLevel="0" r="988">
      <c r="A988" s="16" t="s">
        <v>69</v>
      </c>
      <c r="B988" s="16" t="s">
        <v>70</v>
      </c>
      <c r="C988" s="45" t="n">
        <v>45966</v>
      </c>
      <c r="D988" s="46" t="n">
        <v>45967</v>
      </c>
      <c r="E988" s="17" t="n">
        <v>1.13</v>
      </c>
      <c r="F988" s="17" t="n">
        <v>1.13</v>
      </c>
      <c r="G988" s="17" t="n">
        <v>1</v>
      </c>
      <c r="H988" s="6" t="s">
        <f>=(F988-E988)*G988</f>
      </c>
      <c r="I988" s="9" t="s">
        <f>=(F988-E988)/E988</f>
      </c>
      <c r="J988" s="7" t="s">
        <f>=MAX(1,DATEDIF(C988,D988,"d")-1)</f>
      </c>
      <c r="K988" s="9" t="s">
        <f>=I988*365/J988</f>
      </c>
    </row>
    <row collapsed="false" customFormat="false" customHeight="false" hidden="false" ht="12.1" outlineLevel="0" r="989">
      <c r="A989" s="16" t="s">
        <v>69</v>
      </c>
      <c r="B989" s="16" t="s">
        <v>70</v>
      </c>
      <c r="C989" s="45" t="n">
        <v>45966</v>
      </c>
      <c r="D989" s="46" t="n">
        <v>45967</v>
      </c>
      <c r="E989" s="17" t="n">
        <v>1.13</v>
      </c>
      <c r="F989" s="17" t="n">
        <v>1.13</v>
      </c>
      <c r="G989" s="17" t="n">
        <v>1</v>
      </c>
      <c r="H989" s="6" t="s">
        <f>=(F989-E989)*G989</f>
      </c>
      <c r="I989" s="9" t="s">
        <f>=(F989-E989)/E989</f>
      </c>
      <c r="J989" s="7" t="s">
        <f>=MAX(1,DATEDIF(C989,D989,"d")-1)</f>
      </c>
      <c r="K989" s="9" t="s">
        <f>=I989*365/J989</f>
      </c>
    </row>
    <row collapsed="false" customFormat="false" customHeight="false" hidden="false" ht="12.1" outlineLevel="0" r="990">
      <c r="A990" s="16" t="s">
        <v>69</v>
      </c>
      <c r="B990" s="16" t="s">
        <v>70</v>
      </c>
      <c r="C990" s="45" t="n">
        <v>45966</v>
      </c>
      <c r="D990" s="46" t="n">
        <v>45967</v>
      </c>
      <c r="E990" s="17" t="n">
        <v>1.13</v>
      </c>
      <c r="F990" s="17" t="n">
        <v>1.13</v>
      </c>
      <c r="G990" s="17" t="n">
        <v>1</v>
      </c>
      <c r="H990" s="6" t="s">
        <f>=(F990-E990)*G990</f>
      </c>
      <c r="I990" s="9" t="s">
        <f>=(F990-E990)/E990</f>
      </c>
      <c r="J990" s="7" t="s">
        <f>=MAX(1,DATEDIF(C990,D990,"d")-1)</f>
      </c>
      <c r="K990" s="9" t="s">
        <f>=I990*365/J990</f>
      </c>
    </row>
    <row collapsed="false" customFormat="false" customHeight="false" hidden="false" ht="12.1" outlineLevel="0" r="991">
      <c r="A991" s="16" t="s">
        <v>69</v>
      </c>
      <c r="B991" s="16" t="s">
        <v>70</v>
      </c>
      <c r="C991" s="45" t="n">
        <v>45966</v>
      </c>
      <c r="D991" s="46" t="n">
        <v>45967</v>
      </c>
      <c r="E991" s="17" t="n">
        <v>1.13</v>
      </c>
      <c r="F991" s="17" t="n">
        <v>1.13</v>
      </c>
      <c r="G991" s="17" t="n">
        <v>1</v>
      </c>
      <c r="H991" s="6" t="s">
        <f>=(F991-E991)*G991</f>
      </c>
      <c r="I991" s="9" t="s">
        <f>=(F991-E991)/E991</f>
      </c>
      <c r="J991" s="7" t="s">
        <f>=MAX(1,DATEDIF(C991,D991,"d")-1)</f>
      </c>
      <c r="K991" s="9" t="s">
        <f>=I991*365/J991</f>
      </c>
    </row>
    <row collapsed="false" customFormat="false" customHeight="false" hidden="false" ht="12.1" outlineLevel="0" r="992">
      <c r="A992" s="16" t="s">
        <v>69</v>
      </c>
      <c r="B992" s="16" t="s">
        <v>70</v>
      </c>
      <c r="C992" s="45" t="n">
        <v>45966</v>
      </c>
      <c r="D992" s="46" t="n">
        <v>45967</v>
      </c>
      <c r="E992" s="17" t="n">
        <v>1.13</v>
      </c>
      <c r="F992" s="17" t="n">
        <v>1.13</v>
      </c>
      <c r="G992" s="17" t="n">
        <v>1</v>
      </c>
      <c r="H992" s="6" t="s">
        <f>=(F992-E992)*G992</f>
      </c>
      <c r="I992" s="9" t="s">
        <f>=(F992-E992)/E992</f>
      </c>
      <c r="J992" s="7" t="s">
        <f>=MAX(1,DATEDIF(C992,D992,"d")-1)</f>
      </c>
      <c r="K992" s="9" t="s">
        <f>=I992*365/J992</f>
      </c>
    </row>
    <row collapsed="false" customFormat="false" customHeight="false" hidden="false" ht="12.1" outlineLevel="0" r="993">
      <c r="A993" s="16" t="s">
        <v>69</v>
      </c>
      <c r="B993" s="16" t="s">
        <v>70</v>
      </c>
      <c r="C993" s="45" t="n">
        <v>45966</v>
      </c>
      <c r="D993" s="46" t="n">
        <v>45967</v>
      </c>
      <c r="E993" s="17" t="n">
        <v>1.13</v>
      </c>
      <c r="F993" s="17" t="n">
        <v>1.13</v>
      </c>
      <c r="G993" s="17" t="n">
        <v>1</v>
      </c>
      <c r="H993" s="6" t="s">
        <f>=(F993-E993)*G993</f>
      </c>
      <c r="I993" s="9" t="s">
        <f>=(F993-E993)/E993</f>
      </c>
      <c r="J993" s="7" t="s">
        <f>=MAX(1,DATEDIF(C993,D993,"d")-1)</f>
      </c>
      <c r="K993" s="9" t="s">
        <f>=I993*365/J993</f>
      </c>
    </row>
    <row collapsed="false" customFormat="false" customHeight="false" hidden="false" ht="12.1" outlineLevel="0" r="994">
      <c r="A994" s="16" t="s">
        <v>69</v>
      </c>
      <c r="B994" s="16" t="s">
        <v>70</v>
      </c>
      <c r="C994" s="45" t="n">
        <v>45966</v>
      </c>
      <c r="D994" s="46" t="n">
        <v>45967</v>
      </c>
      <c r="E994" s="17" t="n">
        <v>1.13</v>
      </c>
      <c r="F994" s="17" t="n">
        <v>1.13</v>
      </c>
      <c r="G994" s="17" t="n">
        <v>1</v>
      </c>
      <c r="H994" s="6" t="s">
        <f>=(F994-E994)*G994</f>
      </c>
      <c r="I994" s="9" t="s">
        <f>=(F994-E994)/E994</f>
      </c>
      <c r="J994" s="7" t="s">
        <f>=MAX(1,DATEDIF(C994,D994,"d")-1)</f>
      </c>
      <c r="K994" s="9" t="s">
        <f>=I994*365/J994</f>
      </c>
    </row>
    <row collapsed="false" customFormat="false" customHeight="false" hidden="false" ht="12.1" outlineLevel="0" r="995">
      <c r="A995" s="16" t="s">
        <v>69</v>
      </c>
      <c r="B995" s="16" t="s">
        <v>70</v>
      </c>
      <c r="C995" s="45" t="n">
        <v>45966</v>
      </c>
      <c r="D995" s="46" t="n">
        <v>45967</v>
      </c>
      <c r="E995" s="17" t="n">
        <v>1.13</v>
      </c>
      <c r="F995" s="17" t="n">
        <v>1.13</v>
      </c>
      <c r="G995" s="17" t="n">
        <v>1</v>
      </c>
      <c r="H995" s="6" t="s">
        <f>=(F995-E995)*G995</f>
      </c>
      <c r="I995" s="9" t="s">
        <f>=(F995-E995)/E995</f>
      </c>
      <c r="J995" s="7" t="s">
        <f>=MAX(1,DATEDIF(C995,D995,"d")-1)</f>
      </c>
      <c r="K995" s="9" t="s">
        <f>=I995*365/J995</f>
      </c>
    </row>
    <row collapsed="false" customFormat="false" customHeight="false" hidden="false" ht="12.1" outlineLevel="0" r="996">
      <c r="A996" s="16" t="s">
        <v>69</v>
      </c>
      <c r="B996" s="16" t="s">
        <v>70</v>
      </c>
      <c r="C996" s="45" t="n">
        <v>45966</v>
      </c>
      <c r="D996" s="46" t="n">
        <v>45967</v>
      </c>
      <c r="E996" s="17" t="n">
        <v>1.13</v>
      </c>
      <c r="F996" s="17" t="n">
        <v>1.13</v>
      </c>
      <c r="G996" s="17" t="n">
        <v>1</v>
      </c>
      <c r="H996" s="6" t="s">
        <f>=(F996-E996)*G996</f>
      </c>
      <c r="I996" s="9" t="s">
        <f>=(F996-E996)/E996</f>
      </c>
      <c r="J996" s="7" t="s">
        <f>=MAX(1,DATEDIF(C996,D996,"d")-1)</f>
      </c>
      <c r="K996" s="9" t="s">
        <f>=I996*365/J996</f>
      </c>
    </row>
    <row collapsed="false" customFormat="false" customHeight="false" hidden="false" ht="12.1" outlineLevel="0" r="997">
      <c r="A997" s="16" t="s">
        <v>69</v>
      </c>
      <c r="B997" s="16" t="s">
        <v>70</v>
      </c>
      <c r="C997" s="45" t="n">
        <v>45966</v>
      </c>
      <c r="D997" s="46" t="n">
        <v>45967</v>
      </c>
      <c r="E997" s="17" t="n">
        <v>1.13</v>
      </c>
      <c r="F997" s="17" t="n">
        <v>1.13</v>
      </c>
      <c r="G997" s="17" t="n">
        <v>1</v>
      </c>
      <c r="H997" s="6" t="s">
        <f>=(F997-E997)*G997</f>
      </c>
      <c r="I997" s="9" t="s">
        <f>=(F997-E997)/E997</f>
      </c>
      <c r="J997" s="7" t="s">
        <f>=MAX(1,DATEDIF(C997,D997,"d")-1)</f>
      </c>
      <c r="K997" s="9" t="s">
        <f>=I997*365/J997</f>
      </c>
    </row>
    <row collapsed="false" customFormat="false" customHeight="false" hidden="false" ht="12.1" outlineLevel="0" r="998">
      <c r="A998" s="16" t="s">
        <v>69</v>
      </c>
      <c r="B998" s="16" t="s">
        <v>70</v>
      </c>
      <c r="C998" s="45" t="n">
        <v>45966</v>
      </c>
      <c r="D998" s="46" t="n">
        <v>45967</v>
      </c>
      <c r="E998" s="17" t="n">
        <v>1.13</v>
      </c>
      <c r="F998" s="17" t="n">
        <v>1.13</v>
      </c>
      <c r="G998" s="17" t="n">
        <v>1</v>
      </c>
      <c r="H998" s="6" t="s">
        <f>=(F998-E998)*G998</f>
      </c>
      <c r="I998" s="9" t="s">
        <f>=(F998-E998)/E998</f>
      </c>
      <c r="J998" s="7" t="s">
        <f>=MAX(1,DATEDIF(C998,D998,"d")-1)</f>
      </c>
      <c r="K998" s="9" t="s">
        <f>=I998*365/J998</f>
      </c>
    </row>
    <row collapsed="false" customFormat="false" customHeight="false" hidden="false" ht="12.1" outlineLevel="0" r="999">
      <c r="A999" s="16" t="s">
        <v>69</v>
      </c>
      <c r="B999" s="16" t="s">
        <v>70</v>
      </c>
      <c r="C999" s="45" t="n">
        <v>45966</v>
      </c>
      <c r="D999" s="46" t="n">
        <v>45967</v>
      </c>
      <c r="E999" s="17" t="n">
        <v>1.13</v>
      </c>
      <c r="F999" s="17" t="n">
        <v>1.13</v>
      </c>
      <c r="G999" s="17" t="n">
        <v>1</v>
      </c>
      <c r="H999" s="6" t="s">
        <f>=(F999-E999)*G999</f>
      </c>
      <c r="I999" s="9" t="s">
        <f>=(F999-E999)/E999</f>
      </c>
      <c r="J999" s="7" t="s">
        <f>=MAX(1,DATEDIF(C999,D999,"d")-1)</f>
      </c>
      <c r="K999" s="9" t="s">
        <f>=I999*365/J999</f>
      </c>
    </row>
    <row collapsed="false" customFormat="false" customHeight="false" hidden="false" ht="12.1" outlineLevel="0" r="1000">
      <c r="A1000" s="16" t="s">
        <v>69</v>
      </c>
      <c r="B1000" s="16" t="s">
        <v>70</v>
      </c>
      <c r="C1000" s="45" t="n">
        <v>45966</v>
      </c>
      <c r="D1000" s="46" t="n">
        <v>45967</v>
      </c>
      <c r="E1000" s="17" t="n">
        <v>1.13</v>
      </c>
      <c r="F1000" s="17" t="n">
        <v>1.13</v>
      </c>
      <c r="G1000" s="17" t="n">
        <v>1</v>
      </c>
      <c r="H1000" s="6" t="s">
        <f>=(F1000-E1000)*G1000</f>
      </c>
      <c r="I1000" s="9" t="s">
        <f>=(F1000-E1000)/E1000</f>
      </c>
      <c r="J1000" s="7" t="s">
        <f>=MAX(1,DATEDIF(C1000,D1000,"d")-1)</f>
      </c>
      <c r="K1000" s="9" t="s">
        <f>=I1000*365/J1000</f>
      </c>
    </row>
    <row collapsed="false" customFormat="false" customHeight="false" hidden="false" ht="12.1" outlineLevel="0" r="1001">
      <c r="A1001" s="16" t="s">
        <v>69</v>
      </c>
      <c r="B1001" s="16" t="s">
        <v>70</v>
      </c>
      <c r="C1001" s="45" t="n">
        <v>45966</v>
      </c>
      <c r="D1001" s="46" t="n">
        <v>45967</v>
      </c>
      <c r="E1001" s="17" t="n">
        <v>1.13</v>
      </c>
      <c r="F1001" s="17" t="n">
        <v>1.13</v>
      </c>
      <c r="G1001" s="17" t="n">
        <v>1</v>
      </c>
      <c r="H1001" s="6" t="s">
        <f>=(F1001-E1001)*G1001</f>
      </c>
      <c r="I1001" s="9" t="s">
        <f>=(F1001-E1001)/E1001</f>
      </c>
      <c r="J1001" s="7" t="s">
        <f>=MAX(1,DATEDIF(C1001,D1001,"d")-1)</f>
      </c>
      <c r="K1001" s="9" t="s">
        <f>=I1001*365/J1001</f>
      </c>
    </row>
    <row collapsed="false" customFormat="false" customHeight="false" hidden="false" ht="12.1" outlineLevel="0" r="1002">
      <c r="A1002" s="16" t="s">
        <v>69</v>
      </c>
      <c r="B1002" s="16" t="s">
        <v>70</v>
      </c>
      <c r="C1002" s="45" t="n">
        <v>45966</v>
      </c>
      <c r="D1002" s="46" t="n">
        <v>45967</v>
      </c>
      <c r="E1002" s="17" t="n">
        <v>1.13</v>
      </c>
      <c r="F1002" s="17" t="n">
        <v>1.13</v>
      </c>
      <c r="G1002" s="17" t="n">
        <v>1</v>
      </c>
      <c r="H1002" s="6" t="s">
        <f>=(F1002-E1002)*G1002</f>
      </c>
      <c r="I1002" s="9" t="s">
        <f>=(F1002-E1002)/E1002</f>
      </c>
      <c r="J1002" s="7" t="s">
        <f>=MAX(1,DATEDIF(C1002,D1002,"d")-1)</f>
      </c>
      <c r="K1002" s="9" t="s">
        <f>=I1002*365/J1002</f>
      </c>
    </row>
    <row collapsed="false" customFormat="false" customHeight="false" hidden="false" ht="12.1" outlineLevel="0" r="1003">
      <c r="A1003" s="16" t="s">
        <v>69</v>
      </c>
      <c r="B1003" s="16" t="s">
        <v>70</v>
      </c>
      <c r="C1003" s="45" t="n">
        <v>45966</v>
      </c>
      <c r="D1003" s="46" t="n">
        <v>45967</v>
      </c>
      <c r="E1003" s="17" t="n">
        <v>1.13</v>
      </c>
      <c r="F1003" s="17" t="n">
        <v>1.13</v>
      </c>
      <c r="G1003" s="17" t="n">
        <v>1</v>
      </c>
      <c r="H1003" s="6" t="s">
        <f>=(F1003-E1003)*G1003</f>
      </c>
      <c r="I1003" s="9" t="s">
        <f>=(F1003-E1003)/E1003</f>
      </c>
      <c r="J1003" s="7" t="s">
        <f>=MAX(1,DATEDIF(C1003,D1003,"d")-1)</f>
      </c>
      <c r="K1003" s="9" t="s">
        <f>=I1003*365/J1003</f>
      </c>
    </row>
    <row collapsed="false" customFormat="false" customHeight="false" hidden="false" ht="12.1" outlineLevel="0" r="1004">
      <c r="A1004" s="16" t="s">
        <v>69</v>
      </c>
      <c r="B1004" s="16" t="s">
        <v>70</v>
      </c>
      <c r="C1004" s="45" t="n">
        <v>45966</v>
      </c>
      <c r="D1004" s="46" t="n">
        <v>45967</v>
      </c>
      <c r="E1004" s="17" t="n">
        <v>1.13</v>
      </c>
      <c r="F1004" s="17" t="n">
        <v>1.13</v>
      </c>
      <c r="G1004" s="17" t="n">
        <v>1</v>
      </c>
      <c r="H1004" s="6" t="s">
        <f>=(F1004-E1004)*G1004</f>
      </c>
      <c r="I1004" s="9" t="s">
        <f>=(F1004-E1004)/E1004</f>
      </c>
      <c r="J1004" s="7" t="s">
        <f>=MAX(1,DATEDIF(C1004,D1004,"d")-1)</f>
      </c>
      <c r="K1004" s="9" t="s">
        <f>=I1004*365/J1004</f>
      </c>
    </row>
    <row collapsed="false" customFormat="false" customHeight="false" hidden="false" ht="12.1" outlineLevel="0" r="1005">
      <c r="A1005" s="16" t="s">
        <v>69</v>
      </c>
      <c r="B1005" s="16" t="s">
        <v>70</v>
      </c>
      <c r="C1005" s="45" t="n">
        <v>45966</v>
      </c>
      <c r="D1005" s="46" t="n">
        <v>45967</v>
      </c>
      <c r="E1005" s="17" t="n">
        <v>1.13</v>
      </c>
      <c r="F1005" s="17" t="n">
        <v>1.13</v>
      </c>
      <c r="G1005" s="17" t="n">
        <v>1</v>
      </c>
      <c r="H1005" s="6" t="s">
        <f>=(F1005-E1005)*G1005</f>
      </c>
      <c r="I1005" s="9" t="s">
        <f>=(F1005-E1005)/E1005</f>
      </c>
      <c r="J1005" s="7" t="s">
        <f>=MAX(1,DATEDIF(C1005,D1005,"d")-1)</f>
      </c>
      <c r="K1005" s="9" t="s">
        <f>=I1005*365/J1005</f>
      </c>
    </row>
    <row collapsed="false" customFormat="false" customHeight="false" hidden="false" ht="12.1" outlineLevel="0" r="1006">
      <c r="A1006" s="16" t="s">
        <v>69</v>
      </c>
      <c r="B1006" s="16" t="s">
        <v>70</v>
      </c>
      <c r="C1006" s="45" t="n">
        <v>45966</v>
      </c>
      <c r="D1006" s="46" t="n">
        <v>45967</v>
      </c>
      <c r="E1006" s="17" t="n">
        <v>1.13</v>
      </c>
      <c r="F1006" s="17" t="n">
        <v>1.13</v>
      </c>
      <c r="G1006" s="17" t="n">
        <v>1</v>
      </c>
      <c r="H1006" s="6" t="s">
        <f>=(F1006-E1006)*G1006</f>
      </c>
      <c r="I1006" s="9" t="s">
        <f>=(F1006-E1006)/E1006</f>
      </c>
      <c r="J1006" s="7" t="s">
        <f>=MAX(1,DATEDIF(C1006,D1006,"d")-1)</f>
      </c>
      <c r="K1006" s="9" t="s">
        <f>=I1006*365/J1006</f>
      </c>
    </row>
    <row collapsed="false" customFormat="false" customHeight="false" hidden="false" ht="12.1" outlineLevel="0" r="1007">
      <c r="A1007" s="16" t="s">
        <v>69</v>
      </c>
      <c r="B1007" s="16" t="s">
        <v>70</v>
      </c>
      <c r="C1007" s="45" t="n">
        <v>45966</v>
      </c>
      <c r="D1007" s="46" t="n">
        <v>45967</v>
      </c>
      <c r="E1007" s="17" t="n">
        <v>1.13</v>
      </c>
      <c r="F1007" s="17" t="n">
        <v>1.13</v>
      </c>
      <c r="G1007" s="17" t="n">
        <v>1</v>
      </c>
      <c r="H1007" s="6" t="s">
        <f>=(F1007-E1007)*G1007</f>
      </c>
      <c r="I1007" s="9" t="s">
        <f>=(F1007-E1007)/E1007</f>
      </c>
      <c r="J1007" s="7" t="s">
        <f>=MAX(1,DATEDIF(C1007,D1007,"d")-1)</f>
      </c>
      <c r="K1007" s="9" t="s">
        <f>=I1007*365/J1007</f>
      </c>
    </row>
    <row collapsed="false" customFormat="false" customHeight="false" hidden="false" ht="12.1" outlineLevel="0" r="1008">
      <c r="A1008" s="16" t="s">
        <v>69</v>
      </c>
      <c r="B1008" s="16" t="s">
        <v>70</v>
      </c>
      <c r="C1008" s="45" t="n">
        <v>45966</v>
      </c>
      <c r="D1008" s="46" t="n">
        <v>45967</v>
      </c>
      <c r="E1008" s="17" t="n">
        <v>1.13</v>
      </c>
      <c r="F1008" s="17" t="n">
        <v>1.13</v>
      </c>
      <c r="G1008" s="17" t="n">
        <v>1</v>
      </c>
      <c r="H1008" s="6" t="s">
        <f>=(F1008-E1008)*G1008</f>
      </c>
      <c r="I1008" s="9" t="s">
        <f>=(F1008-E1008)/E1008</f>
      </c>
      <c r="J1008" s="7" t="s">
        <f>=MAX(1,DATEDIF(C1008,D1008,"d")-1)</f>
      </c>
      <c r="K1008" s="9" t="s">
        <f>=I1008*365/J1008</f>
      </c>
    </row>
    <row collapsed="false" customFormat="false" customHeight="false" hidden="false" ht="12.1" outlineLevel="0" r="1009">
      <c r="A1009" s="16" t="s">
        <v>69</v>
      </c>
      <c r="B1009" s="16" t="s">
        <v>70</v>
      </c>
      <c r="C1009" s="45" t="n">
        <v>45966</v>
      </c>
      <c r="D1009" s="46" t="n">
        <v>45967</v>
      </c>
      <c r="E1009" s="17" t="n">
        <v>1.13</v>
      </c>
      <c r="F1009" s="17" t="n">
        <v>1.13</v>
      </c>
      <c r="G1009" s="17" t="n">
        <v>1</v>
      </c>
      <c r="H1009" s="6" t="s">
        <f>=(F1009-E1009)*G1009</f>
      </c>
      <c r="I1009" s="9" t="s">
        <f>=(F1009-E1009)/E1009</f>
      </c>
      <c r="J1009" s="7" t="s">
        <f>=MAX(1,DATEDIF(C1009,D1009,"d")-1)</f>
      </c>
      <c r="K1009" s="9" t="s">
        <f>=I1009*365/J1009</f>
      </c>
    </row>
    <row collapsed="false" customFormat="false" customHeight="false" hidden="false" ht="12.1" outlineLevel="0" r="1010">
      <c r="A1010" s="16" t="s">
        <v>69</v>
      </c>
      <c r="B1010" s="16" t="s">
        <v>70</v>
      </c>
      <c r="C1010" s="45" t="n">
        <v>45966</v>
      </c>
      <c r="D1010" s="46" t="n">
        <v>45967</v>
      </c>
      <c r="E1010" s="17" t="n">
        <v>1.13</v>
      </c>
      <c r="F1010" s="17" t="n">
        <v>1.13</v>
      </c>
      <c r="G1010" s="17" t="n">
        <v>1</v>
      </c>
      <c r="H1010" s="6" t="s">
        <f>=(F1010-E1010)*G1010</f>
      </c>
      <c r="I1010" s="9" t="s">
        <f>=(F1010-E1010)/E1010</f>
      </c>
      <c r="J1010" s="7" t="s">
        <f>=MAX(1,DATEDIF(C1010,D1010,"d")-1)</f>
      </c>
      <c r="K1010" s="9" t="s">
        <f>=I1010*365/J1010</f>
      </c>
    </row>
    <row collapsed="false" customFormat="false" customHeight="false" hidden="false" ht="12.1" outlineLevel="0" r="1011">
      <c r="A1011" s="16" t="s">
        <v>69</v>
      </c>
      <c r="B1011" s="16" t="s">
        <v>70</v>
      </c>
      <c r="C1011" s="45" t="n">
        <v>45966</v>
      </c>
      <c r="D1011" s="46" t="n">
        <v>45967</v>
      </c>
      <c r="E1011" s="17" t="n">
        <v>1.13</v>
      </c>
      <c r="F1011" s="17" t="n">
        <v>1.13</v>
      </c>
      <c r="G1011" s="17" t="n">
        <v>1</v>
      </c>
      <c r="H1011" s="6" t="s">
        <f>=(F1011-E1011)*G1011</f>
      </c>
      <c r="I1011" s="9" t="s">
        <f>=(F1011-E1011)/E1011</f>
      </c>
      <c r="J1011" s="7" t="s">
        <f>=MAX(1,DATEDIF(C1011,D1011,"d")-1)</f>
      </c>
      <c r="K1011" s="9" t="s">
        <f>=I1011*365/J1011</f>
      </c>
    </row>
    <row collapsed="false" customFormat="false" customHeight="false" hidden="false" ht="12.1" outlineLevel="0" r="1012">
      <c r="A1012" s="16" t="s">
        <v>69</v>
      </c>
      <c r="B1012" s="16" t="s">
        <v>70</v>
      </c>
      <c r="C1012" s="45" t="n">
        <v>45966</v>
      </c>
      <c r="D1012" s="46" t="n">
        <v>45967</v>
      </c>
      <c r="E1012" s="17" t="n">
        <v>1.13</v>
      </c>
      <c r="F1012" s="17" t="n">
        <v>1.13</v>
      </c>
      <c r="G1012" s="17" t="n">
        <v>1</v>
      </c>
      <c r="H1012" s="6" t="s">
        <f>=(F1012-E1012)*G1012</f>
      </c>
      <c r="I1012" s="9" t="s">
        <f>=(F1012-E1012)/E1012</f>
      </c>
      <c r="J1012" s="7" t="s">
        <f>=MAX(1,DATEDIF(C1012,D1012,"d")-1)</f>
      </c>
      <c r="K1012" s="9" t="s">
        <f>=I1012*365/J1012</f>
      </c>
    </row>
    <row collapsed="false" customFormat="false" customHeight="false" hidden="false" ht="12.1" outlineLevel="0" r="1013">
      <c r="A1013" s="16" t="s">
        <v>69</v>
      </c>
      <c r="B1013" s="16" t="s">
        <v>70</v>
      </c>
      <c r="C1013" s="45" t="n">
        <v>45966</v>
      </c>
      <c r="D1013" s="46" t="n">
        <v>45967</v>
      </c>
      <c r="E1013" s="17" t="n">
        <v>1.13</v>
      </c>
      <c r="F1013" s="17" t="n">
        <v>1.13</v>
      </c>
      <c r="G1013" s="17" t="n">
        <v>1</v>
      </c>
      <c r="H1013" s="6" t="s">
        <f>=(F1013-E1013)*G1013</f>
      </c>
      <c r="I1013" s="9" t="s">
        <f>=(F1013-E1013)/E1013</f>
      </c>
      <c r="J1013" s="7" t="s">
        <f>=MAX(1,DATEDIF(C1013,D1013,"d")-1)</f>
      </c>
      <c r="K1013" s="9" t="s">
        <f>=I1013*365/J1013</f>
      </c>
    </row>
    <row collapsed="false" customFormat="false" customHeight="false" hidden="false" ht="12.1" outlineLevel="0" r="1014">
      <c r="A1014" s="16" t="s">
        <v>69</v>
      </c>
      <c r="B1014" s="16" t="s">
        <v>70</v>
      </c>
      <c r="C1014" s="45" t="n">
        <v>45966</v>
      </c>
      <c r="D1014" s="46" t="n">
        <v>45967</v>
      </c>
      <c r="E1014" s="17" t="n">
        <v>1.13</v>
      </c>
      <c r="F1014" s="17" t="n">
        <v>1.13</v>
      </c>
      <c r="G1014" s="17" t="n">
        <v>1</v>
      </c>
      <c r="H1014" s="6" t="s">
        <f>=(F1014-E1014)*G1014</f>
      </c>
      <c r="I1014" s="9" t="s">
        <f>=(F1014-E1014)/E1014</f>
      </c>
      <c r="J1014" s="7" t="s">
        <f>=MAX(1,DATEDIF(C1014,D1014,"d")-1)</f>
      </c>
      <c r="K1014" s="9" t="s">
        <f>=I1014*365/J1014</f>
      </c>
    </row>
    <row collapsed="false" customFormat="false" customHeight="false" hidden="false" ht="12.1" outlineLevel="0" r="1015">
      <c r="A1015" s="16" t="s">
        <v>69</v>
      </c>
      <c r="B1015" s="16" t="s">
        <v>70</v>
      </c>
      <c r="C1015" s="45" t="n">
        <v>45966</v>
      </c>
      <c r="D1015" s="46" t="n">
        <v>45967</v>
      </c>
      <c r="E1015" s="17" t="n">
        <v>1.13</v>
      </c>
      <c r="F1015" s="17" t="n">
        <v>1.13</v>
      </c>
      <c r="G1015" s="17" t="n">
        <v>1</v>
      </c>
      <c r="H1015" s="6" t="s">
        <f>=(F1015-E1015)*G1015</f>
      </c>
      <c r="I1015" s="9" t="s">
        <f>=(F1015-E1015)/E1015</f>
      </c>
      <c r="J1015" s="7" t="s">
        <f>=MAX(1,DATEDIF(C1015,D1015,"d")-1)</f>
      </c>
      <c r="K1015" s="9" t="s">
        <f>=I1015*365/J1015</f>
      </c>
    </row>
    <row collapsed="false" customFormat="false" customHeight="false" hidden="false" ht="12.1" outlineLevel="0" r="1016">
      <c r="A1016" s="16" t="s">
        <v>69</v>
      </c>
      <c r="B1016" s="16" t="s">
        <v>70</v>
      </c>
      <c r="C1016" s="45" t="n">
        <v>45966</v>
      </c>
      <c r="D1016" s="46" t="n">
        <v>45967</v>
      </c>
      <c r="E1016" s="17" t="n">
        <v>1.13</v>
      </c>
      <c r="F1016" s="17" t="n">
        <v>1.13</v>
      </c>
      <c r="G1016" s="17" t="n">
        <v>1</v>
      </c>
      <c r="H1016" s="6" t="s">
        <f>=(F1016-E1016)*G1016</f>
      </c>
      <c r="I1016" s="9" t="s">
        <f>=(F1016-E1016)/E1016</f>
      </c>
      <c r="J1016" s="7" t="s">
        <f>=MAX(1,DATEDIF(C1016,D1016,"d")-1)</f>
      </c>
      <c r="K1016" s="9" t="s">
        <f>=I1016*365/J1016</f>
      </c>
    </row>
    <row collapsed="false" customFormat="false" customHeight="false" hidden="false" ht="12.1" outlineLevel="0" r="1017">
      <c r="A1017" s="16" t="s">
        <v>69</v>
      </c>
      <c r="B1017" s="16" t="s">
        <v>70</v>
      </c>
      <c r="C1017" s="45" t="n">
        <v>45966</v>
      </c>
      <c r="D1017" s="46" t="n">
        <v>45967</v>
      </c>
      <c r="E1017" s="17" t="n">
        <v>1.13</v>
      </c>
      <c r="F1017" s="17" t="n">
        <v>1.13</v>
      </c>
      <c r="G1017" s="17" t="n">
        <v>1</v>
      </c>
      <c r="H1017" s="6" t="s">
        <f>=(F1017-E1017)*G1017</f>
      </c>
      <c r="I1017" s="9" t="s">
        <f>=(F1017-E1017)/E1017</f>
      </c>
      <c r="J1017" s="7" t="s">
        <f>=MAX(1,DATEDIF(C1017,D1017,"d")-1)</f>
      </c>
      <c r="K1017" s="9" t="s">
        <f>=I1017*365/J1017</f>
      </c>
    </row>
    <row collapsed="false" customFormat="false" customHeight="false" hidden="false" ht="12.1" outlineLevel="0" r="1018">
      <c r="A1018" s="16" t="s">
        <v>69</v>
      </c>
      <c r="B1018" s="16" t="s">
        <v>70</v>
      </c>
      <c r="C1018" s="45" t="n">
        <v>45967</v>
      </c>
      <c r="D1018" s="46" t="n">
        <v>45967</v>
      </c>
      <c r="E1018" s="17" t="n">
        <v>1.13</v>
      </c>
      <c r="F1018" s="17" t="n">
        <v>1.13</v>
      </c>
      <c r="G1018" s="17" t="n">
        <v>1</v>
      </c>
      <c r="H1018" s="6" t="s">
        <f>=(F1018-E1018)*G1018</f>
      </c>
      <c r="I1018" s="9" t="s">
        <f>=(F1018-E1018)/E1018</f>
      </c>
      <c r="J1018" s="7" t="s">
        <f>=MAX(1,DATEDIF(C1018,D1018,"d")-1)</f>
      </c>
      <c r="K1018" s="9" t="s">
        <f>=I1018*365/J1018</f>
      </c>
    </row>
    <row collapsed="false" customFormat="false" customHeight="false" hidden="false" ht="12.1" outlineLevel="0" r="1019">
      <c r="A1019" s="16" t="s">
        <v>69</v>
      </c>
      <c r="B1019" s="16" t="s">
        <v>70</v>
      </c>
      <c r="C1019" s="45" t="n">
        <v>45967</v>
      </c>
      <c r="D1019" s="46" t="n">
        <v>45967</v>
      </c>
      <c r="E1019" s="17" t="n">
        <v>1.13</v>
      </c>
      <c r="F1019" s="17" t="n">
        <v>1.13</v>
      </c>
      <c r="G1019" s="17" t="n">
        <v>1</v>
      </c>
      <c r="H1019" s="6" t="s">
        <f>=(F1019-E1019)*G1019</f>
      </c>
      <c r="I1019" s="9" t="s">
        <f>=(F1019-E1019)/E1019</f>
      </c>
      <c r="J1019" s="7" t="s">
        <f>=MAX(1,DATEDIF(C1019,D1019,"d")-1)</f>
      </c>
      <c r="K1019" s="9" t="s">
        <f>=I1019*365/J1019</f>
      </c>
    </row>
    <row collapsed="false" customFormat="false" customHeight="false" hidden="false" ht="12.1" outlineLevel="0" r="1020">
      <c r="A1020" s="16" t="s">
        <v>69</v>
      </c>
      <c r="B1020" s="16" t="s">
        <v>70</v>
      </c>
      <c r="C1020" s="45" t="n">
        <v>45967</v>
      </c>
      <c r="D1020" s="46" t="n">
        <v>45967</v>
      </c>
      <c r="E1020" s="17" t="n">
        <v>1.13</v>
      </c>
      <c r="F1020" s="17" t="n">
        <v>1.13</v>
      </c>
      <c r="G1020" s="17" t="n">
        <v>1</v>
      </c>
      <c r="H1020" s="6" t="s">
        <f>=(F1020-E1020)*G1020</f>
      </c>
      <c r="I1020" s="9" t="s">
        <f>=(F1020-E1020)/E1020</f>
      </c>
      <c r="J1020" s="7" t="s">
        <f>=MAX(1,DATEDIF(C1020,D1020,"d")-1)</f>
      </c>
      <c r="K1020" s="9" t="s">
        <f>=I1020*365/J1020</f>
      </c>
    </row>
    <row collapsed="false" customFormat="false" customHeight="false" hidden="false" ht="12.1" outlineLevel="0" r="1021">
      <c r="A1021" s="16" t="s">
        <v>69</v>
      </c>
      <c r="B1021" s="16" t="s">
        <v>70</v>
      </c>
      <c r="C1021" s="45" t="n">
        <v>45967</v>
      </c>
      <c r="D1021" s="46" t="n">
        <v>45967</v>
      </c>
      <c r="E1021" s="17" t="n">
        <v>1.13</v>
      </c>
      <c r="F1021" s="17" t="n">
        <v>1.13</v>
      </c>
      <c r="G1021" s="17" t="n">
        <v>1</v>
      </c>
      <c r="H1021" s="6" t="s">
        <f>=(F1021-E1021)*G1021</f>
      </c>
      <c r="I1021" s="9" t="s">
        <f>=(F1021-E1021)/E1021</f>
      </c>
      <c r="J1021" s="7" t="s">
        <f>=MAX(1,DATEDIF(C1021,D1021,"d")-1)</f>
      </c>
      <c r="K1021" s="9" t="s">
        <f>=I1021*365/J1021</f>
      </c>
    </row>
    <row collapsed="false" customFormat="false" customHeight="false" hidden="false" ht="12.1" outlineLevel="0" r="1022">
      <c r="A1022" s="16" t="s">
        <v>69</v>
      </c>
      <c r="B1022" s="16" t="s">
        <v>70</v>
      </c>
      <c r="C1022" s="45" t="n">
        <v>45967</v>
      </c>
      <c r="D1022" s="46" t="n">
        <v>45967</v>
      </c>
      <c r="E1022" s="17" t="n">
        <v>1.13</v>
      </c>
      <c r="F1022" s="17" t="n">
        <v>1.13</v>
      </c>
      <c r="G1022" s="17" t="n">
        <v>1</v>
      </c>
      <c r="H1022" s="6" t="s">
        <f>=(F1022-E1022)*G1022</f>
      </c>
      <c r="I1022" s="9" t="s">
        <f>=(F1022-E1022)/E1022</f>
      </c>
      <c r="J1022" s="7" t="s">
        <f>=MAX(1,DATEDIF(C1022,D1022,"d")-1)</f>
      </c>
      <c r="K1022" s="9" t="s">
        <f>=I1022*365/J1022</f>
      </c>
    </row>
    <row collapsed="false" customFormat="false" customHeight="false" hidden="false" ht="12.1" outlineLevel="0" r="1023">
      <c r="A1023" s="16" t="s">
        <v>69</v>
      </c>
      <c r="B1023" s="16" t="s">
        <v>70</v>
      </c>
      <c r="C1023" s="45" t="n">
        <v>45967</v>
      </c>
      <c r="D1023" s="46" t="n">
        <v>45967</v>
      </c>
      <c r="E1023" s="17" t="n">
        <v>1.13</v>
      </c>
      <c r="F1023" s="17" t="n">
        <v>1.13</v>
      </c>
      <c r="G1023" s="17" t="n">
        <v>1</v>
      </c>
      <c r="H1023" s="6" t="s">
        <f>=(F1023-E1023)*G1023</f>
      </c>
      <c r="I1023" s="9" t="s">
        <f>=(F1023-E1023)/E1023</f>
      </c>
      <c r="J1023" s="7" t="s">
        <f>=MAX(1,DATEDIF(C1023,D1023,"d")-1)</f>
      </c>
      <c r="K1023" s="9" t="s">
        <f>=I1023*365/J1023</f>
      </c>
    </row>
    <row collapsed="false" customFormat="false" customHeight="false" hidden="false" ht="12.1" outlineLevel="0" r="1024">
      <c r="A1024" s="16" t="s">
        <v>69</v>
      </c>
      <c r="B1024" s="16" t="s">
        <v>70</v>
      </c>
      <c r="C1024" s="45" t="n">
        <v>45967</v>
      </c>
      <c r="D1024" s="46" t="n">
        <v>45967</v>
      </c>
      <c r="E1024" s="17" t="n">
        <v>1.13</v>
      </c>
      <c r="F1024" s="17" t="n">
        <v>1.13</v>
      </c>
      <c r="G1024" s="17" t="n">
        <v>1</v>
      </c>
      <c r="H1024" s="6" t="s">
        <f>=(F1024-E1024)*G1024</f>
      </c>
      <c r="I1024" s="9" t="s">
        <f>=(F1024-E1024)/E1024</f>
      </c>
      <c r="J1024" s="7" t="s">
        <f>=MAX(1,DATEDIF(C1024,D1024,"d")-1)</f>
      </c>
      <c r="K1024" s="9" t="s">
        <f>=I1024*365/J1024</f>
      </c>
    </row>
    <row collapsed="false" customFormat="false" customHeight="false" hidden="false" ht="12.1" outlineLevel="0" r="1025">
      <c r="A1025" s="16" t="s">
        <v>69</v>
      </c>
      <c r="B1025" s="16" t="s">
        <v>70</v>
      </c>
      <c r="C1025" s="45" t="n">
        <v>45967</v>
      </c>
      <c r="D1025" s="46" t="n">
        <v>45967</v>
      </c>
      <c r="E1025" s="17" t="n">
        <v>1.13</v>
      </c>
      <c r="F1025" s="17" t="n">
        <v>1.13</v>
      </c>
      <c r="G1025" s="17" t="n">
        <v>1</v>
      </c>
      <c r="H1025" s="6" t="s">
        <f>=(F1025-E1025)*G1025</f>
      </c>
      <c r="I1025" s="9" t="s">
        <f>=(F1025-E1025)/E1025</f>
      </c>
      <c r="J1025" s="7" t="s">
        <f>=MAX(1,DATEDIF(C1025,D1025,"d")-1)</f>
      </c>
      <c r="K1025" s="9" t="s">
        <f>=I1025*365/J1025</f>
      </c>
    </row>
    <row collapsed="false" customFormat="false" customHeight="false" hidden="false" ht="12.1" outlineLevel="0" r="1026">
      <c r="A1026" s="16" t="s">
        <v>69</v>
      </c>
      <c r="B1026" s="16" t="s">
        <v>70</v>
      </c>
      <c r="C1026" s="45" t="n">
        <v>45967</v>
      </c>
      <c r="D1026" s="46" t="n">
        <v>45967</v>
      </c>
      <c r="E1026" s="17" t="n">
        <v>1.13</v>
      </c>
      <c r="F1026" s="17" t="n">
        <v>1.13</v>
      </c>
      <c r="G1026" s="17" t="n">
        <v>1</v>
      </c>
      <c r="H1026" s="6" t="s">
        <f>=(F1026-E1026)*G1026</f>
      </c>
      <c r="I1026" s="9" t="s">
        <f>=(F1026-E1026)/E1026</f>
      </c>
      <c r="J1026" s="7" t="s">
        <f>=MAX(1,DATEDIF(C1026,D1026,"d")-1)</f>
      </c>
      <c r="K1026" s="9" t="s">
        <f>=I1026*365/J1026</f>
      </c>
    </row>
    <row collapsed="false" customFormat="false" customHeight="false" hidden="false" ht="12.1" outlineLevel="0" r="1027">
      <c r="A1027" s="16" t="s">
        <v>69</v>
      </c>
      <c r="B1027" s="16" t="s">
        <v>70</v>
      </c>
      <c r="C1027" s="45" t="n">
        <v>45967</v>
      </c>
      <c r="D1027" s="46" t="n">
        <v>45967</v>
      </c>
      <c r="E1027" s="17" t="n">
        <v>1.13</v>
      </c>
      <c r="F1027" s="17" t="n">
        <v>1.13</v>
      </c>
      <c r="G1027" s="17" t="n">
        <v>1</v>
      </c>
      <c r="H1027" s="6" t="s">
        <f>=(F1027-E1027)*G1027</f>
      </c>
      <c r="I1027" s="9" t="s">
        <f>=(F1027-E1027)/E1027</f>
      </c>
      <c r="J1027" s="7" t="s">
        <f>=MAX(1,DATEDIF(C1027,D1027,"d")-1)</f>
      </c>
      <c r="K1027" s="9" t="s">
        <f>=I1027*365/J1027</f>
      </c>
    </row>
    <row collapsed="false" customFormat="false" customHeight="false" hidden="false" ht="12.1" outlineLevel="0" r="1028">
      <c r="A1028" s="16" t="s">
        <v>69</v>
      </c>
      <c r="B1028" s="16" t="s">
        <v>70</v>
      </c>
      <c r="C1028" s="45" t="n">
        <v>45967</v>
      </c>
      <c r="D1028" s="46" t="n">
        <v>45967</v>
      </c>
      <c r="E1028" s="17" t="n">
        <v>1.13</v>
      </c>
      <c r="F1028" s="17" t="n">
        <v>1.13</v>
      </c>
      <c r="G1028" s="17" t="n">
        <v>1</v>
      </c>
      <c r="H1028" s="6" t="s">
        <f>=(F1028-E1028)*G1028</f>
      </c>
      <c r="I1028" s="9" t="s">
        <f>=(F1028-E1028)/E1028</f>
      </c>
      <c r="J1028" s="7" t="s">
        <f>=MAX(1,DATEDIF(C1028,D1028,"d")-1)</f>
      </c>
      <c r="K1028" s="9" t="s">
        <f>=I1028*365/J1028</f>
      </c>
    </row>
    <row collapsed="false" customFormat="false" customHeight="false" hidden="false" ht="12.1" outlineLevel="0" r="1029">
      <c r="A1029" s="16" t="s">
        <v>69</v>
      </c>
      <c r="B1029" s="16" t="s">
        <v>70</v>
      </c>
      <c r="C1029" s="45" t="n">
        <v>45967</v>
      </c>
      <c r="D1029" s="46" t="n">
        <v>45967</v>
      </c>
      <c r="E1029" s="17" t="n">
        <v>1.13</v>
      </c>
      <c r="F1029" s="17" t="n">
        <v>1.13</v>
      </c>
      <c r="G1029" s="17" t="n">
        <v>1</v>
      </c>
      <c r="H1029" s="6" t="s">
        <f>=(F1029-E1029)*G1029</f>
      </c>
      <c r="I1029" s="9" t="s">
        <f>=(F1029-E1029)/E1029</f>
      </c>
      <c r="J1029" s="7" t="s">
        <f>=MAX(1,DATEDIF(C1029,D1029,"d")-1)</f>
      </c>
      <c r="K1029" s="9" t="s">
        <f>=I1029*365/J1029</f>
      </c>
    </row>
    <row collapsed="false" customFormat="false" customHeight="false" hidden="false" ht="12.1" outlineLevel="0" r="1030">
      <c r="A1030" s="16" t="s">
        <v>69</v>
      </c>
      <c r="B1030" s="16" t="s">
        <v>70</v>
      </c>
      <c r="C1030" s="45" t="n">
        <v>45967</v>
      </c>
      <c r="D1030" s="46" t="n">
        <v>45967</v>
      </c>
      <c r="E1030" s="17" t="n">
        <v>1.13</v>
      </c>
      <c r="F1030" s="17" t="n">
        <v>1.13</v>
      </c>
      <c r="G1030" s="17" t="n">
        <v>1</v>
      </c>
      <c r="H1030" s="6" t="s">
        <f>=(F1030-E1030)*G1030</f>
      </c>
      <c r="I1030" s="9" t="s">
        <f>=(F1030-E1030)/E1030</f>
      </c>
      <c r="J1030" s="7" t="s">
        <f>=MAX(1,DATEDIF(C1030,D1030,"d")-1)</f>
      </c>
      <c r="K1030" s="9" t="s">
        <f>=I1030*365/J1030</f>
      </c>
    </row>
    <row collapsed="false" customFormat="false" customHeight="false" hidden="false" ht="12.1" outlineLevel="0" r="1031">
      <c r="A1031" s="16" t="s">
        <v>69</v>
      </c>
      <c r="B1031" s="16" t="s">
        <v>70</v>
      </c>
      <c r="C1031" s="45" t="n">
        <v>45967</v>
      </c>
      <c r="D1031" s="46" t="n">
        <v>45967</v>
      </c>
      <c r="E1031" s="17" t="n">
        <v>1.13</v>
      </c>
      <c r="F1031" s="17" t="n">
        <v>1.13</v>
      </c>
      <c r="G1031" s="17" t="n">
        <v>1</v>
      </c>
      <c r="H1031" s="6" t="s">
        <f>=(F1031-E1031)*G1031</f>
      </c>
      <c r="I1031" s="9" t="s">
        <f>=(F1031-E1031)/E1031</f>
      </c>
      <c r="J1031" s="7" t="s">
        <f>=MAX(1,DATEDIF(C1031,D1031,"d")-1)</f>
      </c>
      <c r="K1031" s="9" t="s">
        <f>=I1031*365/J1031</f>
      </c>
    </row>
    <row collapsed="false" customFormat="false" customHeight="false" hidden="false" ht="12.1" outlineLevel="0" r="1032">
      <c r="A1032" s="16" t="s">
        <v>69</v>
      </c>
      <c r="B1032" s="16" t="s">
        <v>70</v>
      </c>
      <c r="C1032" s="45" t="n">
        <v>45967</v>
      </c>
      <c r="D1032" s="46" t="n">
        <v>45967</v>
      </c>
      <c r="E1032" s="17" t="n">
        <v>1.13</v>
      </c>
      <c r="F1032" s="17" t="n">
        <v>1.13</v>
      </c>
      <c r="G1032" s="17" t="n">
        <v>1</v>
      </c>
      <c r="H1032" s="6" t="s">
        <f>=(F1032-E1032)*G1032</f>
      </c>
      <c r="I1032" s="9" t="s">
        <f>=(F1032-E1032)/E1032</f>
      </c>
      <c r="J1032" s="7" t="s">
        <f>=MAX(1,DATEDIF(C1032,D1032,"d")-1)</f>
      </c>
      <c r="K1032" s="9" t="s">
        <f>=I1032*365/J1032</f>
      </c>
    </row>
    <row collapsed="false" customFormat="false" customHeight="false" hidden="false" ht="12.1" outlineLevel="0" r="1033">
      <c r="A1033" s="16" t="s">
        <v>69</v>
      </c>
      <c r="B1033" s="16" t="s">
        <v>70</v>
      </c>
      <c r="C1033" s="45" t="n">
        <v>45967</v>
      </c>
      <c r="D1033" s="46" t="n">
        <v>45967</v>
      </c>
      <c r="E1033" s="17" t="n">
        <v>1.13</v>
      </c>
      <c r="F1033" s="17" t="n">
        <v>1.13</v>
      </c>
      <c r="G1033" s="17" t="n">
        <v>1</v>
      </c>
      <c r="H1033" s="6" t="s">
        <f>=(F1033-E1033)*G1033</f>
      </c>
      <c r="I1033" s="9" t="s">
        <f>=(F1033-E1033)/E1033</f>
      </c>
      <c r="J1033" s="7" t="s">
        <f>=MAX(1,DATEDIF(C1033,D1033,"d")-1)</f>
      </c>
      <c r="K1033" s="9" t="s">
        <f>=I1033*365/J1033</f>
      </c>
    </row>
    <row collapsed="false" customFormat="false" customHeight="false" hidden="false" ht="12.1" outlineLevel="0" r="1034">
      <c r="A1034" s="16" t="s">
        <v>69</v>
      </c>
      <c r="B1034" s="16" t="s">
        <v>70</v>
      </c>
      <c r="C1034" s="45" t="n">
        <v>45967</v>
      </c>
      <c r="D1034" s="46" t="n">
        <v>45967</v>
      </c>
      <c r="E1034" s="17" t="n">
        <v>1.13</v>
      </c>
      <c r="F1034" s="17" t="n">
        <v>1.13</v>
      </c>
      <c r="G1034" s="17" t="n">
        <v>1</v>
      </c>
      <c r="H1034" s="6" t="s">
        <f>=(F1034-E1034)*G1034</f>
      </c>
      <c r="I1034" s="9" t="s">
        <f>=(F1034-E1034)/E1034</f>
      </c>
      <c r="J1034" s="7" t="s">
        <f>=MAX(1,DATEDIF(C1034,D1034,"d")-1)</f>
      </c>
      <c r="K1034" s="9" t="s">
        <f>=I1034*365/J1034</f>
      </c>
    </row>
    <row collapsed="false" customFormat="false" customHeight="false" hidden="false" ht="12.1" outlineLevel="0" r="1035">
      <c r="A1035" s="16" t="s">
        <v>69</v>
      </c>
      <c r="B1035" s="16" t="s">
        <v>70</v>
      </c>
      <c r="C1035" s="45" t="n">
        <v>45967</v>
      </c>
      <c r="D1035" s="46" t="n">
        <v>45967</v>
      </c>
      <c r="E1035" s="17" t="n">
        <v>1.13</v>
      </c>
      <c r="F1035" s="17" t="n">
        <v>1.13</v>
      </c>
      <c r="G1035" s="17" t="n">
        <v>1</v>
      </c>
      <c r="H1035" s="6" t="s">
        <f>=(F1035-E1035)*G1035</f>
      </c>
      <c r="I1035" s="9" t="s">
        <f>=(F1035-E1035)/E1035</f>
      </c>
      <c r="J1035" s="7" t="s">
        <f>=MAX(1,DATEDIF(C1035,D1035,"d")-1)</f>
      </c>
      <c r="K1035" s="9" t="s">
        <f>=I1035*365/J1035</f>
      </c>
    </row>
    <row collapsed="false" customFormat="false" customHeight="false" hidden="false" ht="12.1" outlineLevel="0" r="1036">
      <c r="A1036" s="16" t="s">
        <v>69</v>
      </c>
      <c r="B1036" s="16" t="s">
        <v>70</v>
      </c>
      <c r="C1036" s="45" t="n">
        <v>45967</v>
      </c>
      <c r="D1036" s="46" t="n">
        <v>45967</v>
      </c>
      <c r="E1036" s="17" t="n">
        <v>1.13</v>
      </c>
      <c r="F1036" s="17" t="n">
        <v>1.13</v>
      </c>
      <c r="G1036" s="17" t="n">
        <v>1</v>
      </c>
      <c r="H1036" s="6" t="s">
        <f>=(F1036-E1036)*G1036</f>
      </c>
      <c r="I1036" s="9" t="s">
        <f>=(F1036-E1036)/E1036</f>
      </c>
      <c r="J1036" s="7" t="s">
        <f>=MAX(1,DATEDIF(C1036,D1036,"d")-1)</f>
      </c>
      <c r="K1036" s="9" t="s">
        <f>=I1036*365/J1036</f>
      </c>
    </row>
    <row collapsed="false" customFormat="false" customHeight="false" hidden="false" ht="12.1" outlineLevel="0" r="1037">
      <c r="A1037" s="16" t="s">
        <v>69</v>
      </c>
      <c r="B1037" s="16" t="s">
        <v>70</v>
      </c>
      <c r="C1037" s="45" t="n">
        <v>45967</v>
      </c>
      <c r="D1037" s="46" t="n">
        <v>45967</v>
      </c>
      <c r="E1037" s="17" t="n">
        <v>1.13</v>
      </c>
      <c r="F1037" s="17" t="n">
        <v>1.13</v>
      </c>
      <c r="G1037" s="17" t="n">
        <v>1</v>
      </c>
      <c r="H1037" s="6" t="s">
        <f>=(F1037-E1037)*G1037</f>
      </c>
      <c r="I1037" s="9" t="s">
        <f>=(F1037-E1037)/E1037</f>
      </c>
      <c r="J1037" s="7" t="s">
        <f>=MAX(1,DATEDIF(C1037,D1037,"d")-1)</f>
      </c>
      <c r="K1037" s="9" t="s">
        <f>=I1037*365/J1037</f>
      </c>
    </row>
    <row collapsed="false" customFormat="false" customHeight="false" hidden="false" ht="12.1" outlineLevel="0" r="1038">
      <c r="A1038" s="16" t="s">
        <v>69</v>
      </c>
      <c r="B1038" s="16" t="s">
        <v>70</v>
      </c>
      <c r="C1038" s="45" t="n">
        <v>45967</v>
      </c>
      <c r="D1038" s="46" t="n">
        <v>45967</v>
      </c>
      <c r="E1038" s="17" t="n">
        <v>1.13</v>
      </c>
      <c r="F1038" s="17" t="n">
        <v>1.13</v>
      </c>
      <c r="G1038" s="17" t="n">
        <v>1</v>
      </c>
      <c r="H1038" s="6" t="s">
        <f>=(F1038-E1038)*G1038</f>
      </c>
      <c r="I1038" s="9" t="s">
        <f>=(F1038-E1038)/E1038</f>
      </c>
      <c r="J1038" s="7" t="s">
        <f>=MAX(1,DATEDIF(C1038,D1038,"d")-1)</f>
      </c>
      <c r="K1038" s="9" t="s">
        <f>=I1038*365/J1038</f>
      </c>
    </row>
    <row collapsed="false" customFormat="false" customHeight="false" hidden="false" ht="12.1" outlineLevel="0" r="1039">
      <c r="A1039" s="16" t="s">
        <v>69</v>
      </c>
      <c r="B1039" s="16" t="s">
        <v>70</v>
      </c>
      <c r="C1039" s="45" t="n">
        <v>45967</v>
      </c>
      <c r="D1039" s="46" t="n">
        <v>45967</v>
      </c>
      <c r="E1039" s="17" t="n">
        <v>1.13</v>
      </c>
      <c r="F1039" s="17" t="n">
        <v>1.13</v>
      </c>
      <c r="G1039" s="17" t="n">
        <v>1</v>
      </c>
      <c r="H1039" s="6" t="s">
        <f>=(F1039-E1039)*G1039</f>
      </c>
      <c r="I1039" s="9" t="s">
        <f>=(F1039-E1039)/E1039</f>
      </c>
      <c r="J1039" s="7" t="s">
        <f>=MAX(1,DATEDIF(C1039,D1039,"d")-1)</f>
      </c>
      <c r="K1039" s="9" t="s">
        <f>=I1039*365/J1039</f>
      </c>
    </row>
    <row collapsed="false" customFormat="false" customHeight="false" hidden="false" ht="12.1" outlineLevel="0" r="1040">
      <c r="A1040" s="16" t="s">
        <v>69</v>
      </c>
      <c r="B1040" s="16" t="s">
        <v>70</v>
      </c>
      <c r="C1040" s="45" t="n">
        <v>45967</v>
      </c>
      <c r="D1040" s="46" t="n">
        <v>45967</v>
      </c>
      <c r="E1040" s="17" t="n">
        <v>1.13</v>
      </c>
      <c r="F1040" s="17" t="n">
        <v>1.13</v>
      </c>
      <c r="G1040" s="17" t="n">
        <v>1</v>
      </c>
      <c r="H1040" s="6" t="s">
        <f>=(F1040-E1040)*G1040</f>
      </c>
      <c r="I1040" s="9" t="s">
        <f>=(F1040-E1040)/E1040</f>
      </c>
      <c r="J1040" s="7" t="s">
        <f>=MAX(1,DATEDIF(C1040,D1040,"d")-1)</f>
      </c>
      <c r="K1040" s="9" t="s">
        <f>=I1040*365/J1040</f>
      </c>
    </row>
    <row collapsed="false" customFormat="false" customHeight="false" hidden="false" ht="12.1" outlineLevel="0" r="1041">
      <c r="A1041" s="16" t="s">
        <v>69</v>
      </c>
      <c r="B1041" s="16" t="s">
        <v>70</v>
      </c>
      <c r="C1041" s="45" t="n">
        <v>45967</v>
      </c>
      <c r="D1041" s="46" t="n">
        <v>45970</v>
      </c>
      <c r="E1041" s="17" t="n">
        <v>1.13</v>
      </c>
      <c r="F1041" s="17" t="n">
        <v>1.1316</v>
      </c>
      <c r="G1041" s="17" t="n">
        <v>1</v>
      </c>
      <c r="H1041" s="6" t="s">
        <f>=(F1041-E1041)*G1041</f>
      </c>
      <c r="I1041" s="9" t="s">
        <f>=(F1041-E1041)/E1041</f>
      </c>
      <c r="J1041" s="7" t="s">
        <f>=MAX(1,DATEDIF(C1041,D1041,"d")-1)</f>
      </c>
      <c r="K1041" s="9" t="s">
        <f>=I1041*365/J1041</f>
      </c>
    </row>
    <row collapsed="false" customFormat="false" customHeight="false" hidden="false" ht="12.1" outlineLevel="0" r="1042">
      <c r="A1042" s="16" t="s">
        <v>69</v>
      </c>
      <c r="B1042" s="16" t="s">
        <v>70</v>
      </c>
      <c r="C1042" s="45" t="n">
        <v>45967</v>
      </c>
      <c r="D1042" s="46" t="n">
        <v>45970</v>
      </c>
      <c r="E1042" s="17" t="n">
        <v>1.13</v>
      </c>
      <c r="F1042" s="17" t="n">
        <v>1.1316</v>
      </c>
      <c r="G1042" s="17" t="n">
        <v>1</v>
      </c>
      <c r="H1042" s="6" t="s">
        <f>=(F1042-E1042)*G1042</f>
      </c>
      <c r="I1042" s="9" t="s">
        <f>=(F1042-E1042)/E1042</f>
      </c>
      <c r="J1042" s="7" t="s">
        <f>=MAX(1,DATEDIF(C1042,D1042,"d")-1)</f>
      </c>
      <c r="K1042" s="9" t="s">
        <f>=I1042*365/J1042</f>
      </c>
    </row>
    <row collapsed="false" customFormat="false" customHeight="false" hidden="false" ht="12.1" outlineLevel="0" r="1043">
      <c r="A1043" s="16" t="s">
        <v>69</v>
      </c>
      <c r="B1043" s="16" t="s">
        <v>70</v>
      </c>
      <c r="C1043" s="45" t="n">
        <v>45967</v>
      </c>
      <c r="D1043" s="46" t="n">
        <v>45970</v>
      </c>
      <c r="E1043" s="17" t="n">
        <v>1.13</v>
      </c>
      <c r="F1043" s="17" t="n">
        <v>1.1316</v>
      </c>
      <c r="G1043" s="17" t="n">
        <v>1</v>
      </c>
      <c r="H1043" s="6" t="s">
        <f>=(F1043-E1043)*G1043</f>
      </c>
      <c r="I1043" s="9" t="s">
        <f>=(F1043-E1043)/E1043</f>
      </c>
      <c r="J1043" s="7" t="s">
        <f>=MAX(1,DATEDIF(C1043,D1043,"d")-1)</f>
      </c>
      <c r="K1043" s="9" t="s">
        <f>=I1043*365/J1043</f>
      </c>
    </row>
    <row collapsed="false" customFormat="false" customHeight="false" hidden="false" ht="12.1" outlineLevel="0" r="1044">
      <c r="A1044" s="16" t="s">
        <v>69</v>
      </c>
      <c r="B1044" s="16" t="s">
        <v>70</v>
      </c>
      <c r="C1044" s="45" t="n">
        <v>45967</v>
      </c>
      <c r="D1044" s="46" t="n">
        <v>45970</v>
      </c>
      <c r="E1044" s="17" t="n">
        <v>1.13</v>
      </c>
      <c r="F1044" s="17" t="n">
        <v>1.1316</v>
      </c>
      <c r="G1044" s="17" t="n">
        <v>1</v>
      </c>
      <c r="H1044" s="6" t="s">
        <f>=(F1044-E1044)*G1044</f>
      </c>
      <c r="I1044" s="9" t="s">
        <f>=(F1044-E1044)/E1044</f>
      </c>
      <c r="J1044" s="7" t="s">
        <f>=MAX(1,DATEDIF(C1044,D1044,"d")-1)</f>
      </c>
      <c r="K1044" s="9" t="s">
        <f>=I1044*365/J1044</f>
      </c>
    </row>
    <row collapsed="false" customFormat="false" customHeight="false" hidden="false" ht="12.1" outlineLevel="0" r="1045">
      <c r="A1045" s="16" t="s">
        <v>69</v>
      </c>
      <c r="B1045" s="16" t="s">
        <v>70</v>
      </c>
      <c r="C1045" s="45" t="n">
        <v>45967</v>
      </c>
      <c r="D1045" s="46" t="n">
        <v>45970</v>
      </c>
      <c r="E1045" s="17" t="n">
        <v>1.13</v>
      </c>
      <c r="F1045" s="17" t="n">
        <v>1.1316</v>
      </c>
      <c r="G1045" s="17" t="n">
        <v>1</v>
      </c>
      <c r="H1045" s="6" t="s">
        <f>=(F1045-E1045)*G1045</f>
      </c>
      <c r="I1045" s="9" t="s">
        <f>=(F1045-E1045)/E1045</f>
      </c>
      <c r="J1045" s="7" t="s">
        <f>=MAX(1,DATEDIF(C1045,D1045,"d")-1)</f>
      </c>
      <c r="K1045" s="9" t="s">
        <f>=I1045*365/J1045</f>
      </c>
    </row>
    <row collapsed="false" customFormat="false" customHeight="false" hidden="false" ht="12.1" outlineLevel="0" r="1046">
      <c r="A1046" s="16" t="s">
        <v>69</v>
      </c>
      <c r="B1046" s="16" t="s">
        <v>70</v>
      </c>
      <c r="C1046" s="45" t="n">
        <v>45967</v>
      </c>
      <c r="D1046" s="46" t="n">
        <v>45970</v>
      </c>
      <c r="E1046" s="17" t="n">
        <v>1.13</v>
      </c>
      <c r="F1046" s="17" t="n">
        <v>1.1316</v>
      </c>
      <c r="G1046" s="17" t="n">
        <v>1</v>
      </c>
      <c r="H1046" s="6" t="s">
        <f>=(F1046-E1046)*G1046</f>
      </c>
      <c r="I1046" s="9" t="s">
        <f>=(F1046-E1046)/E1046</f>
      </c>
      <c r="J1046" s="7" t="s">
        <f>=MAX(1,DATEDIF(C1046,D1046,"d")-1)</f>
      </c>
      <c r="K1046" s="9" t="s">
        <f>=I1046*365/J1046</f>
      </c>
    </row>
    <row collapsed="false" customFormat="false" customHeight="false" hidden="false" ht="12.1" outlineLevel="0" r="1047">
      <c r="A1047" s="16" t="s">
        <v>69</v>
      </c>
      <c r="B1047" s="16" t="s">
        <v>70</v>
      </c>
      <c r="C1047" s="45" t="n">
        <v>45967</v>
      </c>
      <c r="D1047" s="46" t="n">
        <v>45970</v>
      </c>
      <c r="E1047" s="17" t="n">
        <v>1.13</v>
      </c>
      <c r="F1047" s="17" t="n">
        <v>1.1316</v>
      </c>
      <c r="G1047" s="17" t="n">
        <v>1</v>
      </c>
      <c r="H1047" s="6" t="s">
        <f>=(F1047-E1047)*G1047</f>
      </c>
      <c r="I1047" s="9" t="s">
        <f>=(F1047-E1047)/E1047</f>
      </c>
      <c r="J1047" s="7" t="s">
        <f>=MAX(1,DATEDIF(C1047,D1047,"d")-1)</f>
      </c>
      <c r="K1047" s="9" t="s">
        <f>=I1047*365/J1047</f>
      </c>
    </row>
    <row collapsed="false" customFormat="false" customHeight="false" hidden="false" ht="12.1" outlineLevel="0" r="1048">
      <c r="A1048" s="16" t="s">
        <v>69</v>
      </c>
      <c r="B1048" s="16" t="s">
        <v>70</v>
      </c>
      <c r="C1048" s="45" t="n">
        <v>45967</v>
      </c>
      <c r="D1048" s="46" t="n">
        <v>45970</v>
      </c>
      <c r="E1048" s="17" t="n">
        <v>1.13</v>
      </c>
      <c r="F1048" s="17" t="n">
        <v>1.1316</v>
      </c>
      <c r="G1048" s="17" t="n">
        <v>1</v>
      </c>
      <c r="H1048" s="6" t="s">
        <f>=(F1048-E1048)*G1048</f>
      </c>
      <c r="I1048" s="9" t="s">
        <f>=(F1048-E1048)/E1048</f>
      </c>
      <c r="J1048" s="7" t="s">
        <f>=MAX(1,DATEDIF(C1048,D1048,"d")-1)</f>
      </c>
      <c r="K1048" s="9" t="s">
        <f>=I1048*365/J1048</f>
      </c>
    </row>
    <row collapsed="false" customFormat="false" customHeight="false" hidden="false" ht="12.1" outlineLevel="0" r="1049">
      <c r="A1049" s="16" t="s">
        <v>69</v>
      </c>
      <c r="B1049" s="16" t="s">
        <v>70</v>
      </c>
      <c r="C1049" s="45" t="n">
        <v>45967</v>
      </c>
      <c r="D1049" s="46" t="n">
        <v>45970</v>
      </c>
      <c r="E1049" s="17" t="n">
        <v>1.13</v>
      </c>
      <c r="F1049" s="17" t="n">
        <v>1.1316</v>
      </c>
      <c r="G1049" s="17" t="n">
        <v>1</v>
      </c>
      <c r="H1049" s="6" t="s">
        <f>=(F1049-E1049)*G1049</f>
      </c>
      <c r="I1049" s="9" t="s">
        <f>=(F1049-E1049)/E1049</f>
      </c>
      <c r="J1049" s="7" t="s">
        <f>=MAX(1,DATEDIF(C1049,D1049,"d")-1)</f>
      </c>
      <c r="K1049" s="9" t="s">
        <f>=I1049*365/J1049</f>
      </c>
    </row>
    <row collapsed="false" customFormat="false" customHeight="false" hidden="false" ht="12.1" outlineLevel="0" r="1050">
      <c r="A1050" s="16" t="s">
        <v>69</v>
      </c>
      <c r="B1050" s="16" t="s">
        <v>70</v>
      </c>
      <c r="C1050" s="45" t="n">
        <v>45967</v>
      </c>
      <c r="D1050" s="46" t="n">
        <v>45970</v>
      </c>
      <c r="E1050" s="17" t="n">
        <v>1.13</v>
      </c>
      <c r="F1050" s="17" t="n">
        <v>1.1316</v>
      </c>
      <c r="G1050" s="17" t="n">
        <v>1</v>
      </c>
      <c r="H1050" s="6" t="s">
        <f>=(F1050-E1050)*G1050</f>
      </c>
      <c r="I1050" s="9" t="s">
        <f>=(F1050-E1050)/E1050</f>
      </c>
      <c r="J1050" s="7" t="s">
        <f>=MAX(1,DATEDIF(C1050,D1050,"d")-1)</f>
      </c>
      <c r="K1050" s="9" t="s">
        <f>=I1050*365/J1050</f>
      </c>
    </row>
    <row collapsed="false" customFormat="false" customHeight="false" hidden="false" ht="12.1" outlineLevel="0" r="1051">
      <c r="A1051" s="16" t="s">
        <v>69</v>
      </c>
      <c r="B1051" s="16" t="s">
        <v>70</v>
      </c>
      <c r="C1051" s="45" t="n">
        <v>45967</v>
      </c>
      <c r="D1051" s="46" t="n">
        <v>45970</v>
      </c>
      <c r="E1051" s="17" t="n">
        <v>1.13</v>
      </c>
      <c r="F1051" s="17" t="n">
        <v>1.1316</v>
      </c>
      <c r="G1051" s="17" t="n">
        <v>1</v>
      </c>
      <c r="H1051" s="6" t="s">
        <f>=(F1051-E1051)*G1051</f>
      </c>
      <c r="I1051" s="9" t="s">
        <f>=(F1051-E1051)/E1051</f>
      </c>
      <c r="J1051" s="7" t="s">
        <f>=MAX(1,DATEDIF(C1051,D1051,"d")-1)</f>
      </c>
      <c r="K1051" s="9" t="s">
        <f>=I1051*365/J1051</f>
      </c>
    </row>
    <row collapsed="false" customFormat="false" customHeight="false" hidden="false" ht="12.1" outlineLevel="0" r="1052">
      <c r="A1052" s="16" t="s">
        <v>69</v>
      </c>
      <c r="B1052" s="16" t="s">
        <v>70</v>
      </c>
      <c r="C1052" s="45" t="n">
        <v>45967</v>
      </c>
      <c r="D1052" s="46" t="n">
        <v>45970</v>
      </c>
      <c r="E1052" s="17" t="n">
        <v>1.13</v>
      </c>
      <c r="F1052" s="17" t="n">
        <v>1.1316</v>
      </c>
      <c r="G1052" s="17" t="n">
        <v>1</v>
      </c>
      <c r="H1052" s="6" t="s">
        <f>=(F1052-E1052)*G1052</f>
      </c>
      <c r="I1052" s="9" t="s">
        <f>=(F1052-E1052)/E1052</f>
      </c>
      <c r="J1052" s="7" t="s">
        <f>=MAX(1,DATEDIF(C1052,D1052,"d")-1)</f>
      </c>
      <c r="K1052" s="9" t="s">
        <f>=I1052*365/J1052</f>
      </c>
    </row>
    <row collapsed="false" customFormat="false" customHeight="false" hidden="false" ht="12.1" outlineLevel="0" r="1053">
      <c r="A1053" s="16" t="s">
        <v>69</v>
      </c>
      <c r="B1053" s="16" t="s">
        <v>70</v>
      </c>
      <c r="C1053" s="45" t="n">
        <v>45967</v>
      </c>
      <c r="D1053" s="46" t="n">
        <v>45970</v>
      </c>
      <c r="E1053" s="17" t="n">
        <v>1.13</v>
      </c>
      <c r="F1053" s="17" t="n">
        <v>1.1316</v>
      </c>
      <c r="G1053" s="17" t="n">
        <v>1</v>
      </c>
      <c r="H1053" s="6" t="s">
        <f>=(F1053-E1053)*G1053</f>
      </c>
      <c r="I1053" s="9" t="s">
        <f>=(F1053-E1053)/E1053</f>
      </c>
      <c r="J1053" s="7" t="s">
        <f>=MAX(1,DATEDIF(C1053,D1053,"d")-1)</f>
      </c>
      <c r="K1053" s="9" t="s">
        <f>=I1053*365/J1053</f>
      </c>
    </row>
    <row collapsed="false" customFormat="false" customHeight="false" hidden="false" ht="12.1" outlineLevel="0" r="1054">
      <c r="A1054" s="16" t="s">
        <v>69</v>
      </c>
      <c r="B1054" s="16" t="s">
        <v>70</v>
      </c>
      <c r="C1054" s="45" t="n">
        <v>45967</v>
      </c>
      <c r="D1054" s="46" t="n">
        <v>45970</v>
      </c>
      <c r="E1054" s="17" t="n">
        <v>1.13</v>
      </c>
      <c r="F1054" s="17" t="n">
        <v>1.1316</v>
      </c>
      <c r="G1054" s="17" t="n">
        <v>1</v>
      </c>
      <c r="H1054" s="6" t="s">
        <f>=(F1054-E1054)*G1054</f>
      </c>
      <c r="I1054" s="9" t="s">
        <f>=(F1054-E1054)/E1054</f>
      </c>
      <c r="J1054" s="7" t="s">
        <f>=MAX(1,DATEDIF(C1054,D1054,"d")-1)</f>
      </c>
      <c r="K1054" s="9" t="s">
        <f>=I1054*365/J1054</f>
      </c>
    </row>
    <row collapsed="false" customFormat="false" customHeight="false" hidden="false" ht="12.1" outlineLevel="0" r="1055">
      <c r="A1055" s="16" t="s">
        <v>69</v>
      </c>
      <c r="B1055" s="16" t="s">
        <v>70</v>
      </c>
      <c r="C1055" s="45" t="n">
        <v>45967</v>
      </c>
      <c r="D1055" s="46" t="n">
        <v>45970</v>
      </c>
      <c r="E1055" s="17" t="n">
        <v>1.13</v>
      </c>
      <c r="F1055" s="17" t="n">
        <v>1.1316</v>
      </c>
      <c r="G1055" s="17" t="n">
        <v>1</v>
      </c>
      <c r="H1055" s="6" t="s">
        <f>=(F1055-E1055)*G1055</f>
      </c>
      <c r="I1055" s="9" t="s">
        <f>=(F1055-E1055)/E1055</f>
      </c>
      <c r="J1055" s="7" t="s">
        <f>=MAX(1,DATEDIF(C1055,D1055,"d")-1)</f>
      </c>
      <c r="K1055" s="9" t="s">
        <f>=I1055*365/J1055</f>
      </c>
    </row>
    <row collapsed="false" customFormat="false" customHeight="false" hidden="false" ht="12.1" outlineLevel="0" r="1056">
      <c r="A1056" s="16" t="s">
        <v>69</v>
      </c>
      <c r="B1056" s="16" t="s">
        <v>70</v>
      </c>
      <c r="C1056" s="45" t="n">
        <v>45967</v>
      </c>
      <c r="D1056" s="46" t="n">
        <v>45970</v>
      </c>
      <c r="E1056" s="17" t="n">
        <v>1.13</v>
      </c>
      <c r="F1056" s="17" t="n">
        <v>1.1316</v>
      </c>
      <c r="G1056" s="17" t="n">
        <v>1</v>
      </c>
      <c r="H1056" s="6" t="s">
        <f>=(F1056-E1056)*G1056</f>
      </c>
      <c r="I1056" s="9" t="s">
        <f>=(F1056-E1056)/E1056</f>
      </c>
      <c r="J1056" s="7" t="s">
        <f>=MAX(1,DATEDIF(C1056,D1056,"d")-1)</f>
      </c>
      <c r="K1056" s="9" t="s">
        <f>=I1056*365/J1056</f>
      </c>
    </row>
    <row collapsed="false" customFormat="false" customHeight="false" hidden="false" ht="12.1" outlineLevel="0" r="1057">
      <c r="A1057" s="16" t="s">
        <v>69</v>
      </c>
      <c r="B1057" s="16" t="s">
        <v>70</v>
      </c>
      <c r="C1057" s="45" t="n">
        <v>45967</v>
      </c>
      <c r="D1057" s="46" t="n">
        <v>45970</v>
      </c>
      <c r="E1057" s="17" t="n">
        <v>1.13</v>
      </c>
      <c r="F1057" s="17" t="n">
        <v>1.1316</v>
      </c>
      <c r="G1057" s="17" t="n">
        <v>1</v>
      </c>
      <c r="H1057" s="6" t="s">
        <f>=(F1057-E1057)*G1057</f>
      </c>
      <c r="I1057" s="9" t="s">
        <f>=(F1057-E1057)/E1057</f>
      </c>
      <c r="J1057" s="7" t="s">
        <f>=MAX(1,DATEDIF(C1057,D1057,"d")-1)</f>
      </c>
      <c r="K1057" s="9" t="s">
        <f>=I1057*365/J1057</f>
      </c>
    </row>
    <row collapsed="false" customFormat="false" customHeight="false" hidden="false" ht="12.1" outlineLevel="0" r="1058">
      <c r="A1058" s="16" t="s">
        <v>69</v>
      </c>
      <c r="B1058" s="16" t="s">
        <v>70</v>
      </c>
      <c r="C1058" s="45" t="n">
        <v>45967</v>
      </c>
      <c r="D1058" s="46" t="n">
        <v>45970</v>
      </c>
      <c r="E1058" s="17" t="n">
        <v>1.13</v>
      </c>
      <c r="F1058" s="17" t="n">
        <v>1.1316</v>
      </c>
      <c r="G1058" s="17" t="n">
        <v>1</v>
      </c>
      <c r="H1058" s="6" t="s">
        <f>=(F1058-E1058)*G1058</f>
      </c>
      <c r="I1058" s="9" t="s">
        <f>=(F1058-E1058)/E1058</f>
      </c>
      <c r="J1058" s="7" t="s">
        <f>=MAX(1,DATEDIF(C1058,D1058,"d")-1)</f>
      </c>
      <c r="K1058" s="9" t="s">
        <f>=I1058*365/J1058</f>
      </c>
    </row>
    <row collapsed="false" customFormat="false" customHeight="false" hidden="false" ht="12.1" outlineLevel="0" r="1059">
      <c r="A1059" s="16" t="s">
        <v>69</v>
      </c>
      <c r="B1059" s="16" t="s">
        <v>70</v>
      </c>
      <c r="C1059" s="45" t="n">
        <v>45967</v>
      </c>
      <c r="D1059" s="46" t="n">
        <v>45970</v>
      </c>
      <c r="E1059" s="17" t="n">
        <v>1.13</v>
      </c>
      <c r="F1059" s="17" t="n">
        <v>1.1316</v>
      </c>
      <c r="G1059" s="17" t="n">
        <v>1</v>
      </c>
      <c r="H1059" s="6" t="s">
        <f>=(F1059-E1059)*G1059</f>
      </c>
      <c r="I1059" s="9" t="s">
        <f>=(F1059-E1059)/E1059</f>
      </c>
      <c r="J1059" s="7" t="s">
        <f>=MAX(1,DATEDIF(C1059,D1059,"d")-1)</f>
      </c>
      <c r="K1059" s="9" t="s">
        <f>=I1059*365/J1059</f>
      </c>
    </row>
    <row collapsed="false" customFormat="false" customHeight="false" hidden="false" ht="12.1" outlineLevel="0" r="1060">
      <c r="A1060" s="16" t="s">
        <v>69</v>
      </c>
      <c r="B1060" s="16" t="s">
        <v>70</v>
      </c>
      <c r="C1060" s="45" t="n">
        <v>45967</v>
      </c>
      <c r="D1060" s="46" t="n">
        <v>45970</v>
      </c>
      <c r="E1060" s="17" t="n">
        <v>1.13</v>
      </c>
      <c r="F1060" s="17" t="n">
        <v>1.1316</v>
      </c>
      <c r="G1060" s="17" t="n">
        <v>1</v>
      </c>
      <c r="H1060" s="6" t="s">
        <f>=(F1060-E1060)*G1060</f>
      </c>
      <c r="I1060" s="9" t="s">
        <f>=(F1060-E1060)/E1060</f>
      </c>
      <c r="J1060" s="7" t="s">
        <f>=MAX(1,DATEDIF(C1060,D1060,"d")-1)</f>
      </c>
      <c r="K1060" s="9" t="s">
        <f>=I1060*365/J1060</f>
      </c>
    </row>
    <row collapsed="false" customFormat="false" customHeight="false" hidden="false" ht="12.1" outlineLevel="0" r="1061">
      <c r="A1061" s="16" t="s">
        <v>69</v>
      </c>
      <c r="B1061" s="16" t="s">
        <v>70</v>
      </c>
      <c r="C1061" s="45" t="n">
        <v>45967</v>
      </c>
      <c r="D1061" s="46" t="n">
        <v>45970</v>
      </c>
      <c r="E1061" s="17" t="n">
        <v>1.13</v>
      </c>
      <c r="F1061" s="17" t="n">
        <v>1.1316</v>
      </c>
      <c r="G1061" s="17" t="n">
        <v>1</v>
      </c>
      <c r="H1061" s="6" t="s">
        <f>=(F1061-E1061)*G1061</f>
      </c>
      <c r="I1061" s="9" t="s">
        <f>=(F1061-E1061)/E1061</f>
      </c>
      <c r="J1061" s="7" t="s">
        <f>=MAX(1,DATEDIF(C1061,D1061,"d")-1)</f>
      </c>
      <c r="K1061" s="9" t="s">
        <f>=I1061*365/J1061</f>
      </c>
    </row>
    <row collapsed="false" customFormat="false" customHeight="false" hidden="false" ht="12.1" outlineLevel="0" r="1062">
      <c r="A1062" s="16" t="s">
        <v>69</v>
      </c>
      <c r="B1062" s="16" t="s">
        <v>70</v>
      </c>
      <c r="C1062" s="45" t="n">
        <v>45967</v>
      </c>
      <c r="D1062" s="46" t="n">
        <v>45970</v>
      </c>
      <c r="E1062" s="17" t="n">
        <v>1.13</v>
      </c>
      <c r="F1062" s="17" t="n">
        <v>1.1316</v>
      </c>
      <c r="G1062" s="17" t="n">
        <v>1</v>
      </c>
      <c r="H1062" s="6" t="s">
        <f>=(F1062-E1062)*G1062</f>
      </c>
      <c r="I1062" s="9" t="s">
        <f>=(F1062-E1062)/E1062</f>
      </c>
      <c r="J1062" s="7" t="s">
        <f>=MAX(1,DATEDIF(C1062,D1062,"d")-1)</f>
      </c>
      <c r="K1062" s="9" t="s">
        <f>=I1062*365/J1062</f>
      </c>
    </row>
    <row collapsed="false" customFormat="false" customHeight="false" hidden="false" ht="12.1" outlineLevel="0" r="1063">
      <c r="A1063" s="16" t="s">
        <v>69</v>
      </c>
      <c r="B1063" s="16" t="s">
        <v>70</v>
      </c>
      <c r="C1063" s="45" t="n">
        <v>45967</v>
      </c>
      <c r="D1063" s="46" t="n">
        <v>45970</v>
      </c>
      <c r="E1063" s="17" t="n">
        <v>1.13</v>
      </c>
      <c r="F1063" s="17" t="n">
        <v>1.1316</v>
      </c>
      <c r="G1063" s="17" t="n">
        <v>1</v>
      </c>
      <c r="H1063" s="6" t="s">
        <f>=(F1063-E1063)*G1063</f>
      </c>
      <c r="I1063" s="9" t="s">
        <f>=(F1063-E1063)/E1063</f>
      </c>
      <c r="J1063" s="7" t="s">
        <f>=MAX(1,DATEDIF(C1063,D1063,"d")-1)</f>
      </c>
      <c r="K1063" s="9" t="s">
        <f>=I1063*365/J1063</f>
      </c>
    </row>
    <row collapsed="false" customFormat="false" customHeight="false" hidden="false" ht="12.1" outlineLevel="0" r="1064">
      <c r="A1064" s="16" t="s">
        <v>69</v>
      </c>
      <c r="B1064" s="16" t="s">
        <v>70</v>
      </c>
      <c r="C1064" s="45" t="n">
        <v>45967</v>
      </c>
      <c r="D1064" s="46" t="n">
        <v>45970</v>
      </c>
      <c r="E1064" s="17" t="n">
        <v>1.13</v>
      </c>
      <c r="F1064" s="17" t="n">
        <v>1.1316</v>
      </c>
      <c r="G1064" s="17" t="n">
        <v>1</v>
      </c>
      <c r="H1064" s="6" t="s">
        <f>=(F1064-E1064)*G1064</f>
      </c>
      <c r="I1064" s="9" t="s">
        <f>=(F1064-E1064)/E1064</f>
      </c>
      <c r="J1064" s="7" t="s">
        <f>=MAX(1,DATEDIF(C1064,D1064,"d")-1)</f>
      </c>
      <c r="K1064" s="9" t="s">
        <f>=I1064*365/J1064</f>
      </c>
    </row>
    <row collapsed="false" customFormat="false" customHeight="false" hidden="false" ht="12.1" outlineLevel="0" r="1065">
      <c r="A1065" s="16" t="s">
        <v>69</v>
      </c>
      <c r="B1065" s="16" t="s">
        <v>70</v>
      </c>
      <c r="C1065" s="45" t="n">
        <v>45967</v>
      </c>
      <c r="D1065" s="46" t="n">
        <v>45970</v>
      </c>
      <c r="E1065" s="17" t="n">
        <v>1.13</v>
      </c>
      <c r="F1065" s="17" t="n">
        <v>1.1316</v>
      </c>
      <c r="G1065" s="17" t="n">
        <v>1</v>
      </c>
      <c r="H1065" s="6" t="s">
        <f>=(F1065-E1065)*G1065</f>
      </c>
      <c r="I1065" s="9" t="s">
        <f>=(F1065-E1065)/E1065</f>
      </c>
      <c r="J1065" s="7" t="s">
        <f>=MAX(1,DATEDIF(C1065,D1065,"d")-1)</f>
      </c>
      <c r="K1065" s="9" t="s">
        <f>=I1065*365/J1065</f>
      </c>
    </row>
    <row collapsed="false" customFormat="false" customHeight="false" hidden="false" ht="12.1" outlineLevel="0" r="1066">
      <c r="A1066" s="16" t="s">
        <v>69</v>
      </c>
      <c r="B1066" s="16" t="s">
        <v>70</v>
      </c>
      <c r="C1066" s="45" t="n">
        <v>45967</v>
      </c>
      <c r="D1066" s="46" t="n">
        <v>45970</v>
      </c>
      <c r="E1066" s="17" t="n">
        <v>1.13</v>
      </c>
      <c r="F1066" s="17" t="n">
        <v>1.1316</v>
      </c>
      <c r="G1066" s="17" t="n">
        <v>1</v>
      </c>
      <c r="H1066" s="6" t="s">
        <f>=(F1066-E1066)*G1066</f>
      </c>
      <c r="I1066" s="9" t="s">
        <f>=(F1066-E1066)/E1066</f>
      </c>
      <c r="J1066" s="7" t="s">
        <f>=MAX(1,DATEDIF(C1066,D1066,"d")-1)</f>
      </c>
      <c r="K1066" s="9" t="s">
        <f>=I1066*365/J1066</f>
      </c>
    </row>
    <row collapsed="false" customFormat="false" customHeight="false" hidden="false" ht="12.1" outlineLevel="0" r="1067">
      <c r="A1067" s="16" t="s">
        <v>69</v>
      </c>
      <c r="B1067" s="16" t="s">
        <v>70</v>
      </c>
      <c r="C1067" s="45" t="n">
        <v>45967</v>
      </c>
      <c r="D1067" s="46" t="n">
        <v>45970</v>
      </c>
      <c r="E1067" s="17" t="n">
        <v>1.13</v>
      </c>
      <c r="F1067" s="17" t="n">
        <v>1.1316</v>
      </c>
      <c r="G1067" s="17" t="n">
        <v>1</v>
      </c>
      <c r="H1067" s="6" t="s">
        <f>=(F1067-E1067)*G1067</f>
      </c>
      <c r="I1067" s="9" t="s">
        <f>=(F1067-E1067)/E1067</f>
      </c>
      <c r="J1067" s="7" t="s">
        <f>=MAX(1,DATEDIF(C1067,D1067,"d")-1)</f>
      </c>
      <c r="K1067" s="9" t="s">
        <f>=I1067*365/J1067</f>
      </c>
    </row>
    <row collapsed="false" customFormat="false" customHeight="false" hidden="false" ht="12.1" outlineLevel="0" r="1068">
      <c r="A1068" s="16" t="s">
        <v>69</v>
      </c>
      <c r="B1068" s="16" t="s">
        <v>70</v>
      </c>
      <c r="C1068" s="45" t="n">
        <v>45967</v>
      </c>
      <c r="D1068" s="46" t="n">
        <v>45970</v>
      </c>
      <c r="E1068" s="17" t="n">
        <v>1.13</v>
      </c>
      <c r="F1068" s="17" t="n">
        <v>1.1316</v>
      </c>
      <c r="G1068" s="17" t="n">
        <v>1</v>
      </c>
      <c r="H1068" s="6" t="s">
        <f>=(F1068-E1068)*G1068</f>
      </c>
      <c r="I1068" s="9" t="s">
        <f>=(F1068-E1068)/E1068</f>
      </c>
      <c r="J1068" s="7" t="s">
        <f>=MAX(1,DATEDIF(C1068,D1068,"d")-1)</f>
      </c>
      <c r="K1068" s="9" t="s">
        <f>=I1068*365/J1068</f>
      </c>
    </row>
    <row collapsed="false" customFormat="false" customHeight="false" hidden="false" ht="12.1" outlineLevel="0" r="1069">
      <c r="A1069" s="16" t="s">
        <v>69</v>
      </c>
      <c r="B1069" s="16" t="s">
        <v>70</v>
      </c>
      <c r="C1069" s="45" t="n">
        <v>45967</v>
      </c>
      <c r="D1069" s="46" t="n">
        <v>45970</v>
      </c>
      <c r="E1069" s="17" t="n">
        <v>1.13</v>
      </c>
      <c r="F1069" s="17" t="n">
        <v>1.1316</v>
      </c>
      <c r="G1069" s="17" t="n">
        <v>1</v>
      </c>
      <c r="H1069" s="6" t="s">
        <f>=(F1069-E1069)*G1069</f>
      </c>
      <c r="I1069" s="9" t="s">
        <f>=(F1069-E1069)/E1069</f>
      </c>
      <c r="J1069" s="7" t="s">
        <f>=MAX(1,DATEDIF(C1069,D1069,"d")-1)</f>
      </c>
      <c r="K1069" s="9" t="s">
        <f>=I1069*365/J1069</f>
      </c>
    </row>
    <row collapsed="false" customFormat="false" customHeight="false" hidden="false" ht="12.1" outlineLevel="0" r="1070">
      <c r="A1070" s="16" t="s">
        <v>69</v>
      </c>
      <c r="B1070" s="16" t="s">
        <v>70</v>
      </c>
      <c r="C1070" s="45" t="n">
        <v>45967</v>
      </c>
      <c r="D1070" s="46" t="n">
        <v>45970</v>
      </c>
      <c r="E1070" s="17" t="n">
        <v>1.13</v>
      </c>
      <c r="F1070" s="17" t="n">
        <v>1.1316</v>
      </c>
      <c r="G1070" s="17" t="n">
        <v>1</v>
      </c>
      <c r="H1070" s="6" t="s">
        <f>=(F1070-E1070)*G1070</f>
      </c>
      <c r="I1070" s="9" t="s">
        <f>=(F1070-E1070)/E1070</f>
      </c>
      <c r="J1070" s="7" t="s">
        <f>=MAX(1,DATEDIF(C1070,D1070,"d")-1)</f>
      </c>
      <c r="K1070" s="9" t="s">
        <f>=I1070*365/J1070</f>
      </c>
    </row>
    <row collapsed="false" customFormat="false" customHeight="false" hidden="false" ht="12.1" outlineLevel="0" r="1071">
      <c r="A1071" s="16" t="s">
        <v>69</v>
      </c>
      <c r="B1071" s="16" t="s">
        <v>70</v>
      </c>
      <c r="C1071" s="45" t="n">
        <v>45967</v>
      </c>
      <c r="D1071" s="46" t="n">
        <v>45970</v>
      </c>
      <c r="E1071" s="17" t="n">
        <v>1.13</v>
      </c>
      <c r="F1071" s="17" t="n">
        <v>1.1316</v>
      </c>
      <c r="G1071" s="17" t="n">
        <v>1</v>
      </c>
      <c r="H1071" s="6" t="s">
        <f>=(F1071-E1071)*G1071</f>
      </c>
      <c r="I1071" s="9" t="s">
        <f>=(F1071-E1071)/E1071</f>
      </c>
      <c r="J1071" s="7" t="s">
        <f>=MAX(1,DATEDIF(C1071,D1071,"d")-1)</f>
      </c>
      <c r="K1071" s="9" t="s">
        <f>=I1071*365/J1071</f>
      </c>
    </row>
    <row collapsed="false" customFormat="false" customHeight="false" hidden="false" ht="12.1" outlineLevel="0" r="1072">
      <c r="A1072" s="16" t="s">
        <v>69</v>
      </c>
      <c r="B1072" s="16" t="s">
        <v>70</v>
      </c>
      <c r="C1072" s="45" t="n">
        <v>45967</v>
      </c>
      <c r="D1072" s="46" t="n">
        <v>45970</v>
      </c>
      <c r="E1072" s="17" t="n">
        <v>1.13</v>
      </c>
      <c r="F1072" s="17" t="n">
        <v>1.1316</v>
      </c>
      <c r="G1072" s="17" t="n">
        <v>1</v>
      </c>
      <c r="H1072" s="6" t="s">
        <f>=(F1072-E1072)*G1072</f>
      </c>
      <c r="I1072" s="9" t="s">
        <f>=(F1072-E1072)/E1072</f>
      </c>
      <c r="J1072" s="7" t="s">
        <f>=MAX(1,DATEDIF(C1072,D1072,"d")-1)</f>
      </c>
      <c r="K1072" s="9" t="s">
        <f>=I1072*365/J1072</f>
      </c>
    </row>
    <row collapsed="false" customFormat="false" customHeight="false" hidden="false" ht="12.1" outlineLevel="0" r="1073">
      <c r="A1073" s="16" t="s">
        <v>69</v>
      </c>
      <c r="B1073" s="16" t="s">
        <v>70</v>
      </c>
      <c r="C1073" s="45" t="n">
        <v>45967</v>
      </c>
      <c r="D1073" s="46" t="n">
        <v>45970</v>
      </c>
      <c r="E1073" s="17" t="n">
        <v>1.13</v>
      </c>
      <c r="F1073" s="17" t="n">
        <v>1.1316</v>
      </c>
      <c r="G1073" s="17" t="n">
        <v>1</v>
      </c>
      <c r="H1073" s="6" t="s">
        <f>=(F1073-E1073)*G1073</f>
      </c>
      <c r="I1073" s="9" t="s">
        <f>=(F1073-E1073)/E1073</f>
      </c>
      <c r="J1073" s="7" t="s">
        <f>=MAX(1,DATEDIF(C1073,D1073,"d")-1)</f>
      </c>
      <c r="K1073" s="9" t="s">
        <f>=I1073*365/J1073</f>
      </c>
    </row>
    <row collapsed="false" customFormat="false" customHeight="false" hidden="false" ht="12.1" outlineLevel="0" r="1074">
      <c r="A1074" s="16" t="s">
        <v>69</v>
      </c>
      <c r="B1074" s="16" t="s">
        <v>70</v>
      </c>
      <c r="C1074" s="45" t="n">
        <v>45967</v>
      </c>
      <c r="D1074" s="46" t="n">
        <v>45970</v>
      </c>
      <c r="E1074" s="17" t="n">
        <v>1.13</v>
      </c>
      <c r="F1074" s="17" t="n">
        <v>1.1316</v>
      </c>
      <c r="G1074" s="17" t="n">
        <v>1</v>
      </c>
      <c r="H1074" s="6" t="s">
        <f>=(F1074-E1074)*G1074</f>
      </c>
      <c r="I1074" s="9" t="s">
        <f>=(F1074-E1074)/E1074</f>
      </c>
      <c r="J1074" s="7" t="s">
        <f>=MAX(1,DATEDIF(C1074,D1074,"d")-1)</f>
      </c>
      <c r="K1074" s="9" t="s">
        <f>=I1074*365/J1074</f>
      </c>
    </row>
    <row collapsed="false" customFormat="false" customHeight="false" hidden="false" ht="12.1" outlineLevel="0" r="1075">
      <c r="A1075" s="16" t="s">
        <v>69</v>
      </c>
      <c r="B1075" s="16" t="s">
        <v>70</v>
      </c>
      <c r="C1075" s="45" t="n">
        <v>45967</v>
      </c>
      <c r="D1075" s="46" t="n">
        <v>45970</v>
      </c>
      <c r="E1075" s="17" t="n">
        <v>1.13</v>
      </c>
      <c r="F1075" s="17" t="n">
        <v>1.1316</v>
      </c>
      <c r="G1075" s="17" t="n">
        <v>1</v>
      </c>
      <c r="H1075" s="6" t="s">
        <f>=(F1075-E1075)*G1075</f>
      </c>
      <c r="I1075" s="9" t="s">
        <f>=(F1075-E1075)/E1075</f>
      </c>
      <c r="J1075" s="7" t="s">
        <f>=MAX(1,DATEDIF(C1075,D1075,"d")-1)</f>
      </c>
      <c r="K1075" s="9" t="s">
        <f>=I1075*365/J1075</f>
      </c>
    </row>
    <row collapsed="false" customFormat="false" customHeight="false" hidden="false" ht="12.1" outlineLevel="0" r="1076">
      <c r="A1076" s="16" t="s">
        <v>69</v>
      </c>
      <c r="B1076" s="16" t="s">
        <v>70</v>
      </c>
      <c r="C1076" s="45" t="n">
        <v>45967</v>
      </c>
      <c r="D1076" s="46" t="n">
        <v>45970</v>
      </c>
      <c r="E1076" s="17" t="n">
        <v>1.13</v>
      </c>
      <c r="F1076" s="17" t="n">
        <v>1.1316</v>
      </c>
      <c r="G1076" s="17" t="n">
        <v>1</v>
      </c>
      <c r="H1076" s="6" t="s">
        <f>=(F1076-E1076)*G1076</f>
      </c>
      <c r="I1076" s="9" t="s">
        <f>=(F1076-E1076)/E1076</f>
      </c>
      <c r="J1076" s="7" t="s">
        <f>=MAX(1,DATEDIF(C1076,D1076,"d")-1)</f>
      </c>
      <c r="K1076" s="9" t="s">
        <f>=I1076*365/J1076</f>
      </c>
    </row>
    <row collapsed="false" customFormat="false" customHeight="false" hidden="false" ht="12.1" outlineLevel="0" r="1077">
      <c r="A1077" s="16" t="s">
        <v>69</v>
      </c>
      <c r="B1077" s="16" t="s">
        <v>70</v>
      </c>
      <c r="C1077" s="45" t="n">
        <v>45967</v>
      </c>
      <c r="D1077" s="46" t="n">
        <v>45970</v>
      </c>
      <c r="E1077" s="17" t="n">
        <v>1.13</v>
      </c>
      <c r="F1077" s="17" t="n">
        <v>1.1316</v>
      </c>
      <c r="G1077" s="17" t="n">
        <v>1</v>
      </c>
      <c r="H1077" s="6" t="s">
        <f>=(F1077-E1077)*G1077</f>
      </c>
      <c r="I1077" s="9" t="s">
        <f>=(F1077-E1077)/E1077</f>
      </c>
      <c r="J1077" s="7" t="s">
        <f>=MAX(1,DATEDIF(C1077,D1077,"d")-1)</f>
      </c>
      <c r="K1077" s="9" t="s">
        <f>=I1077*365/J1077</f>
      </c>
    </row>
    <row collapsed="false" customFormat="false" customHeight="false" hidden="false" ht="12.1" outlineLevel="0" r="1078">
      <c r="A1078" s="16" t="s">
        <v>69</v>
      </c>
      <c r="B1078" s="16" t="s">
        <v>70</v>
      </c>
      <c r="C1078" s="45" t="n">
        <v>45967</v>
      </c>
      <c r="D1078" s="46" t="n">
        <v>45970</v>
      </c>
      <c r="E1078" s="17" t="n">
        <v>1.13</v>
      </c>
      <c r="F1078" s="17" t="n">
        <v>1.1316</v>
      </c>
      <c r="G1078" s="17" t="n">
        <v>1</v>
      </c>
      <c r="H1078" s="6" t="s">
        <f>=(F1078-E1078)*G1078</f>
      </c>
      <c r="I1078" s="9" t="s">
        <f>=(F1078-E1078)/E1078</f>
      </c>
      <c r="J1078" s="7" t="s">
        <f>=MAX(1,DATEDIF(C1078,D1078,"d")-1)</f>
      </c>
      <c r="K1078" s="9" t="s">
        <f>=I1078*365/J1078</f>
      </c>
    </row>
    <row collapsed="false" customFormat="false" customHeight="false" hidden="false" ht="12.1" outlineLevel="0" r="1079">
      <c r="A1079" s="16" t="s">
        <v>69</v>
      </c>
      <c r="B1079" s="16" t="s">
        <v>70</v>
      </c>
      <c r="C1079" s="45" t="n">
        <v>45967</v>
      </c>
      <c r="D1079" s="46" t="n">
        <v>45970</v>
      </c>
      <c r="E1079" s="17" t="n">
        <v>1.13</v>
      </c>
      <c r="F1079" s="17" t="n">
        <v>1.1316</v>
      </c>
      <c r="G1079" s="17" t="n">
        <v>1</v>
      </c>
      <c r="H1079" s="6" t="s">
        <f>=(F1079-E1079)*G1079</f>
      </c>
      <c r="I1079" s="9" t="s">
        <f>=(F1079-E1079)/E1079</f>
      </c>
      <c r="J1079" s="7" t="s">
        <f>=MAX(1,DATEDIF(C1079,D1079,"d")-1)</f>
      </c>
      <c r="K1079" s="9" t="s">
        <f>=I1079*365/J1079</f>
      </c>
    </row>
    <row collapsed="false" customFormat="false" customHeight="false" hidden="false" ht="12.1" outlineLevel="0" r="1080">
      <c r="A1080" s="16" t="s">
        <v>69</v>
      </c>
      <c r="B1080" s="16" t="s">
        <v>70</v>
      </c>
      <c r="C1080" s="45" t="n">
        <v>45967</v>
      </c>
      <c r="D1080" s="46" t="n">
        <v>45970</v>
      </c>
      <c r="E1080" s="17" t="n">
        <v>1.13</v>
      </c>
      <c r="F1080" s="17" t="n">
        <v>1.1316</v>
      </c>
      <c r="G1080" s="17" t="n">
        <v>1</v>
      </c>
      <c r="H1080" s="6" t="s">
        <f>=(F1080-E1080)*G1080</f>
      </c>
      <c r="I1080" s="9" t="s">
        <f>=(F1080-E1080)/E1080</f>
      </c>
      <c r="J1080" s="7" t="s">
        <f>=MAX(1,DATEDIF(C1080,D1080,"d")-1)</f>
      </c>
      <c r="K1080" s="9" t="s">
        <f>=I1080*365/J1080</f>
      </c>
    </row>
    <row collapsed="false" customFormat="false" customHeight="false" hidden="false" ht="12.1" outlineLevel="0" r="1081">
      <c r="A1081" s="16" t="s">
        <v>69</v>
      </c>
      <c r="B1081" s="16" t="s">
        <v>70</v>
      </c>
      <c r="C1081" s="45" t="n">
        <v>45967</v>
      </c>
      <c r="D1081" s="46" t="n">
        <v>45970</v>
      </c>
      <c r="E1081" s="17" t="n">
        <v>1.13</v>
      </c>
      <c r="F1081" s="17" t="n">
        <v>1.1316</v>
      </c>
      <c r="G1081" s="17" t="n">
        <v>1</v>
      </c>
      <c r="H1081" s="6" t="s">
        <f>=(F1081-E1081)*G1081</f>
      </c>
      <c r="I1081" s="9" t="s">
        <f>=(F1081-E1081)/E1081</f>
      </c>
      <c r="J1081" s="7" t="s">
        <f>=MAX(1,DATEDIF(C1081,D1081,"d")-1)</f>
      </c>
      <c r="K1081" s="9" t="s">
        <f>=I1081*365/J1081</f>
      </c>
    </row>
    <row collapsed="false" customFormat="false" customHeight="false" hidden="false" ht="12.1" outlineLevel="0" r="1082">
      <c r="A1082" s="16" t="s">
        <v>69</v>
      </c>
      <c r="B1082" s="16" t="s">
        <v>70</v>
      </c>
      <c r="C1082" s="45" t="n">
        <v>45967</v>
      </c>
      <c r="D1082" s="46" t="n">
        <v>45970</v>
      </c>
      <c r="E1082" s="17" t="n">
        <v>1.13</v>
      </c>
      <c r="F1082" s="17" t="n">
        <v>1.1316</v>
      </c>
      <c r="G1082" s="17" t="n">
        <v>1</v>
      </c>
      <c r="H1082" s="6" t="s">
        <f>=(F1082-E1082)*G1082</f>
      </c>
      <c r="I1082" s="9" t="s">
        <f>=(F1082-E1082)/E1082</f>
      </c>
      <c r="J1082" s="7" t="s">
        <f>=MAX(1,DATEDIF(C1082,D1082,"d")-1)</f>
      </c>
      <c r="K1082" s="9" t="s">
        <f>=I1082*365/J1082</f>
      </c>
    </row>
    <row collapsed="false" customFormat="false" customHeight="false" hidden="false" ht="12.1" outlineLevel="0" r="1083">
      <c r="A1083" s="16" t="s">
        <v>69</v>
      </c>
      <c r="B1083" s="16" t="s">
        <v>70</v>
      </c>
      <c r="C1083" s="45" t="n">
        <v>45967</v>
      </c>
      <c r="D1083" s="46" t="n">
        <v>45970</v>
      </c>
      <c r="E1083" s="17" t="n">
        <v>1.13</v>
      </c>
      <c r="F1083" s="17" t="n">
        <v>1.1316</v>
      </c>
      <c r="G1083" s="17" t="n">
        <v>1</v>
      </c>
      <c r="H1083" s="6" t="s">
        <f>=(F1083-E1083)*G1083</f>
      </c>
      <c r="I1083" s="9" t="s">
        <f>=(F1083-E1083)/E1083</f>
      </c>
      <c r="J1083" s="7" t="s">
        <f>=MAX(1,DATEDIF(C1083,D1083,"d")-1)</f>
      </c>
      <c r="K1083" s="9" t="s">
        <f>=I1083*365/J1083</f>
      </c>
    </row>
    <row collapsed="false" customFormat="false" customHeight="false" hidden="false" ht="12.1" outlineLevel="0" r="1084">
      <c r="A1084" s="16" t="s">
        <v>69</v>
      </c>
      <c r="B1084" s="16" t="s">
        <v>70</v>
      </c>
      <c r="C1084" s="45" t="n">
        <v>45967</v>
      </c>
      <c r="D1084" s="46" t="n">
        <v>45970</v>
      </c>
      <c r="E1084" s="17" t="n">
        <v>1.13</v>
      </c>
      <c r="F1084" s="17" t="n">
        <v>1.1316</v>
      </c>
      <c r="G1084" s="17" t="n">
        <v>1</v>
      </c>
      <c r="H1084" s="6" t="s">
        <f>=(F1084-E1084)*G1084</f>
      </c>
      <c r="I1084" s="9" t="s">
        <f>=(F1084-E1084)/E1084</f>
      </c>
      <c r="J1084" s="7" t="s">
        <f>=MAX(1,DATEDIF(C1084,D1084,"d")-1)</f>
      </c>
      <c r="K1084" s="9" t="s">
        <f>=I1084*365/J1084</f>
      </c>
    </row>
    <row collapsed="false" customFormat="false" customHeight="false" hidden="false" ht="12.1" outlineLevel="0" r="1085">
      <c r="A1085" s="16" t="s">
        <v>69</v>
      </c>
      <c r="B1085" s="16" t="s">
        <v>70</v>
      </c>
      <c r="C1085" s="45" t="n">
        <v>45967</v>
      </c>
      <c r="D1085" s="46" t="n">
        <v>45970</v>
      </c>
      <c r="E1085" s="17" t="n">
        <v>1.13</v>
      </c>
      <c r="F1085" s="17" t="n">
        <v>1.1316</v>
      </c>
      <c r="G1085" s="17" t="n">
        <v>1</v>
      </c>
      <c r="H1085" s="6" t="s">
        <f>=(F1085-E1085)*G1085</f>
      </c>
      <c r="I1085" s="9" t="s">
        <f>=(F1085-E1085)/E1085</f>
      </c>
      <c r="J1085" s="7" t="s">
        <f>=MAX(1,DATEDIF(C1085,D1085,"d")-1)</f>
      </c>
      <c r="K1085" s="9" t="s">
        <f>=I1085*365/J1085</f>
      </c>
    </row>
    <row collapsed="false" customFormat="false" customHeight="false" hidden="false" ht="12.1" outlineLevel="0" r="1086">
      <c r="A1086" s="16" t="s">
        <v>69</v>
      </c>
      <c r="B1086" s="16" t="s">
        <v>70</v>
      </c>
      <c r="C1086" s="45" t="n">
        <v>45967</v>
      </c>
      <c r="D1086" s="46" t="n">
        <v>45970</v>
      </c>
      <c r="E1086" s="17" t="n">
        <v>1.13</v>
      </c>
      <c r="F1086" s="17" t="n">
        <v>1.1316</v>
      </c>
      <c r="G1086" s="17" t="n">
        <v>1</v>
      </c>
      <c r="H1086" s="6" t="s">
        <f>=(F1086-E1086)*G1086</f>
      </c>
      <c r="I1086" s="9" t="s">
        <f>=(F1086-E1086)/E1086</f>
      </c>
      <c r="J1086" s="7" t="s">
        <f>=MAX(1,DATEDIF(C1086,D1086,"d")-1)</f>
      </c>
      <c r="K1086" s="9" t="s">
        <f>=I1086*365/J1086</f>
      </c>
    </row>
    <row collapsed="false" customFormat="false" customHeight="false" hidden="false" ht="12.1" outlineLevel="0" r="1087">
      <c r="A1087" s="16" t="s">
        <v>69</v>
      </c>
      <c r="B1087" s="16" t="s">
        <v>70</v>
      </c>
      <c r="C1087" s="45" t="n">
        <v>45967</v>
      </c>
      <c r="D1087" s="46" t="n">
        <v>45970</v>
      </c>
      <c r="E1087" s="17" t="n">
        <v>1.13</v>
      </c>
      <c r="F1087" s="17" t="n">
        <v>1.1316</v>
      </c>
      <c r="G1087" s="17" t="n">
        <v>1</v>
      </c>
      <c r="H1087" s="6" t="s">
        <f>=(F1087-E1087)*G1087</f>
      </c>
      <c r="I1087" s="9" t="s">
        <f>=(F1087-E1087)/E1087</f>
      </c>
      <c r="J1087" s="7" t="s">
        <f>=MAX(1,DATEDIF(C1087,D1087,"d")-1)</f>
      </c>
      <c r="K1087" s="9" t="s">
        <f>=I1087*365/J1087</f>
      </c>
    </row>
    <row collapsed="false" customFormat="false" customHeight="false" hidden="false" ht="12.1" outlineLevel="0" r="1088">
      <c r="A1088" s="16" t="s">
        <v>69</v>
      </c>
      <c r="B1088" s="16" t="s">
        <v>70</v>
      </c>
      <c r="C1088" s="45" t="n">
        <v>45967</v>
      </c>
      <c r="D1088" s="46" t="n">
        <v>45970</v>
      </c>
      <c r="E1088" s="17" t="n">
        <v>1.13</v>
      </c>
      <c r="F1088" s="17" t="n">
        <v>1.1316</v>
      </c>
      <c r="G1088" s="17" t="n">
        <v>1</v>
      </c>
      <c r="H1088" s="6" t="s">
        <f>=(F1088-E1088)*G1088</f>
      </c>
      <c r="I1088" s="9" t="s">
        <f>=(F1088-E1088)/E1088</f>
      </c>
      <c r="J1088" s="7" t="s">
        <f>=MAX(1,DATEDIF(C1088,D1088,"d")-1)</f>
      </c>
      <c r="K1088" s="9" t="s">
        <f>=I1088*365/J1088</f>
      </c>
    </row>
    <row collapsed="false" customFormat="false" customHeight="false" hidden="false" ht="12.1" outlineLevel="0" r="1089">
      <c r="A1089" s="16" t="s">
        <v>69</v>
      </c>
      <c r="B1089" s="16" t="s">
        <v>70</v>
      </c>
      <c r="C1089" s="45" t="n">
        <v>45967</v>
      </c>
      <c r="D1089" s="46" t="n">
        <v>45970</v>
      </c>
      <c r="E1089" s="17" t="n">
        <v>1.13</v>
      </c>
      <c r="F1089" s="17" t="n">
        <v>1.1316</v>
      </c>
      <c r="G1089" s="17" t="n">
        <v>1</v>
      </c>
      <c r="H1089" s="6" t="s">
        <f>=(F1089-E1089)*G1089</f>
      </c>
      <c r="I1089" s="9" t="s">
        <f>=(F1089-E1089)/E1089</f>
      </c>
      <c r="J1089" s="7" t="s">
        <f>=MAX(1,DATEDIF(C1089,D1089,"d")-1)</f>
      </c>
      <c r="K1089" s="9" t="s">
        <f>=I1089*365/J1089</f>
      </c>
    </row>
    <row collapsed="false" customFormat="false" customHeight="false" hidden="false" ht="12.1" outlineLevel="0" r="1090">
      <c r="A1090" s="16" t="s">
        <v>69</v>
      </c>
      <c r="B1090" s="16" t="s">
        <v>70</v>
      </c>
      <c r="C1090" s="45" t="n">
        <v>45967</v>
      </c>
      <c r="D1090" s="46" t="n">
        <v>45970</v>
      </c>
      <c r="E1090" s="17" t="n">
        <v>1.13</v>
      </c>
      <c r="F1090" s="17" t="n">
        <v>1.1316</v>
      </c>
      <c r="G1090" s="17" t="n">
        <v>1</v>
      </c>
      <c r="H1090" s="6" t="s">
        <f>=(F1090-E1090)*G1090</f>
      </c>
      <c r="I1090" s="9" t="s">
        <f>=(F1090-E1090)/E1090</f>
      </c>
      <c r="J1090" s="7" t="s">
        <f>=MAX(1,DATEDIF(C1090,D1090,"d")-1)</f>
      </c>
      <c r="K1090" s="9" t="s">
        <f>=I1090*365/J1090</f>
      </c>
    </row>
    <row collapsed="false" customFormat="false" customHeight="false" hidden="false" ht="12.1" outlineLevel="0" r="1091">
      <c r="A1091" s="16" t="s">
        <v>69</v>
      </c>
      <c r="B1091" s="16" t="s">
        <v>70</v>
      </c>
      <c r="C1091" s="45" t="n">
        <v>45967</v>
      </c>
      <c r="D1091" s="46" t="n">
        <v>45970</v>
      </c>
      <c r="E1091" s="17" t="n">
        <v>1.13</v>
      </c>
      <c r="F1091" s="17" t="n">
        <v>1.1316</v>
      </c>
      <c r="G1091" s="17" t="n">
        <v>1</v>
      </c>
      <c r="H1091" s="6" t="s">
        <f>=(F1091-E1091)*G1091</f>
      </c>
      <c r="I1091" s="9" t="s">
        <f>=(F1091-E1091)/E1091</f>
      </c>
      <c r="J1091" s="7" t="s">
        <f>=MAX(1,DATEDIF(C1091,D1091,"d")-1)</f>
      </c>
      <c r="K1091" s="9" t="s">
        <f>=I1091*365/J1091</f>
      </c>
    </row>
    <row collapsed="false" customFormat="false" customHeight="false" hidden="false" ht="12.1" outlineLevel="0" r="1092">
      <c r="A1092" s="16" t="s">
        <v>69</v>
      </c>
      <c r="B1092" s="16" t="s">
        <v>70</v>
      </c>
      <c r="C1092" s="45" t="n">
        <v>45967</v>
      </c>
      <c r="D1092" s="46" t="n">
        <v>45970</v>
      </c>
      <c r="E1092" s="17" t="n">
        <v>1.13</v>
      </c>
      <c r="F1092" s="17" t="n">
        <v>1.1316</v>
      </c>
      <c r="G1092" s="17" t="n">
        <v>1</v>
      </c>
      <c r="H1092" s="6" t="s">
        <f>=(F1092-E1092)*G1092</f>
      </c>
      <c r="I1092" s="9" t="s">
        <f>=(F1092-E1092)/E1092</f>
      </c>
      <c r="J1092" s="7" t="s">
        <f>=MAX(1,DATEDIF(C1092,D1092,"d")-1)</f>
      </c>
      <c r="K1092" s="9" t="s">
        <f>=I1092*365/J1092</f>
      </c>
    </row>
    <row collapsed="false" customFormat="false" customHeight="false" hidden="false" ht="12.1" outlineLevel="0" r="1093">
      <c r="A1093" s="16" t="s">
        <v>69</v>
      </c>
      <c r="B1093" s="16" t="s">
        <v>70</v>
      </c>
      <c r="C1093" s="45" t="n">
        <v>45967</v>
      </c>
      <c r="D1093" s="46" t="n">
        <v>45970</v>
      </c>
      <c r="E1093" s="17" t="n">
        <v>1.13</v>
      </c>
      <c r="F1093" s="17" t="n">
        <v>1.1316</v>
      </c>
      <c r="G1093" s="17" t="n">
        <v>1</v>
      </c>
      <c r="H1093" s="6" t="s">
        <f>=(F1093-E1093)*G1093</f>
      </c>
      <c r="I1093" s="9" t="s">
        <f>=(F1093-E1093)/E1093</f>
      </c>
      <c r="J1093" s="7" t="s">
        <f>=MAX(1,DATEDIF(C1093,D1093,"d")-1)</f>
      </c>
      <c r="K1093" s="9" t="s">
        <f>=I1093*365/J1093</f>
      </c>
    </row>
    <row collapsed="false" customFormat="false" customHeight="false" hidden="false" ht="12.1" outlineLevel="0" r="1094">
      <c r="A1094" s="16" t="s">
        <v>69</v>
      </c>
      <c r="B1094" s="16" t="s">
        <v>70</v>
      </c>
      <c r="C1094" s="45" t="n">
        <v>45967</v>
      </c>
      <c r="D1094" s="46" t="n">
        <v>45970</v>
      </c>
      <c r="E1094" s="17" t="n">
        <v>1.13</v>
      </c>
      <c r="F1094" s="17" t="n">
        <v>1.1316</v>
      </c>
      <c r="G1094" s="17" t="n">
        <v>1</v>
      </c>
      <c r="H1094" s="6" t="s">
        <f>=(F1094-E1094)*G1094</f>
      </c>
      <c r="I1094" s="9" t="s">
        <f>=(F1094-E1094)/E1094</f>
      </c>
      <c r="J1094" s="7" t="s">
        <f>=MAX(1,DATEDIF(C1094,D1094,"d")-1)</f>
      </c>
      <c r="K1094" s="9" t="s">
        <f>=I1094*365/J1094</f>
      </c>
    </row>
    <row collapsed="false" customFormat="false" customHeight="false" hidden="false" ht="12.1" outlineLevel="0" r="1095">
      <c r="A1095" s="16" t="s">
        <v>69</v>
      </c>
      <c r="B1095" s="16" t="s">
        <v>70</v>
      </c>
      <c r="C1095" s="45" t="n">
        <v>45967</v>
      </c>
      <c r="D1095" s="46" t="n">
        <v>45970</v>
      </c>
      <c r="E1095" s="17" t="n">
        <v>1.13</v>
      </c>
      <c r="F1095" s="17" t="n">
        <v>1.1316</v>
      </c>
      <c r="G1095" s="17" t="n">
        <v>1</v>
      </c>
      <c r="H1095" s="6" t="s">
        <f>=(F1095-E1095)*G1095</f>
      </c>
      <c r="I1095" s="9" t="s">
        <f>=(F1095-E1095)/E1095</f>
      </c>
      <c r="J1095" s="7" t="s">
        <f>=MAX(1,DATEDIF(C1095,D1095,"d")-1)</f>
      </c>
      <c r="K1095" s="9" t="s">
        <f>=I1095*365/J1095</f>
      </c>
    </row>
    <row collapsed="false" customFormat="false" customHeight="false" hidden="false" ht="12.1" outlineLevel="0" r="1096">
      <c r="A1096" s="16" t="s">
        <v>69</v>
      </c>
      <c r="B1096" s="16" t="s">
        <v>70</v>
      </c>
      <c r="C1096" s="45" t="n">
        <v>45967</v>
      </c>
      <c r="D1096" s="46" t="n">
        <v>45970</v>
      </c>
      <c r="E1096" s="17" t="n">
        <v>1.13</v>
      </c>
      <c r="F1096" s="17" t="n">
        <v>1.1316</v>
      </c>
      <c r="G1096" s="17" t="n">
        <v>1</v>
      </c>
      <c r="H1096" s="6" t="s">
        <f>=(F1096-E1096)*G1096</f>
      </c>
      <c r="I1096" s="9" t="s">
        <f>=(F1096-E1096)/E1096</f>
      </c>
      <c r="J1096" s="7" t="s">
        <f>=MAX(1,DATEDIF(C1096,D1096,"d")-1)</f>
      </c>
      <c r="K1096" s="9" t="s">
        <f>=I1096*365/J1096</f>
      </c>
    </row>
    <row collapsed="false" customFormat="false" customHeight="false" hidden="false" ht="12.1" outlineLevel="0" r="1097">
      <c r="A1097" s="16" t="s">
        <v>69</v>
      </c>
      <c r="B1097" s="16" t="s">
        <v>70</v>
      </c>
      <c r="C1097" s="45" t="n">
        <v>45967</v>
      </c>
      <c r="D1097" s="46" t="n">
        <v>45970</v>
      </c>
      <c r="E1097" s="17" t="n">
        <v>1.13</v>
      </c>
      <c r="F1097" s="17" t="n">
        <v>1.1316</v>
      </c>
      <c r="G1097" s="17" t="n">
        <v>1</v>
      </c>
      <c r="H1097" s="6" t="s">
        <f>=(F1097-E1097)*G1097</f>
      </c>
      <c r="I1097" s="9" t="s">
        <f>=(F1097-E1097)/E1097</f>
      </c>
      <c r="J1097" s="7" t="s">
        <f>=MAX(1,DATEDIF(C1097,D1097,"d")-1)</f>
      </c>
      <c r="K1097" s="9" t="s">
        <f>=I1097*365/J1097</f>
      </c>
    </row>
    <row collapsed="false" customFormat="false" customHeight="false" hidden="false" ht="12.1" outlineLevel="0" r="1098">
      <c r="A1098" s="16" t="s">
        <v>69</v>
      </c>
      <c r="B1098" s="16" t="s">
        <v>70</v>
      </c>
      <c r="C1098" s="45" t="n">
        <v>45967</v>
      </c>
      <c r="D1098" s="46" t="n">
        <v>45970</v>
      </c>
      <c r="E1098" s="17" t="n">
        <v>1.13</v>
      </c>
      <c r="F1098" s="17" t="n">
        <v>1.1316</v>
      </c>
      <c r="G1098" s="17" t="n">
        <v>1</v>
      </c>
      <c r="H1098" s="6" t="s">
        <f>=(F1098-E1098)*G1098</f>
      </c>
      <c r="I1098" s="9" t="s">
        <f>=(F1098-E1098)/E1098</f>
      </c>
      <c r="J1098" s="7" t="s">
        <f>=MAX(1,DATEDIF(C1098,D1098,"d")-1)</f>
      </c>
      <c r="K1098" s="9" t="s">
        <f>=I1098*365/J1098</f>
      </c>
    </row>
    <row collapsed="false" customFormat="false" customHeight="false" hidden="false" ht="12.1" outlineLevel="0" r="1099">
      <c r="A1099" s="16" t="s">
        <v>69</v>
      </c>
      <c r="B1099" s="16" t="s">
        <v>70</v>
      </c>
      <c r="C1099" s="45" t="n">
        <v>45967</v>
      </c>
      <c r="D1099" s="46" t="n">
        <v>45970</v>
      </c>
      <c r="E1099" s="17" t="n">
        <v>1.13</v>
      </c>
      <c r="F1099" s="17" t="n">
        <v>1.1316</v>
      </c>
      <c r="G1099" s="17" t="n">
        <v>1</v>
      </c>
      <c r="H1099" s="6" t="s">
        <f>=(F1099-E1099)*G1099</f>
      </c>
      <c r="I1099" s="9" t="s">
        <f>=(F1099-E1099)/E1099</f>
      </c>
      <c r="J1099" s="7" t="s">
        <f>=MAX(1,DATEDIF(C1099,D1099,"d")-1)</f>
      </c>
      <c r="K1099" s="9" t="s">
        <f>=I1099*365/J1099</f>
      </c>
    </row>
    <row collapsed="false" customFormat="false" customHeight="false" hidden="false" ht="12.1" outlineLevel="0" r="1100">
      <c r="A1100" s="16" t="s">
        <v>69</v>
      </c>
      <c r="B1100" s="16" t="s">
        <v>70</v>
      </c>
      <c r="C1100" s="45" t="n">
        <v>45967</v>
      </c>
      <c r="D1100" s="46" t="n">
        <v>45970</v>
      </c>
      <c r="E1100" s="17" t="n">
        <v>1.13</v>
      </c>
      <c r="F1100" s="17" t="n">
        <v>1.1316</v>
      </c>
      <c r="G1100" s="17" t="n">
        <v>1</v>
      </c>
      <c r="H1100" s="6" t="s">
        <f>=(F1100-E1100)*G1100</f>
      </c>
      <c r="I1100" s="9" t="s">
        <f>=(F1100-E1100)/E1100</f>
      </c>
      <c r="J1100" s="7" t="s">
        <f>=MAX(1,DATEDIF(C1100,D1100,"d")-1)</f>
      </c>
      <c r="K1100" s="9" t="s">
        <f>=I1100*365/J1100</f>
      </c>
    </row>
    <row collapsed="false" customFormat="false" customHeight="false" hidden="false" ht="12.1" outlineLevel="0" r="1101">
      <c r="A1101" s="16" t="s">
        <v>69</v>
      </c>
      <c r="B1101" s="16" t="s">
        <v>70</v>
      </c>
      <c r="C1101" s="45" t="n">
        <v>45967</v>
      </c>
      <c r="D1101" s="46" t="n">
        <v>45970</v>
      </c>
      <c r="E1101" s="17" t="n">
        <v>1.13</v>
      </c>
      <c r="F1101" s="17" t="n">
        <v>1.1316</v>
      </c>
      <c r="G1101" s="17" t="n">
        <v>1</v>
      </c>
      <c r="H1101" s="6" t="s">
        <f>=(F1101-E1101)*G1101</f>
      </c>
      <c r="I1101" s="9" t="s">
        <f>=(F1101-E1101)/E1101</f>
      </c>
      <c r="J1101" s="7" t="s">
        <f>=MAX(1,DATEDIF(C1101,D1101,"d")-1)</f>
      </c>
      <c r="K1101" s="9" t="s">
        <f>=I1101*365/J1101</f>
      </c>
    </row>
    <row collapsed="false" customFormat="false" customHeight="false" hidden="false" ht="12.1" outlineLevel="0" r="1102">
      <c r="A1102" s="16" t="s">
        <v>69</v>
      </c>
      <c r="B1102" s="16" t="s">
        <v>70</v>
      </c>
      <c r="C1102" s="45" t="n">
        <v>45967</v>
      </c>
      <c r="D1102" s="46" t="n">
        <v>45970</v>
      </c>
      <c r="E1102" s="17" t="n">
        <v>1.13</v>
      </c>
      <c r="F1102" s="17" t="n">
        <v>1.1316</v>
      </c>
      <c r="G1102" s="17" t="n">
        <v>1</v>
      </c>
      <c r="H1102" s="6" t="s">
        <f>=(F1102-E1102)*G1102</f>
      </c>
      <c r="I1102" s="9" t="s">
        <f>=(F1102-E1102)/E1102</f>
      </c>
      <c r="J1102" s="7" t="s">
        <f>=MAX(1,DATEDIF(C1102,D1102,"d")-1)</f>
      </c>
      <c r="K1102" s="9" t="s">
        <f>=I1102*365/J1102</f>
      </c>
    </row>
    <row collapsed="false" customFormat="false" customHeight="false" hidden="false" ht="12.1" outlineLevel="0" r="1103">
      <c r="A1103" s="16" t="s">
        <v>69</v>
      </c>
      <c r="B1103" s="16" t="s">
        <v>70</v>
      </c>
      <c r="C1103" s="45" t="n">
        <v>45967</v>
      </c>
      <c r="D1103" s="46" t="n">
        <v>45970</v>
      </c>
      <c r="E1103" s="17" t="n">
        <v>1.13</v>
      </c>
      <c r="F1103" s="17" t="n">
        <v>1.1316</v>
      </c>
      <c r="G1103" s="17" t="n">
        <v>1</v>
      </c>
      <c r="H1103" s="6" t="s">
        <f>=(F1103-E1103)*G1103</f>
      </c>
      <c r="I1103" s="9" t="s">
        <f>=(F1103-E1103)/E1103</f>
      </c>
      <c r="J1103" s="7" t="s">
        <f>=MAX(1,DATEDIF(C1103,D1103,"d")-1)</f>
      </c>
      <c r="K1103" s="9" t="s">
        <f>=I1103*365/J1103</f>
      </c>
    </row>
    <row collapsed="false" customFormat="false" customHeight="false" hidden="false" ht="12.1" outlineLevel="0" r="1104">
      <c r="A1104" s="16" t="s">
        <v>69</v>
      </c>
      <c r="B1104" s="16" t="s">
        <v>70</v>
      </c>
      <c r="C1104" s="45" t="n">
        <v>45967</v>
      </c>
      <c r="D1104" s="46" t="n">
        <v>45970</v>
      </c>
      <c r="E1104" s="17" t="n">
        <v>1.13</v>
      </c>
      <c r="F1104" s="17" t="n">
        <v>1.1316</v>
      </c>
      <c r="G1104" s="17" t="n">
        <v>1</v>
      </c>
      <c r="H1104" s="6" t="s">
        <f>=(F1104-E1104)*G1104</f>
      </c>
      <c r="I1104" s="9" t="s">
        <f>=(F1104-E1104)/E1104</f>
      </c>
      <c r="J1104" s="7" t="s">
        <f>=MAX(1,DATEDIF(C1104,D1104,"d")-1)</f>
      </c>
      <c r="K1104" s="9" t="s">
        <f>=I1104*365/J1104</f>
      </c>
    </row>
    <row collapsed="false" customFormat="false" customHeight="false" hidden="false" ht="12.1" outlineLevel="0" r="1105">
      <c r="A1105" s="16" t="s">
        <v>69</v>
      </c>
      <c r="B1105" s="16" t="s">
        <v>70</v>
      </c>
      <c r="C1105" s="45" t="n">
        <v>45967</v>
      </c>
      <c r="D1105" s="46" t="n">
        <v>45970</v>
      </c>
      <c r="E1105" s="17" t="n">
        <v>1.13</v>
      </c>
      <c r="F1105" s="17" t="n">
        <v>1.1316</v>
      </c>
      <c r="G1105" s="17" t="n">
        <v>1</v>
      </c>
      <c r="H1105" s="6" t="s">
        <f>=(F1105-E1105)*G1105</f>
      </c>
      <c r="I1105" s="9" t="s">
        <f>=(F1105-E1105)/E1105</f>
      </c>
      <c r="J1105" s="7" t="s">
        <f>=MAX(1,DATEDIF(C1105,D1105,"d")-1)</f>
      </c>
      <c r="K1105" s="9" t="s">
        <f>=I1105*365/J1105</f>
      </c>
    </row>
    <row collapsed="false" customFormat="false" customHeight="false" hidden="false" ht="12.1" outlineLevel="0" r="1106">
      <c r="A1106" s="16" t="s">
        <v>69</v>
      </c>
      <c r="B1106" s="16" t="s">
        <v>70</v>
      </c>
      <c r="C1106" s="45" t="n">
        <v>45967</v>
      </c>
      <c r="D1106" s="46" t="n">
        <v>45970</v>
      </c>
      <c r="E1106" s="17" t="n">
        <v>1.13</v>
      </c>
      <c r="F1106" s="17" t="n">
        <v>1.1316</v>
      </c>
      <c r="G1106" s="17" t="n">
        <v>1</v>
      </c>
      <c r="H1106" s="6" t="s">
        <f>=(F1106-E1106)*G1106</f>
      </c>
      <c r="I1106" s="9" t="s">
        <f>=(F1106-E1106)/E1106</f>
      </c>
      <c r="J1106" s="7" t="s">
        <f>=MAX(1,DATEDIF(C1106,D1106,"d")-1)</f>
      </c>
      <c r="K1106" s="9" t="s">
        <f>=I1106*365/J1106</f>
      </c>
    </row>
    <row collapsed="false" customFormat="false" customHeight="false" hidden="false" ht="12.1" outlineLevel="0" r="1107">
      <c r="A1107" s="16" t="s">
        <v>69</v>
      </c>
      <c r="B1107" s="16" t="s">
        <v>70</v>
      </c>
      <c r="C1107" s="45" t="n">
        <v>45967</v>
      </c>
      <c r="D1107" s="46" t="n">
        <v>45970</v>
      </c>
      <c r="E1107" s="17" t="n">
        <v>1.13</v>
      </c>
      <c r="F1107" s="17" t="n">
        <v>1.1316</v>
      </c>
      <c r="G1107" s="17" t="n">
        <v>1</v>
      </c>
      <c r="H1107" s="6" t="s">
        <f>=(F1107-E1107)*G1107</f>
      </c>
      <c r="I1107" s="9" t="s">
        <f>=(F1107-E1107)/E1107</f>
      </c>
      <c r="J1107" s="7" t="s">
        <f>=MAX(1,DATEDIF(C1107,D1107,"d")-1)</f>
      </c>
      <c r="K1107" s="9" t="s">
        <f>=I1107*365/J1107</f>
      </c>
    </row>
    <row collapsed="false" customFormat="false" customHeight="false" hidden="false" ht="12.1" outlineLevel="0" r="1108">
      <c r="A1108" s="16" t="s">
        <v>69</v>
      </c>
      <c r="B1108" s="16" t="s">
        <v>70</v>
      </c>
      <c r="C1108" s="45" t="n">
        <v>45967</v>
      </c>
      <c r="D1108" s="46" t="n">
        <v>45970</v>
      </c>
      <c r="E1108" s="17" t="n">
        <v>1.13</v>
      </c>
      <c r="F1108" s="17" t="n">
        <v>1.1316</v>
      </c>
      <c r="G1108" s="17" t="n">
        <v>1</v>
      </c>
      <c r="H1108" s="6" t="s">
        <f>=(F1108-E1108)*G1108</f>
      </c>
      <c r="I1108" s="9" t="s">
        <f>=(F1108-E1108)/E1108</f>
      </c>
      <c r="J1108" s="7" t="s">
        <f>=MAX(1,DATEDIF(C1108,D1108,"d")-1)</f>
      </c>
      <c r="K1108" s="9" t="s">
        <f>=I1108*365/J1108</f>
      </c>
    </row>
    <row collapsed="false" customFormat="false" customHeight="false" hidden="false" ht="12.1" outlineLevel="0" r="1109">
      <c r="A1109" s="16" t="s">
        <v>69</v>
      </c>
      <c r="B1109" s="16" t="s">
        <v>70</v>
      </c>
      <c r="C1109" s="45" t="n">
        <v>45967</v>
      </c>
      <c r="D1109" s="46" t="n">
        <v>45970</v>
      </c>
      <c r="E1109" s="17" t="n">
        <v>1.13</v>
      </c>
      <c r="F1109" s="17" t="n">
        <v>1.1316</v>
      </c>
      <c r="G1109" s="17" t="n">
        <v>1</v>
      </c>
      <c r="H1109" s="6" t="s">
        <f>=(F1109-E1109)*G1109</f>
      </c>
      <c r="I1109" s="9" t="s">
        <f>=(F1109-E1109)/E1109</f>
      </c>
      <c r="J1109" s="7" t="s">
        <f>=MAX(1,DATEDIF(C1109,D1109,"d")-1)</f>
      </c>
      <c r="K1109" s="9" t="s">
        <f>=I1109*365/J1109</f>
      </c>
    </row>
    <row collapsed="false" customFormat="false" customHeight="false" hidden="false" ht="12.1" outlineLevel="0" r="1110">
      <c r="A1110" s="16" t="s">
        <v>69</v>
      </c>
      <c r="B1110" s="16" t="s">
        <v>70</v>
      </c>
      <c r="C1110" s="45" t="n">
        <v>45967</v>
      </c>
      <c r="D1110" s="46" t="n">
        <v>45970</v>
      </c>
      <c r="E1110" s="17" t="n">
        <v>1.13</v>
      </c>
      <c r="F1110" s="17" t="n">
        <v>1.1316</v>
      </c>
      <c r="G1110" s="17" t="n">
        <v>1</v>
      </c>
      <c r="H1110" s="6" t="s">
        <f>=(F1110-E1110)*G1110</f>
      </c>
      <c r="I1110" s="9" t="s">
        <f>=(F1110-E1110)/E1110</f>
      </c>
      <c r="J1110" s="7" t="s">
        <f>=MAX(1,DATEDIF(C1110,D1110,"d")-1)</f>
      </c>
      <c r="K1110" s="9" t="s">
        <f>=I1110*365/J1110</f>
      </c>
    </row>
    <row collapsed="false" customFormat="false" customHeight="false" hidden="false" ht="12.1" outlineLevel="0" r="1111">
      <c r="A1111" s="16" t="s">
        <v>69</v>
      </c>
      <c r="B1111" s="16" t="s">
        <v>70</v>
      </c>
      <c r="C1111" s="45" t="n">
        <v>45967</v>
      </c>
      <c r="D1111" s="46" t="n">
        <v>45970</v>
      </c>
      <c r="E1111" s="17" t="n">
        <v>1.13</v>
      </c>
      <c r="F1111" s="17" t="n">
        <v>1.1316</v>
      </c>
      <c r="G1111" s="17" t="n">
        <v>1</v>
      </c>
      <c r="H1111" s="6" t="s">
        <f>=(F1111-E1111)*G1111</f>
      </c>
      <c r="I1111" s="9" t="s">
        <f>=(F1111-E1111)/E1111</f>
      </c>
      <c r="J1111" s="7" t="s">
        <f>=MAX(1,DATEDIF(C1111,D1111,"d")-1)</f>
      </c>
      <c r="K1111" s="9" t="s">
        <f>=I1111*365/J1111</f>
      </c>
    </row>
    <row collapsed="false" customFormat="false" customHeight="false" hidden="false" ht="12.1" outlineLevel="0" r="1112">
      <c r="A1112" s="16" t="s">
        <v>69</v>
      </c>
      <c r="B1112" s="16" t="s">
        <v>70</v>
      </c>
      <c r="C1112" s="45" t="n">
        <v>45967</v>
      </c>
      <c r="D1112" s="46" t="n">
        <v>45970</v>
      </c>
      <c r="E1112" s="17" t="n">
        <v>1.13</v>
      </c>
      <c r="F1112" s="17" t="n">
        <v>1.1316</v>
      </c>
      <c r="G1112" s="17" t="n">
        <v>1</v>
      </c>
      <c r="H1112" s="6" t="s">
        <f>=(F1112-E1112)*G1112</f>
      </c>
      <c r="I1112" s="9" t="s">
        <f>=(F1112-E1112)/E1112</f>
      </c>
      <c r="J1112" s="7" t="s">
        <f>=MAX(1,DATEDIF(C1112,D1112,"d")-1)</f>
      </c>
      <c r="K1112" s="9" t="s">
        <f>=I1112*365/J1112</f>
      </c>
    </row>
    <row collapsed="false" customFormat="false" customHeight="false" hidden="false" ht="12.1" outlineLevel="0" r="1113">
      <c r="A1113" s="16" t="s">
        <v>69</v>
      </c>
      <c r="B1113" s="16" t="s">
        <v>70</v>
      </c>
      <c r="C1113" s="45" t="n">
        <v>45967</v>
      </c>
      <c r="D1113" s="46" t="n">
        <v>45970</v>
      </c>
      <c r="E1113" s="17" t="n">
        <v>1.13</v>
      </c>
      <c r="F1113" s="17" t="n">
        <v>1.1316</v>
      </c>
      <c r="G1113" s="17" t="n">
        <v>1</v>
      </c>
      <c r="H1113" s="6" t="s">
        <f>=(F1113-E1113)*G1113</f>
      </c>
      <c r="I1113" s="9" t="s">
        <f>=(F1113-E1113)/E1113</f>
      </c>
      <c r="J1113" s="7" t="s">
        <f>=MAX(1,DATEDIF(C1113,D1113,"d")-1)</f>
      </c>
      <c r="K1113" s="9" t="s">
        <f>=I1113*365/J1113</f>
      </c>
    </row>
    <row collapsed="false" customFormat="false" customHeight="false" hidden="false" ht="12.1" outlineLevel="0" r="1114">
      <c r="A1114" s="16" t="s">
        <v>69</v>
      </c>
      <c r="B1114" s="16" t="s">
        <v>70</v>
      </c>
      <c r="C1114" s="45" t="n">
        <v>45967</v>
      </c>
      <c r="D1114" s="46" t="n">
        <v>45970</v>
      </c>
      <c r="E1114" s="17" t="n">
        <v>1.13</v>
      </c>
      <c r="F1114" s="17" t="n">
        <v>1.1316</v>
      </c>
      <c r="G1114" s="17" t="n">
        <v>1</v>
      </c>
      <c r="H1114" s="6" t="s">
        <f>=(F1114-E1114)*G1114</f>
      </c>
      <c r="I1114" s="9" t="s">
        <f>=(F1114-E1114)/E1114</f>
      </c>
      <c r="J1114" s="7" t="s">
        <f>=MAX(1,DATEDIF(C1114,D1114,"d")-1)</f>
      </c>
      <c r="K1114" s="9" t="s">
        <f>=I1114*365/J1114</f>
      </c>
    </row>
    <row collapsed="false" customFormat="false" customHeight="false" hidden="false" ht="12.1" outlineLevel="0" r="1115">
      <c r="A1115" s="16" t="s">
        <v>69</v>
      </c>
      <c r="B1115" s="16" t="s">
        <v>70</v>
      </c>
      <c r="C1115" s="45" t="n">
        <v>45967</v>
      </c>
      <c r="D1115" s="46" t="n">
        <v>45970</v>
      </c>
      <c r="E1115" s="17" t="n">
        <v>1.13</v>
      </c>
      <c r="F1115" s="17" t="n">
        <v>1.1316</v>
      </c>
      <c r="G1115" s="17" t="n">
        <v>1</v>
      </c>
      <c r="H1115" s="6" t="s">
        <f>=(F1115-E1115)*G1115</f>
      </c>
      <c r="I1115" s="9" t="s">
        <f>=(F1115-E1115)/E1115</f>
      </c>
      <c r="J1115" s="7" t="s">
        <f>=MAX(1,DATEDIF(C1115,D1115,"d")-1)</f>
      </c>
      <c r="K1115" s="9" t="s">
        <f>=I1115*365/J1115</f>
      </c>
    </row>
    <row collapsed="false" customFormat="false" customHeight="false" hidden="false" ht="12.1" outlineLevel="0" r="1116">
      <c r="A1116" s="16" t="s">
        <v>69</v>
      </c>
      <c r="B1116" s="16" t="s">
        <v>70</v>
      </c>
      <c r="C1116" s="45" t="n">
        <v>45967</v>
      </c>
      <c r="D1116" s="46" t="n">
        <v>45970</v>
      </c>
      <c r="E1116" s="17" t="n">
        <v>1.13</v>
      </c>
      <c r="F1116" s="17" t="n">
        <v>1.1316</v>
      </c>
      <c r="G1116" s="17" t="n">
        <v>1</v>
      </c>
      <c r="H1116" s="6" t="s">
        <f>=(F1116-E1116)*G1116</f>
      </c>
      <c r="I1116" s="9" t="s">
        <f>=(F1116-E1116)/E1116</f>
      </c>
      <c r="J1116" s="7" t="s">
        <f>=MAX(1,DATEDIF(C1116,D1116,"d")-1)</f>
      </c>
      <c r="K1116" s="9" t="s">
        <f>=I1116*365/J1116</f>
      </c>
    </row>
    <row collapsed="false" customFormat="false" customHeight="false" hidden="false" ht="12.1" outlineLevel="0" r="1117">
      <c r="A1117" s="16" t="s">
        <v>69</v>
      </c>
      <c r="B1117" s="16" t="s">
        <v>70</v>
      </c>
      <c r="C1117" s="45" t="n">
        <v>45967</v>
      </c>
      <c r="D1117" s="46" t="n">
        <v>45970</v>
      </c>
      <c r="E1117" s="17" t="n">
        <v>1.13</v>
      </c>
      <c r="F1117" s="17" t="n">
        <v>1.1316</v>
      </c>
      <c r="G1117" s="17" t="n">
        <v>1</v>
      </c>
      <c r="H1117" s="6" t="s">
        <f>=(F1117-E1117)*G1117</f>
      </c>
      <c r="I1117" s="9" t="s">
        <f>=(F1117-E1117)/E1117</f>
      </c>
      <c r="J1117" s="7" t="s">
        <f>=MAX(1,DATEDIF(C1117,D1117,"d")-1)</f>
      </c>
      <c r="K1117" s="9" t="s">
        <f>=I1117*365/J1117</f>
      </c>
    </row>
    <row collapsed="false" customFormat="false" customHeight="false" hidden="false" ht="12.1" outlineLevel="0" r="1118">
      <c r="A1118" s="16" t="s">
        <v>69</v>
      </c>
      <c r="B1118" s="16" t="s">
        <v>70</v>
      </c>
      <c r="C1118" s="45" t="n">
        <v>45967</v>
      </c>
      <c r="D1118" s="46" t="n">
        <v>45970</v>
      </c>
      <c r="E1118" s="17" t="n">
        <v>1.13</v>
      </c>
      <c r="F1118" s="17" t="n">
        <v>1.1316</v>
      </c>
      <c r="G1118" s="17" t="n">
        <v>1</v>
      </c>
      <c r="H1118" s="6" t="s">
        <f>=(F1118-E1118)*G1118</f>
      </c>
      <c r="I1118" s="9" t="s">
        <f>=(F1118-E1118)/E1118</f>
      </c>
      <c r="J1118" s="7" t="s">
        <f>=MAX(1,DATEDIF(C1118,D1118,"d")-1)</f>
      </c>
      <c r="K1118" s="9" t="s">
        <f>=I1118*365/J1118</f>
      </c>
    </row>
    <row collapsed="false" customFormat="false" customHeight="false" hidden="false" ht="12.1" outlineLevel="0" r="1119">
      <c r="A1119" s="16" t="s">
        <v>69</v>
      </c>
      <c r="B1119" s="16" t="s">
        <v>70</v>
      </c>
      <c r="C1119" s="45" t="n">
        <v>45967</v>
      </c>
      <c r="D1119" s="46" t="n">
        <v>45970</v>
      </c>
      <c r="E1119" s="17" t="n">
        <v>1.13</v>
      </c>
      <c r="F1119" s="17" t="n">
        <v>1.1316</v>
      </c>
      <c r="G1119" s="17" t="n">
        <v>1</v>
      </c>
      <c r="H1119" s="6" t="s">
        <f>=(F1119-E1119)*G1119</f>
      </c>
      <c r="I1119" s="9" t="s">
        <f>=(F1119-E1119)/E1119</f>
      </c>
      <c r="J1119" s="7" t="s">
        <f>=MAX(1,DATEDIF(C1119,D1119,"d")-1)</f>
      </c>
      <c r="K1119" s="9" t="s">
        <f>=I1119*365/J1119</f>
      </c>
    </row>
    <row collapsed="false" customFormat="false" customHeight="false" hidden="false" ht="12.1" outlineLevel="0" r="1120">
      <c r="A1120" s="16" t="s">
        <v>69</v>
      </c>
      <c r="B1120" s="16" t="s">
        <v>70</v>
      </c>
      <c r="C1120" s="45" t="n">
        <v>45967</v>
      </c>
      <c r="D1120" s="46" t="n">
        <v>45970</v>
      </c>
      <c r="E1120" s="17" t="n">
        <v>1.13</v>
      </c>
      <c r="F1120" s="17" t="n">
        <v>1.1316</v>
      </c>
      <c r="G1120" s="17" t="n">
        <v>1</v>
      </c>
      <c r="H1120" s="6" t="s">
        <f>=(F1120-E1120)*G1120</f>
      </c>
      <c r="I1120" s="9" t="s">
        <f>=(F1120-E1120)/E1120</f>
      </c>
      <c r="J1120" s="7" t="s">
        <f>=MAX(1,DATEDIF(C1120,D1120,"d")-1)</f>
      </c>
      <c r="K1120" s="9" t="s">
        <f>=I1120*365/J1120</f>
      </c>
    </row>
    <row collapsed="false" customFormat="false" customHeight="false" hidden="false" ht="12.1" outlineLevel="0" r="1121">
      <c r="A1121" s="16" t="s">
        <v>69</v>
      </c>
      <c r="B1121" s="16" t="s">
        <v>70</v>
      </c>
      <c r="C1121" s="45" t="n">
        <v>45967</v>
      </c>
      <c r="D1121" s="46" t="n">
        <v>45970</v>
      </c>
      <c r="E1121" s="17" t="n">
        <v>1.13</v>
      </c>
      <c r="F1121" s="17" t="n">
        <v>1.1316</v>
      </c>
      <c r="G1121" s="17" t="n">
        <v>1</v>
      </c>
      <c r="H1121" s="6" t="s">
        <f>=(F1121-E1121)*G1121</f>
      </c>
      <c r="I1121" s="9" t="s">
        <f>=(F1121-E1121)/E1121</f>
      </c>
      <c r="J1121" s="7" t="s">
        <f>=MAX(1,DATEDIF(C1121,D1121,"d")-1)</f>
      </c>
      <c r="K1121" s="9" t="s">
        <f>=I1121*365/J1121</f>
      </c>
    </row>
    <row collapsed="false" customFormat="false" customHeight="false" hidden="false" ht="12.1" outlineLevel="0" r="1122">
      <c r="A1122" s="16" t="s">
        <v>69</v>
      </c>
      <c r="B1122" s="16" t="s">
        <v>70</v>
      </c>
      <c r="C1122" s="45" t="n">
        <v>45967</v>
      </c>
      <c r="D1122" s="46" t="n">
        <v>45970</v>
      </c>
      <c r="E1122" s="17" t="n">
        <v>1.13</v>
      </c>
      <c r="F1122" s="17" t="n">
        <v>1.1316</v>
      </c>
      <c r="G1122" s="17" t="n">
        <v>1</v>
      </c>
      <c r="H1122" s="6" t="s">
        <f>=(F1122-E1122)*G1122</f>
      </c>
      <c r="I1122" s="9" t="s">
        <f>=(F1122-E1122)/E1122</f>
      </c>
      <c r="J1122" s="7" t="s">
        <f>=MAX(1,DATEDIF(C1122,D1122,"d")-1)</f>
      </c>
      <c r="K1122" s="9" t="s">
        <f>=I1122*365/J1122</f>
      </c>
    </row>
    <row collapsed="false" customFormat="false" customHeight="false" hidden="false" ht="12.1" outlineLevel="0" r="1123">
      <c r="A1123" s="16" t="s">
        <v>69</v>
      </c>
      <c r="B1123" s="16" t="s">
        <v>70</v>
      </c>
      <c r="C1123" s="45" t="n">
        <v>45967</v>
      </c>
      <c r="D1123" s="46" t="n">
        <v>45970</v>
      </c>
      <c r="E1123" s="17" t="n">
        <v>1.13</v>
      </c>
      <c r="F1123" s="17" t="n">
        <v>1.1316</v>
      </c>
      <c r="G1123" s="17" t="n">
        <v>1</v>
      </c>
      <c r="H1123" s="6" t="s">
        <f>=(F1123-E1123)*G1123</f>
      </c>
      <c r="I1123" s="9" t="s">
        <f>=(F1123-E1123)/E1123</f>
      </c>
      <c r="J1123" s="7" t="s">
        <f>=MAX(1,DATEDIF(C1123,D1123,"d")-1)</f>
      </c>
      <c r="K1123" s="9" t="s">
        <f>=I1123*365/J1123</f>
      </c>
    </row>
    <row collapsed="false" customFormat="false" customHeight="false" hidden="false" ht="12.1" outlineLevel="0" r="1124">
      <c r="A1124" s="16" t="s">
        <v>69</v>
      </c>
      <c r="B1124" s="16" t="s">
        <v>70</v>
      </c>
      <c r="C1124" s="45" t="n">
        <v>45967</v>
      </c>
      <c r="D1124" s="46" t="n">
        <v>45970</v>
      </c>
      <c r="E1124" s="17" t="n">
        <v>1.13</v>
      </c>
      <c r="F1124" s="17" t="n">
        <v>1.1316</v>
      </c>
      <c r="G1124" s="17" t="n">
        <v>1</v>
      </c>
      <c r="H1124" s="6" t="s">
        <f>=(F1124-E1124)*G1124</f>
      </c>
      <c r="I1124" s="9" t="s">
        <f>=(F1124-E1124)/E1124</f>
      </c>
      <c r="J1124" s="7" t="s">
        <f>=MAX(1,DATEDIF(C1124,D1124,"d")-1)</f>
      </c>
      <c r="K1124" s="9" t="s">
        <f>=I1124*365/J1124</f>
      </c>
    </row>
    <row collapsed="false" customFormat="false" customHeight="false" hidden="false" ht="12.1" outlineLevel="0" r="1125">
      <c r="A1125" s="16" t="s">
        <v>69</v>
      </c>
      <c r="B1125" s="16" t="s">
        <v>70</v>
      </c>
      <c r="C1125" s="45" t="n">
        <v>45967</v>
      </c>
      <c r="D1125" s="46" t="n">
        <v>45970</v>
      </c>
      <c r="E1125" s="17" t="n">
        <v>1.13</v>
      </c>
      <c r="F1125" s="17" t="n">
        <v>1.1316</v>
      </c>
      <c r="G1125" s="17" t="n">
        <v>1</v>
      </c>
      <c r="H1125" s="6" t="s">
        <f>=(F1125-E1125)*G1125</f>
      </c>
      <c r="I1125" s="9" t="s">
        <f>=(F1125-E1125)/E1125</f>
      </c>
      <c r="J1125" s="7" t="s">
        <f>=MAX(1,DATEDIF(C1125,D1125,"d")-1)</f>
      </c>
      <c r="K1125" s="9" t="s">
        <f>=I1125*365/J1125</f>
      </c>
    </row>
    <row collapsed="false" customFormat="false" customHeight="false" hidden="false" ht="12.1" outlineLevel="0" r="1126">
      <c r="A1126" s="16" t="s">
        <v>69</v>
      </c>
      <c r="B1126" s="16" t="s">
        <v>70</v>
      </c>
      <c r="C1126" s="45" t="n">
        <v>45967</v>
      </c>
      <c r="D1126" s="46" t="n">
        <v>45970</v>
      </c>
      <c r="E1126" s="17" t="n">
        <v>1.13</v>
      </c>
      <c r="F1126" s="17" t="n">
        <v>1.1316</v>
      </c>
      <c r="G1126" s="17" t="n">
        <v>1</v>
      </c>
      <c r="H1126" s="6" t="s">
        <f>=(F1126-E1126)*G1126</f>
      </c>
      <c r="I1126" s="9" t="s">
        <f>=(F1126-E1126)/E1126</f>
      </c>
      <c r="J1126" s="7" t="s">
        <f>=MAX(1,DATEDIF(C1126,D1126,"d")-1)</f>
      </c>
      <c r="K1126" s="9" t="s">
        <f>=I1126*365/J1126</f>
      </c>
    </row>
    <row collapsed="false" customFormat="false" customHeight="false" hidden="false" ht="12.1" outlineLevel="0" r="1127">
      <c r="A1127" s="16" t="s">
        <v>69</v>
      </c>
      <c r="B1127" s="16" t="s">
        <v>70</v>
      </c>
      <c r="C1127" s="45" t="n">
        <v>45967</v>
      </c>
      <c r="D1127" s="46" t="n">
        <v>45970</v>
      </c>
      <c r="E1127" s="17" t="n">
        <v>1.13</v>
      </c>
      <c r="F1127" s="17" t="n">
        <v>1.1316</v>
      </c>
      <c r="G1127" s="17" t="n">
        <v>1</v>
      </c>
      <c r="H1127" s="6" t="s">
        <f>=(F1127-E1127)*G1127</f>
      </c>
      <c r="I1127" s="9" t="s">
        <f>=(F1127-E1127)/E1127</f>
      </c>
      <c r="J1127" s="7" t="s">
        <f>=MAX(1,DATEDIF(C1127,D1127,"d")-1)</f>
      </c>
      <c r="K1127" s="9" t="s">
        <f>=I1127*365/J1127</f>
      </c>
    </row>
    <row collapsed="false" customFormat="false" customHeight="false" hidden="false" ht="12.1" outlineLevel="0" r="1128">
      <c r="A1128" s="16" t="s">
        <v>69</v>
      </c>
      <c r="B1128" s="16" t="s">
        <v>70</v>
      </c>
      <c r="C1128" s="45" t="n">
        <v>45967</v>
      </c>
      <c r="D1128" s="46" t="n">
        <v>45970</v>
      </c>
      <c r="E1128" s="17" t="n">
        <v>1.13</v>
      </c>
      <c r="F1128" s="17" t="n">
        <v>1.1316</v>
      </c>
      <c r="G1128" s="17" t="n">
        <v>1</v>
      </c>
      <c r="H1128" s="6" t="s">
        <f>=(F1128-E1128)*G1128</f>
      </c>
      <c r="I1128" s="9" t="s">
        <f>=(F1128-E1128)/E1128</f>
      </c>
      <c r="J1128" s="7" t="s">
        <f>=MAX(1,DATEDIF(C1128,D1128,"d")-1)</f>
      </c>
      <c r="K1128" s="9" t="s">
        <f>=I1128*365/J1128</f>
      </c>
    </row>
    <row collapsed="false" customFormat="false" customHeight="false" hidden="false" ht="12.1" outlineLevel="0" r="1129">
      <c r="A1129" s="16" t="s">
        <v>69</v>
      </c>
      <c r="B1129" s="16" t="s">
        <v>70</v>
      </c>
      <c r="C1129" s="45" t="n">
        <v>45967</v>
      </c>
      <c r="D1129" s="46" t="n">
        <v>45970</v>
      </c>
      <c r="E1129" s="17" t="n">
        <v>1.13</v>
      </c>
      <c r="F1129" s="17" t="n">
        <v>1.1316</v>
      </c>
      <c r="G1129" s="17" t="n">
        <v>1</v>
      </c>
      <c r="H1129" s="6" t="s">
        <f>=(F1129-E1129)*G1129</f>
      </c>
      <c r="I1129" s="9" t="s">
        <f>=(F1129-E1129)/E1129</f>
      </c>
      <c r="J1129" s="7" t="s">
        <f>=MAX(1,DATEDIF(C1129,D1129,"d")-1)</f>
      </c>
      <c r="K1129" s="9" t="s">
        <f>=I1129*365/J1129</f>
      </c>
    </row>
    <row collapsed="false" customFormat="false" customHeight="false" hidden="false" ht="12.1" outlineLevel="0" r="1130">
      <c r="A1130" s="16" t="s">
        <v>69</v>
      </c>
      <c r="B1130" s="16" t="s">
        <v>70</v>
      </c>
      <c r="C1130" s="45" t="n">
        <v>45967</v>
      </c>
      <c r="D1130" s="46" t="n">
        <v>45970</v>
      </c>
      <c r="E1130" s="17" t="n">
        <v>1.13</v>
      </c>
      <c r="F1130" s="17" t="n">
        <v>1.1316</v>
      </c>
      <c r="G1130" s="17" t="n">
        <v>1</v>
      </c>
      <c r="H1130" s="6" t="s">
        <f>=(F1130-E1130)*G1130</f>
      </c>
      <c r="I1130" s="9" t="s">
        <f>=(F1130-E1130)/E1130</f>
      </c>
      <c r="J1130" s="7" t="s">
        <f>=MAX(1,DATEDIF(C1130,D1130,"d")-1)</f>
      </c>
      <c r="K1130" s="9" t="s">
        <f>=I1130*365/J1130</f>
      </c>
    </row>
    <row collapsed="false" customFormat="false" customHeight="false" hidden="false" ht="12.1" outlineLevel="0" r="1131">
      <c r="A1131" s="16" t="s">
        <v>69</v>
      </c>
      <c r="B1131" s="16" t="s">
        <v>70</v>
      </c>
      <c r="C1131" s="45" t="n">
        <v>45967</v>
      </c>
      <c r="D1131" s="46" t="n">
        <v>45970</v>
      </c>
      <c r="E1131" s="17" t="n">
        <v>1.13</v>
      </c>
      <c r="F1131" s="17" t="n">
        <v>1.1316</v>
      </c>
      <c r="G1131" s="17" t="n">
        <v>1</v>
      </c>
      <c r="H1131" s="6" t="s">
        <f>=(F1131-E1131)*G1131</f>
      </c>
      <c r="I1131" s="9" t="s">
        <f>=(F1131-E1131)/E1131</f>
      </c>
      <c r="J1131" s="7" t="s">
        <f>=MAX(1,DATEDIF(C1131,D1131,"d")-1)</f>
      </c>
      <c r="K1131" s="9" t="s">
        <f>=I1131*365/J1131</f>
      </c>
    </row>
    <row collapsed="false" customFormat="false" customHeight="false" hidden="false" ht="12.1" outlineLevel="0" r="1132">
      <c r="A1132" s="16" t="s">
        <v>69</v>
      </c>
      <c r="B1132" s="16" t="s">
        <v>70</v>
      </c>
      <c r="C1132" s="45" t="n">
        <v>45967</v>
      </c>
      <c r="D1132" s="46" t="n">
        <v>45970</v>
      </c>
      <c r="E1132" s="17" t="n">
        <v>1.13</v>
      </c>
      <c r="F1132" s="17" t="n">
        <v>1.1316</v>
      </c>
      <c r="G1132" s="17" t="n">
        <v>1</v>
      </c>
      <c r="H1132" s="6" t="s">
        <f>=(F1132-E1132)*G1132</f>
      </c>
      <c r="I1132" s="9" t="s">
        <f>=(F1132-E1132)/E1132</f>
      </c>
      <c r="J1132" s="7" t="s">
        <f>=MAX(1,DATEDIF(C1132,D1132,"d")-1)</f>
      </c>
      <c r="K1132" s="9" t="s">
        <f>=I1132*365/J1132</f>
      </c>
    </row>
    <row collapsed="false" customFormat="false" customHeight="false" hidden="false" ht="12.1" outlineLevel="0" r="1133">
      <c r="A1133" s="16" t="s">
        <v>69</v>
      </c>
      <c r="B1133" s="16" t="s">
        <v>70</v>
      </c>
      <c r="C1133" s="45" t="n">
        <v>45967</v>
      </c>
      <c r="D1133" s="46" t="n">
        <v>45970</v>
      </c>
      <c r="E1133" s="17" t="n">
        <v>1.13</v>
      </c>
      <c r="F1133" s="17" t="n">
        <v>1.1316</v>
      </c>
      <c r="G1133" s="17" t="n">
        <v>1</v>
      </c>
      <c r="H1133" s="6" t="s">
        <f>=(F1133-E1133)*G1133</f>
      </c>
      <c r="I1133" s="9" t="s">
        <f>=(F1133-E1133)/E1133</f>
      </c>
      <c r="J1133" s="7" t="s">
        <f>=MAX(1,DATEDIF(C1133,D1133,"d")-1)</f>
      </c>
      <c r="K1133" s="9" t="s">
        <f>=I1133*365/J1133</f>
      </c>
    </row>
    <row collapsed="false" customFormat="false" customHeight="false" hidden="false" ht="12.1" outlineLevel="0" r="1134">
      <c r="A1134" s="16" t="s">
        <v>69</v>
      </c>
      <c r="B1134" s="16" t="s">
        <v>70</v>
      </c>
      <c r="C1134" s="45" t="n">
        <v>45967</v>
      </c>
      <c r="D1134" s="46" t="n">
        <v>45970</v>
      </c>
      <c r="E1134" s="17" t="n">
        <v>1.13</v>
      </c>
      <c r="F1134" s="17" t="n">
        <v>1.1316</v>
      </c>
      <c r="G1134" s="17" t="n">
        <v>1</v>
      </c>
      <c r="H1134" s="6" t="s">
        <f>=(F1134-E1134)*G1134</f>
      </c>
      <c r="I1134" s="9" t="s">
        <f>=(F1134-E1134)/E1134</f>
      </c>
      <c r="J1134" s="7" t="s">
        <f>=MAX(1,DATEDIF(C1134,D1134,"d")-1)</f>
      </c>
      <c r="K1134" s="9" t="s">
        <f>=I1134*365/J1134</f>
      </c>
    </row>
    <row collapsed="false" customFormat="false" customHeight="false" hidden="false" ht="12.1" outlineLevel="0" r="1135">
      <c r="A1135" s="16" t="s">
        <v>69</v>
      </c>
      <c r="B1135" s="16" t="s">
        <v>70</v>
      </c>
      <c r="C1135" s="45" t="n">
        <v>45967</v>
      </c>
      <c r="D1135" s="46" t="n">
        <v>45970</v>
      </c>
      <c r="E1135" s="17" t="n">
        <v>1.13</v>
      </c>
      <c r="F1135" s="17" t="n">
        <v>1.1316</v>
      </c>
      <c r="G1135" s="17" t="n">
        <v>1</v>
      </c>
      <c r="H1135" s="6" t="s">
        <f>=(F1135-E1135)*G1135</f>
      </c>
      <c r="I1135" s="9" t="s">
        <f>=(F1135-E1135)/E1135</f>
      </c>
      <c r="J1135" s="7" t="s">
        <f>=MAX(1,DATEDIF(C1135,D1135,"d")-1)</f>
      </c>
      <c r="K1135" s="9" t="s">
        <f>=I1135*365/J1135</f>
      </c>
    </row>
    <row collapsed="false" customFormat="false" customHeight="false" hidden="false" ht="12.1" outlineLevel="0" r="1136">
      <c r="A1136" s="16" t="s">
        <v>69</v>
      </c>
      <c r="B1136" s="16" t="s">
        <v>70</v>
      </c>
      <c r="C1136" s="45" t="n">
        <v>45967</v>
      </c>
      <c r="D1136" s="46" t="n">
        <v>45970</v>
      </c>
      <c r="E1136" s="17" t="n">
        <v>1.13</v>
      </c>
      <c r="F1136" s="17" t="n">
        <v>1.1316</v>
      </c>
      <c r="G1136" s="17" t="n">
        <v>1</v>
      </c>
      <c r="H1136" s="6" t="s">
        <f>=(F1136-E1136)*G1136</f>
      </c>
      <c r="I1136" s="9" t="s">
        <f>=(F1136-E1136)/E1136</f>
      </c>
      <c r="J1136" s="7" t="s">
        <f>=MAX(1,DATEDIF(C1136,D1136,"d")-1)</f>
      </c>
      <c r="K1136" s="9" t="s">
        <f>=I1136*365/J1136</f>
      </c>
    </row>
    <row collapsed="false" customFormat="false" customHeight="false" hidden="false" ht="12.1" outlineLevel="0" r="1137">
      <c r="A1137" s="16" t="s">
        <v>69</v>
      </c>
      <c r="B1137" s="16" t="s">
        <v>70</v>
      </c>
      <c r="C1137" s="45" t="n">
        <v>45967</v>
      </c>
      <c r="D1137" s="46" t="n">
        <v>45970</v>
      </c>
      <c r="E1137" s="17" t="n">
        <v>1.13</v>
      </c>
      <c r="F1137" s="17" t="n">
        <v>1.1316</v>
      </c>
      <c r="G1137" s="17" t="n">
        <v>1</v>
      </c>
      <c r="H1137" s="6" t="s">
        <f>=(F1137-E1137)*G1137</f>
      </c>
      <c r="I1137" s="9" t="s">
        <f>=(F1137-E1137)/E1137</f>
      </c>
      <c r="J1137" s="7" t="s">
        <f>=MAX(1,DATEDIF(C1137,D1137,"d")-1)</f>
      </c>
      <c r="K1137" s="9" t="s">
        <f>=I1137*365/J1137</f>
      </c>
    </row>
    <row collapsed="false" customFormat="false" customHeight="false" hidden="false" ht="12.1" outlineLevel="0" r="1138">
      <c r="A1138" s="16" t="s">
        <v>69</v>
      </c>
      <c r="B1138" s="16" t="s">
        <v>70</v>
      </c>
      <c r="C1138" s="45" t="n">
        <v>45967</v>
      </c>
      <c r="D1138" s="46" t="n">
        <v>45970</v>
      </c>
      <c r="E1138" s="17" t="n">
        <v>1.13</v>
      </c>
      <c r="F1138" s="17" t="n">
        <v>1.1316</v>
      </c>
      <c r="G1138" s="17" t="n">
        <v>1</v>
      </c>
      <c r="H1138" s="6" t="s">
        <f>=(F1138-E1138)*G1138</f>
      </c>
      <c r="I1138" s="9" t="s">
        <f>=(F1138-E1138)/E1138</f>
      </c>
      <c r="J1138" s="7" t="s">
        <f>=MAX(1,DATEDIF(C1138,D1138,"d")-1)</f>
      </c>
      <c r="K1138" s="9" t="s">
        <f>=I1138*365/J1138</f>
      </c>
    </row>
    <row collapsed="false" customFormat="false" customHeight="false" hidden="false" ht="12.1" outlineLevel="0" r="1139">
      <c r="A1139" s="16" t="s">
        <v>69</v>
      </c>
      <c r="B1139" s="16" t="s">
        <v>70</v>
      </c>
      <c r="C1139" s="45" t="n">
        <v>45967</v>
      </c>
      <c r="D1139" s="46" t="n">
        <v>45970</v>
      </c>
      <c r="E1139" s="17" t="n">
        <v>1.13</v>
      </c>
      <c r="F1139" s="17" t="n">
        <v>1.1316</v>
      </c>
      <c r="G1139" s="17" t="n">
        <v>1</v>
      </c>
      <c r="H1139" s="6" t="s">
        <f>=(F1139-E1139)*G1139</f>
      </c>
      <c r="I1139" s="9" t="s">
        <f>=(F1139-E1139)/E1139</f>
      </c>
      <c r="J1139" s="7" t="s">
        <f>=MAX(1,DATEDIF(C1139,D1139,"d")-1)</f>
      </c>
      <c r="K1139" s="9" t="s">
        <f>=I1139*365/J1139</f>
      </c>
    </row>
    <row collapsed="false" customFormat="false" customHeight="false" hidden="false" ht="12.1" outlineLevel="0" r="1140">
      <c r="A1140" s="16" t="s">
        <v>69</v>
      </c>
      <c r="B1140" s="16" t="s">
        <v>70</v>
      </c>
      <c r="C1140" s="45" t="n">
        <v>45967</v>
      </c>
      <c r="D1140" s="46" t="n">
        <v>45970</v>
      </c>
      <c r="E1140" s="17" t="n">
        <v>1.13</v>
      </c>
      <c r="F1140" s="17" t="n">
        <v>1.1316</v>
      </c>
      <c r="G1140" s="17" t="n">
        <v>1</v>
      </c>
      <c r="H1140" s="6" t="s">
        <f>=(F1140-E1140)*G1140</f>
      </c>
      <c r="I1140" s="9" t="s">
        <f>=(F1140-E1140)/E1140</f>
      </c>
      <c r="J1140" s="7" t="s">
        <f>=MAX(1,DATEDIF(C1140,D1140,"d")-1)</f>
      </c>
      <c r="K1140" s="9" t="s">
        <f>=I1140*365/J1140</f>
      </c>
    </row>
    <row collapsed="false" customFormat="false" customHeight="false" hidden="false" ht="12.1" outlineLevel="0" r="1141">
      <c r="A1141" s="16" t="s">
        <v>69</v>
      </c>
      <c r="B1141" s="16" t="s">
        <v>70</v>
      </c>
      <c r="C1141" s="45" t="n">
        <v>45967</v>
      </c>
      <c r="D1141" s="46" t="n">
        <v>45970</v>
      </c>
      <c r="E1141" s="17" t="n">
        <v>1.13</v>
      </c>
      <c r="F1141" s="17" t="n">
        <v>1.1316</v>
      </c>
      <c r="G1141" s="17" t="n">
        <v>1</v>
      </c>
      <c r="H1141" s="6" t="s">
        <f>=(F1141-E1141)*G1141</f>
      </c>
      <c r="I1141" s="9" t="s">
        <f>=(F1141-E1141)/E1141</f>
      </c>
      <c r="J1141" s="7" t="s">
        <f>=MAX(1,DATEDIF(C1141,D1141,"d")-1)</f>
      </c>
      <c r="K1141" s="9" t="s">
        <f>=I1141*365/J1141</f>
      </c>
    </row>
    <row collapsed="false" customFormat="false" customHeight="false" hidden="false" ht="12.1" outlineLevel="0" r="1142">
      <c r="A1142" s="16" t="s">
        <v>69</v>
      </c>
      <c r="B1142" s="16" t="s">
        <v>70</v>
      </c>
      <c r="C1142" s="45" t="n">
        <v>45967</v>
      </c>
      <c r="D1142" s="46" t="n">
        <v>45970</v>
      </c>
      <c r="E1142" s="17" t="n">
        <v>1.13</v>
      </c>
      <c r="F1142" s="17" t="n">
        <v>1.1316</v>
      </c>
      <c r="G1142" s="17" t="n">
        <v>1</v>
      </c>
      <c r="H1142" s="6" t="s">
        <f>=(F1142-E1142)*G1142</f>
      </c>
      <c r="I1142" s="9" t="s">
        <f>=(F1142-E1142)/E1142</f>
      </c>
      <c r="J1142" s="7" t="s">
        <f>=MAX(1,DATEDIF(C1142,D1142,"d")-1)</f>
      </c>
      <c r="K1142" s="9" t="s">
        <f>=I1142*365/J1142</f>
      </c>
    </row>
    <row collapsed="false" customFormat="false" customHeight="false" hidden="false" ht="12.1" outlineLevel="0" r="1143">
      <c r="A1143" s="16" t="s">
        <v>69</v>
      </c>
      <c r="B1143" s="16" t="s">
        <v>70</v>
      </c>
      <c r="C1143" s="45" t="n">
        <v>45967</v>
      </c>
      <c r="D1143" s="46" t="n">
        <v>45970</v>
      </c>
      <c r="E1143" s="17" t="n">
        <v>1.13</v>
      </c>
      <c r="F1143" s="17" t="n">
        <v>1.1316</v>
      </c>
      <c r="G1143" s="17" t="n">
        <v>1</v>
      </c>
      <c r="H1143" s="6" t="s">
        <f>=(F1143-E1143)*G1143</f>
      </c>
      <c r="I1143" s="9" t="s">
        <f>=(F1143-E1143)/E1143</f>
      </c>
      <c r="J1143" s="7" t="s">
        <f>=MAX(1,DATEDIF(C1143,D1143,"d")-1)</f>
      </c>
      <c r="K1143" s="9" t="s">
        <f>=I1143*365/J1143</f>
      </c>
    </row>
    <row collapsed="false" customFormat="false" customHeight="false" hidden="false" ht="12.1" outlineLevel="0" r="1144">
      <c r="A1144" s="16" t="s">
        <v>69</v>
      </c>
      <c r="B1144" s="16" t="s">
        <v>70</v>
      </c>
      <c r="C1144" s="45" t="n">
        <v>45967</v>
      </c>
      <c r="D1144" s="46" t="n">
        <v>45970</v>
      </c>
      <c r="E1144" s="17" t="n">
        <v>1.13</v>
      </c>
      <c r="F1144" s="17" t="n">
        <v>1.1316</v>
      </c>
      <c r="G1144" s="17" t="n">
        <v>1</v>
      </c>
      <c r="H1144" s="6" t="s">
        <f>=(F1144-E1144)*G1144</f>
      </c>
      <c r="I1144" s="9" t="s">
        <f>=(F1144-E1144)/E1144</f>
      </c>
      <c r="J1144" s="7" t="s">
        <f>=MAX(1,DATEDIF(C1144,D1144,"d")-1)</f>
      </c>
      <c r="K1144" s="9" t="s">
        <f>=I1144*365/J1144</f>
      </c>
    </row>
    <row collapsed="false" customFormat="false" customHeight="false" hidden="false" ht="12.1" outlineLevel="0" r="1145">
      <c r="A1145" s="16" t="s">
        <v>69</v>
      </c>
      <c r="B1145" s="16" t="s">
        <v>70</v>
      </c>
      <c r="C1145" s="45" t="n">
        <v>45967</v>
      </c>
      <c r="D1145" s="46" t="n">
        <v>45970</v>
      </c>
      <c r="E1145" s="17" t="n">
        <v>1.13</v>
      </c>
      <c r="F1145" s="17" t="n">
        <v>1.1316</v>
      </c>
      <c r="G1145" s="17" t="n">
        <v>1</v>
      </c>
      <c r="H1145" s="6" t="s">
        <f>=(F1145-E1145)*G1145</f>
      </c>
      <c r="I1145" s="9" t="s">
        <f>=(F1145-E1145)/E1145</f>
      </c>
      <c r="J1145" s="7" t="s">
        <f>=MAX(1,DATEDIF(C1145,D1145,"d")-1)</f>
      </c>
      <c r="K1145" s="9" t="s">
        <f>=I1145*365/J1145</f>
      </c>
    </row>
    <row collapsed="false" customFormat="false" customHeight="false" hidden="false" ht="12.1" outlineLevel="0" r="1146">
      <c r="A1146" s="16" t="s">
        <v>69</v>
      </c>
      <c r="B1146" s="16" t="s">
        <v>70</v>
      </c>
      <c r="C1146" s="45" t="n">
        <v>45967</v>
      </c>
      <c r="D1146" s="46" t="n">
        <v>45970</v>
      </c>
      <c r="E1146" s="17" t="n">
        <v>1.13</v>
      </c>
      <c r="F1146" s="17" t="n">
        <v>1.1316</v>
      </c>
      <c r="G1146" s="17" t="n">
        <v>1</v>
      </c>
      <c r="H1146" s="6" t="s">
        <f>=(F1146-E1146)*G1146</f>
      </c>
      <c r="I1146" s="9" t="s">
        <f>=(F1146-E1146)/E1146</f>
      </c>
      <c r="J1146" s="7" t="s">
        <f>=MAX(1,DATEDIF(C1146,D1146,"d")-1)</f>
      </c>
      <c r="K1146" s="9" t="s">
        <f>=I1146*365/J1146</f>
      </c>
    </row>
    <row collapsed="false" customFormat="false" customHeight="false" hidden="false" ht="12.1" outlineLevel="0" r="1147">
      <c r="A1147" s="16" t="s">
        <v>69</v>
      </c>
      <c r="B1147" s="16" t="s">
        <v>70</v>
      </c>
      <c r="C1147" s="45" t="n">
        <v>45967</v>
      </c>
      <c r="D1147" s="46" t="n">
        <v>45970</v>
      </c>
      <c r="E1147" s="17" t="n">
        <v>1.13</v>
      </c>
      <c r="F1147" s="17" t="n">
        <v>1.1316</v>
      </c>
      <c r="G1147" s="17" t="n">
        <v>1</v>
      </c>
      <c r="H1147" s="6" t="s">
        <f>=(F1147-E1147)*G1147</f>
      </c>
      <c r="I1147" s="9" t="s">
        <f>=(F1147-E1147)/E1147</f>
      </c>
      <c r="J1147" s="7" t="s">
        <f>=MAX(1,DATEDIF(C1147,D1147,"d")-1)</f>
      </c>
      <c r="K1147" s="9" t="s">
        <f>=I1147*365/J1147</f>
      </c>
    </row>
    <row collapsed="false" customFormat="false" customHeight="false" hidden="false" ht="12.1" outlineLevel="0" r="1148">
      <c r="A1148" s="16" t="s">
        <v>69</v>
      </c>
      <c r="B1148" s="16" t="s">
        <v>70</v>
      </c>
      <c r="C1148" s="45" t="n">
        <v>45967</v>
      </c>
      <c r="D1148" s="46" t="n">
        <v>45970</v>
      </c>
      <c r="E1148" s="17" t="n">
        <v>1.13</v>
      </c>
      <c r="F1148" s="17" t="n">
        <v>1.1316</v>
      </c>
      <c r="G1148" s="17" t="n">
        <v>1</v>
      </c>
      <c r="H1148" s="6" t="s">
        <f>=(F1148-E1148)*G1148</f>
      </c>
      <c r="I1148" s="9" t="s">
        <f>=(F1148-E1148)/E1148</f>
      </c>
      <c r="J1148" s="7" t="s">
        <f>=MAX(1,DATEDIF(C1148,D1148,"d")-1)</f>
      </c>
      <c r="K1148" s="9" t="s">
        <f>=I1148*365/J1148</f>
      </c>
    </row>
    <row collapsed="false" customFormat="false" customHeight="false" hidden="false" ht="12.1" outlineLevel="0" r="1149">
      <c r="A1149" s="16" t="s">
        <v>69</v>
      </c>
      <c r="B1149" s="16" t="s">
        <v>70</v>
      </c>
      <c r="C1149" s="45" t="n">
        <v>45967</v>
      </c>
      <c r="D1149" s="46" t="n">
        <v>45970</v>
      </c>
      <c r="E1149" s="17" t="n">
        <v>1.13</v>
      </c>
      <c r="F1149" s="17" t="n">
        <v>1.1316</v>
      </c>
      <c r="G1149" s="17" t="n">
        <v>1</v>
      </c>
      <c r="H1149" s="6" t="s">
        <f>=(F1149-E1149)*G1149</f>
      </c>
      <c r="I1149" s="9" t="s">
        <f>=(F1149-E1149)/E1149</f>
      </c>
      <c r="J1149" s="7" t="s">
        <f>=MAX(1,DATEDIF(C1149,D1149,"d")-1)</f>
      </c>
      <c r="K1149" s="9" t="s">
        <f>=I1149*365/J1149</f>
      </c>
    </row>
    <row collapsed="false" customFormat="false" customHeight="false" hidden="false" ht="12.1" outlineLevel="0" r="1150">
      <c r="A1150" s="16" t="s">
        <v>69</v>
      </c>
      <c r="B1150" s="16" t="s">
        <v>70</v>
      </c>
      <c r="C1150" s="45" t="n">
        <v>45967</v>
      </c>
      <c r="D1150" s="46" t="n">
        <v>45970</v>
      </c>
      <c r="E1150" s="17" t="n">
        <v>1.13</v>
      </c>
      <c r="F1150" s="17" t="n">
        <v>1.1316</v>
      </c>
      <c r="G1150" s="17" t="n">
        <v>1</v>
      </c>
      <c r="H1150" s="6" t="s">
        <f>=(F1150-E1150)*G1150</f>
      </c>
      <c r="I1150" s="9" t="s">
        <f>=(F1150-E1150)/E1150</f>
      </c>
      <c r="J1150" s="7" t="s">
        <f>=MAX(1,DATEDIF(C1150,D1150,"d")-1)</f>
      </c>
      <c r="K1150" s="9" t="s">
        <f>=I1150*365/J1150</f>
      </c>
    </row>
    <row collapsed="false" customFormat="false" customHeight="false" hidden="false" ht="12.1" outlineLevel="0" r="1151">
      <c r="A1151" s="16" t="s">
        <v>69</v>
      </c>
      <c r="B1151" s="16" t="s">
        <v>70</v>
      </c>
      <c r="C1151" s="45" t="n">
        <v>45967</v>
      </c>
      <c r="D1151" s="46" t="n">
        <v>45970</v>
      </c>
      <c r="E1151" s="17" t="n">
        <v>1.13</v>
      </c>
      <c r="F1151" s="17" t="n">
        <v>1.1316</v>
      </c>
      <c r="G1151" s="17" t="n">
        <v>1</v>
      </c>
      <c r="H1151" s="6" t="s">
        <f>=(F1151-E1151)*G1151</f>
      </c>
      <c r="I1151" s="9" t="s">
        <f>=(F1151-E1151)/E1151</f>
      </c>
      <c r="J1151" s="7" t="s">
        <f>=MAX(1,DATEDIF(C1151,D1151,"d")-1)</f>
      </c>
      <c r="K1151" s="9" t="s">
        <f>=I1151*365/J1151</f>
      </c>
    </row>
    <row collapsed="false" customFormat="false" customHeight="false" hidden="false" ht="12.1" outlineLevel="0" r="1152">
      <c r="A1152" s="16" t="s">
        <v>69</v>
      </c>
      <c r="B1152" s="16" t="s">
        <v>70</v>
      </c>
      <c r="C1152" s="45" t="n">
        <v>45967</v>
      </c>
      <c r="D1152" s="46" t="n">
        <v>45970</v>
      </c>
      <c r="E1152" s="17" t="n">
        <v>1.13</v>
      </c>
      <c r="F1152" s="17" t="n">
        <v>1.1316</v>
      </c>
      <c r="G1152" s="17" t="n">
        <v>1</v>
      </c>
      <c r="H1152" s="6" t="s">
        <f>=(F1152-E1152)*G1152</f>
      </c>
      <c r="I1152" s="9" t="s">
        <f>=(F1152-E1152)/E1152</f>
      </c>
      <c r="J1152" s="7" t="s">
        <f>=MAX(1,DATEDIF(C1152,D1152,"d")-1)</f>
      </c>
      <c r="K1152" s="9" t="s">
        <f>=I1152*365/J1152</f>
      </c>
    </row>
    <row collapsed="false" customFormat="false" customHeight="false" hidden="false" ht="12.1" outlineLevel="0" r="1153">
      <c r="A1153" s="16" t="s">
        <v>69</v>
      </c>
      <c r="B1153" s="16" t="s">
        <v>70</v>
      </c>
      <c r="C1153" s="45" t="n">
        <v>45967</v>
      </c>
      <c r="D1153" s="46" t="n">
        <v>45970</v>
      </c>
      <c r="E1153" s="17" t="n">
        <v>1.13</v>
      </c>
      <c r="F1153" s="17" t="n">
        <v>1.1316</v>
      </c>
      <c r="G1153" s="17" t="n">
        <v>1</v>
      </c>
      <c r="H1153" s="6" t="s">
        <f>=(F1153-E1153)*G1153</f>
      </c>
      <c r="I1153" s="9" t="s">
        <f>=(F1153-E1153)/E1153</f>
      </c>
      <c r="J1153" s="7" t="s">
        <f>=MAX(1,DATEDIF(C1153,D1153,"d")-1)</f>
      </c>
      <c r="K1153" s="9" t="s">
        <f>=I1153*365/J1153</f>
      </c>
    </row>
    <row collapsed="false" customFormat="false" customHeight="false" hidden="false" ht="12.1" outlineLevel="0" r="1154">
      <c r="A1154" s="16" t="s">
        <v>69</v>
      </c>
      <c r="B1154" s="16" t="s">
        <v>70</v>
      </c>
      <c r="C1154" s="45" t="n">
        <v>45967</v>
      </c>
      <c r="D1154" s="46" t="n">
        <v>45970</v>
      </c>
      <c r="E1154" s="17" t="n">
        <v>1.13</v>
      </c>
      <c r="F1154" s="17" t="n">
        <v>1.1316</v>
      </c>
      <c r="G1154" s="17" t="n">
        <v>1</v>
      </c>
      <c r="H1154" s="6" t="s">
        <f>=(F1154-E1154)*G1154</f>
      </c>
      <c r="I1154" s="9" t="s">
        <f>=(F1154-E1154)/E1154</f>
      </c>
      <c r="J1154" s="7" t="s">
        <f>=MAX(1,DATEDIF(C1154,D1154,"d")-1)</f>
      </c>
      <c r="K1154" s="9" t="s">
        <f>=I1154*365/J1154</f>
      </c>
    </row>
    <row collapsed="false" customFormat="false" customHeight="false" hidden="false" ht="12.1" outlineLevel="0" r="1155">
      <c r="A1155" s="16" t="s">
        <v>69</v>
      </c>
      <c r="B1155" s="16" t="s">
        <v>70</v>
      </c>
      <c r="C1155" s="45" t="n">
        <v>45967</v>
      </c>
      <c r="D1155" s="46" t="n">
        <v>45970</v>
      </c>
      <c r="E1155" s="17" t="n">
        <v>1.13</v>
      </c>
      <c r="F1155" s="17" t="n">
        <v>1.1316</v>
      </c>
      <c r="G1155" s="17" t="n">
        <v>1</v>
      </c>
      <c r="H1155" s="6" t="s">
        <f>=(F1155-E1155)*G1155</f>
      </c>
      <c r="I1155" s="9" t="s">
        <f>=(F1155-E1155)/E1155</f>
      </c>
      <c r="J1155" s="7" t="s">
        <f>=MAX(1,DATEDIF(C1155,D1155,"d")-1)</f>
      </c>
      <c r="K1155" s="9" t="s">
        <f>=I1155*365/J1155</f>
      </c>
    </row>
    <row collapsed="false" customFormat="false" customHeight="false" hidden="false" ht="12.1" outlineLevel="0" r="1156">
      <c r="A1156" s="16" t="s">
        <v>69</v>
      </c>
      <c r="B1156" s="16" t="s">
        <v>70</v>
      </c>
      <c r="C1156" s="45" t="n">
        <v>45967</v>
      </c>
      <c r="D1156" s="46" t="n">
        <v>45970</v>
      </c>
      <c r="E1156" s="17" t="n">
        <v>1.13</v>
      </c>
      <c r="F1156" s="17" t="n">
        <v>1.1316</v>
      </c>
      <c r="G1156" s="17" t="n">
        <v>1</v>
      </c>
      <c r="H1156" s="6" t="s">
        <f>=(F1156-E1156)*G1156</f>
      </c>
      <c r="I1156" s="9" t="s">
        <f>=(F1156-E1156)/E1156</f>
      </c>
      <c r="J1156" s="7" t="s">
        <f>=MAX(1,DATEDIF(C1156,D1156,"d")-1)</f>
      </c>
      <c r="K1156" s="9" t="s">
        <f>=I1156*365/J1156</f>
      </c>
    </row>
    <row collapsed="false" customFormat="false" customHeight="false" hidden="false" ht="12.1" outlineLevel="0" r="1157">
      <c r="A1157" s="16" t="s">
        <v>69</v>
      </c>
      <c r="B1157" s="16" t="s">
        <v>70</v>
      </c>
      <c r="C1157" s="45" t="n">
        <v>45967</v>
      </c>
      <c r="D1157" s="46" t="n">
        <v>45970</v>
      </c>
      <c r="E1157" s="17" t="n">
        <v>1.13</v>
      </c>
      <c r="F1157" s="17" t="n">
        <v>1.1316</v>
      </c>
      <c r="G1157" s="17" t="n">
        <v>1</v>
      </c>
      <c r="H1157" s="6" t="s">
        <f>=(F1157-E1157)*G1157</f>
      </c>
      <c r="I1157" s="9" t="s">
        <f>=(F1157-E1157)/E1157</f>
      </c>
      <c r="J1157" s="7" t="s">
        <f>=MAX(1,DATEDIF(C1157,D1157,"d")-1)</f>
      </c>
      <c r="K1157" s="9" t="s">
        <f>=I1157*365/J1157</f>
      </c>
    </row>
    <row collapsed="false" customFormat="false" customHeight="false" hidden="false" ht="12.1" outlineLevel="0" r="1158">
      <c r="A1158" s="16" t="s">
        <v>69</v>
      </c>
      <c r="B1158" s="16" t="s">
        <v>70</v>
      </c>
      <c r="C1158" s="45" t="n">
        <v>45967</v>
      </c>
      <c r="D1158" s="46" t="n">
        <v>45970</v>
      </c>
      <c r="E1158" s="17" t="n">
        <v>1.13</v>
      </c>
      <c r="F1158" s="17" t="n">
        <v>1.1316</v>
      </c>
      <c r="G1158" s="17" t="n">
        <v>1</v>
      </c>
      <c r="H1158" s="6" t="s">
        <f>=(F1158-E1158)*G1158</f>
      </c>
      <c r="I1158" s="9" t="s">
        <f>=(F1158-E1158)/E1158</f>
      </c>
      <c r="J1158" s="7" t="s">
        <f>=MAX(1,DATEDIF(C1158,D1158,"d")-1)</f>
      </c>
      <c r="K1158" s="9" t="s">
        <f>=I1158*365/J1158</f>
      </c>
    </row>
    <row collapsed="false" customFormat="false" customHeight="false" hidden="false" ht="12.1" outlineLevel="0" r="1159">
      <c r="A1159" s="16" t="s">
        <v>69</v>
      </c>
      <c r="B1159" s="16" t="s">
        <v>70</v>
      </c>
      <c r="C1159" s="45" t="n">
        <v>45967</v>
      </c>
      <c r="D1159" s="46" t="n">
        <v>45970</v>
      </c>
      <c r="E1159" s="17" t="n">
        <v>1.13</v>
      </c>
      <c r="F1159" s="17" t="n">
        <v>1.1316</v>
      </c>
      <c r="G1159" s="17" t="n">
        <v>1</v>
      </c>
      <c r="H1159" s="6" t="s">
        <f>=(F1159-E1159)*G1159</f>
      </c>
      <c r="I1159" s="9" t="s">
        <f>=(F1159-E1159)/E1159</f>
      </c>
      <c r="J1159" s="7" t="s">
        <f>=MAX(1,DATEDIF(C1159,D1159,"d")-1)</f>
      </c>
      <c r="K1159" s="9" t="s">
        <f>=I1159*365/J1159</f>
      </c>
    </row>
    <row collapsed="false" customFormat="false" customHeight="false" hidden="false" ht="12.1" outlineLevel="0" r="1160">
      <c r="A1160" s="16" t="s">
        <v>69</v>
      </c>
      <c r="B1160" s="16" t="s">
        <v>70</v>
      </c>
      <c r="C1160" s="45" t="n">
        <v>45967</v>
      </c>
      <c r="D1160" s="46" t="n">
        <v>45970</v>
      </c>
      <c r="E1160" s="17" t="n">
        <v>1.13</v>
      </c>
      <c r="F1160" s="17" t="n">
        <v>1.1316</v>
      </c>
      <c r="G1160" s="17" t="n">
        <v>1</v>
      </c>
      <c r="H1160" s="6" t="s">
        <f>=(F1160-E1160)*G1160</f>
      </c>
      <c r="I1160" s="9" t="s">
        <f>=(F1160-E1160)/E1160</f>
      </c>
      <c r="J1160" s="7" t="s">
        <f>=MAX(1,DATEDIF(C1160,D1160,"d")-1)</f>
      </c>
      <c r="K1160" s="9" t="s">
        <f>=I1160*365/J1160</f>
      </c>
    </row>
    <row collapsed="false" customFormat="false" customHeight="false" hidden="false" ht="12.1" outlineLevel="0" r="1161">
      <c r="A1161" s="16" t="s">
        <v>69</v>
      </c>
      <c r="B1161" s="16" t="s">
        <v>70</v>
      </c>
      <c r="C1161" s="45" t="n">
        <v>45967</v>
      </c>
      <c r="D1161" s="46" t="n">
        <v>45970</v>
      </c>
      <c r="E1161" s="17" t="n">
        <v>1.13</v>
      </c>
      <c r="F1161" s="17" t="n">
        <v>1.1316</v>
      </c>
      <c r="G1161" s="17" t="n">
        <v>1</v>
      </c>
      <c r="H1161" s="6" t="s">
        <f>=(F1161-E1161)*G1161</f>
      </c>
      <c r="I1161" s="9" t="s">
        <f>=(F1161-E1161)/E1161</f>
      </c>
      <c r="J1161" s="7" t="s">
        <f>=MAX(1,DATEDIF(C1161,D1161,"d")-1)</f>
      </c>
      <c r="K1161" s="9" t="s">
        <f>=I1161*365/J1161</f>
      </c>
    </row>
    <row collapsed="false" customFormat="false" customHeight="false" hidden="false" ht="12.1" outlineLevel="0" r="1162">
      <c r="A1162" s="16" t="s">
        <v>69</v>
      </c>
      <c r="B1162" s="16" t="s">
        <v>70</v>
      </c>
      <c r="C1162" s="45" t="n">
        <v>45967</v>
      </c>
      <c r="D1162" s="46" t="n">
        <v>45970</v>
      </c>
      <c r="E1162" s="17" t="n">
        <v>1.13</v>
      </c>
      <c r="F1162" s="17" t="n">
        <v>1.1316</v>
      </c>
      <c r="G1162" s="17" t="n">
        <v>1</v>
      </c>
      <c r="H1162" s="6" t="s">
        <f>=(F1162-E1162)*G1162</f>
      </c>
      <c r="I1162" s="9" t="s">
        <f>=(F1162-E1162)/E1162</f>
      </c>
      <c r="J1162" s="7" t="s">
        <f>=MAX(1,DATEDIF(C1162,D1162,"d")-1)</f>
      </c>
      <c r="K1162" s="9" t="s">
        <f>=I1162*365/J1162</f>
      </c>
    </row>
    <row collapsed="false" customFormat="false" customHeight="false" hidden="false" ht="12.1" outlineLevel="0" r="1163">
      <c r="A1163" s="16" t="s">
        <v>69</v>
      </c>
      <c r="B1163" s="16" t="s">
        <v>70</v>
      </c>
      <c r="C1163" s="45" t="n">
        <v>45967</v>
      </c>
      <c r="D1163" s="46" t="n">
        <v>45970</v>
      </c>
      <c r="E1163" s="17" t="n">
        <v>1.13</v>
      </c>
      <c r="F1163" s="17" t="n">
        <v>1.1316</v>
      </c>
      <c r="G1163" s="17" t="n">
        <v>1</v>
      </c>
      <c r="H1163" s="6" t="s">
        <f>=(F1163-E1163)*G1163</f>
      </c>
      <c r="I1163" s="9" t="s">
        <f>=(F1163-E1163)/E1163</f>
      </c>
      <c r="J1163" s="7" t="s">
        <f>=MAX(1,DATEDIF(C1163,D1163,"d")-1)</f>
      </c>
      <c r="K1163" s="9" t="s">
        <f>=I1163*365/J1163</f>
      </c>
    </row>
    <row collapsed="false" customFormat="false" customHeight="false" hidden="false" ht="12.1" outlineLevel="0" r="1164">
      <c r="A1164" s="16" t="s">
        <v>69</v>
      </c>
      <c r="B1164" s="16" t="s">
        <v>70</v>
      </c>
      <c r="C1164" s="45" t="n">
        <v>45967</v>
      </c>
      <c r="D1164" s="46" t="n">
        <v>45970</v>
      </c>
      <c r="E1164" s="17" t="n">
        <v>1.13</v>
      </c>
      <c r="F1164" s="17" t="n">
        <v>1.1316</v>
      </c>
      <c r="G1164" s="17" t="n">
        <v>1</v>
      </c>
      <c r="H1164" s="6" t="s">
        <f>=(F1164-E1164)*G1164</f>
      </c>
      <c r="I1164" s="9" t="s">
        <f>=(F1164-E1164)/E1164</f>
      </c>
      <c r="J1164" s="7" t="s">
        <f>=MAX(1,DATEDIF(C1164,D1164,"d")-1)</f>
      </c>
      <c r="K1164" s="9" t="s">
        <f>=I1164*365/J1164</f>
      </c>
    </row>
    <row collapsed="false" customFormat="false" customHeight="false" hidden="false" ht="12.1" outlineLevel="0" r="1165">
      <c r="A1165" s="16" t="s">
        <v>69</v>
      </c>
      <c r="B1165" s="16" t="s">
        <v>70</v>
      </c>
      <c r="C1165" s="45" t="n">
        <v>45967</v>
      </c>
      <c r="D1165" s="46" t="n">
        <v>45970</v>
      </c>
      <c r="E1165" s="17" t="n">
        <v>1.13</v>
      </c>
      <c r="F1165" s="17" t="n">
        <v>1.1316</v>
      </c>
      <c r="G1165" s="17" t="n">
        <v>1</v>
      </c>
      <c r="H1165" s="6" t="s">
        <f>=(F1165-E1165)*G1165</f>
      </c>
      <c r="I1165" s="9" t="s">
        <f>=(F1165-E1165)/E1165</f>
      </c>
      <c r="J1165" s="7" t="s">
        <f>=MAX(1,DATEDIF(C1165,D1165,"d")-1)</f>
      </c>
      <c r="K1165" s="9" t="s">
        <f>=I1165*365/J1165</f>
      </c>
    </row>
    <row collapsed="false" customFormat="false" customHeight="false" hidden="false" ht="12.1" outlineLevel="0" r="1166">
      <c r="A1166" s="16" t="s">
        <v>69</v>
      </c>
      <c r="B1166" s="16" t="s">
        <v>70</v>
      </c>
      <c r="C1166" s="45" t="n">
        <v>45967</v>
      </c>
      <c r="D1166" s="46" t="n">
        <v>45970</v>
      </c>
      <c r="E1166" s="17" t="n">
        <v>1.13</v>
      </c>
      <c r="F1166" s="17" t="n">
        <v>1.1316</v>
      </c>
      <c r="G1166" s="17" t="n">
        <v>1</v>
      </c>
      <c r="H1166" s="6" t="s">
        <f>=(F1166-E1166)*G1166</f>
      </c>
      <c r="I1166" s="9" t="s">
        <f>=(F1166-E1166)/E1166</f>
      </c>
      <c r="J1166" s="7" t="s">
        <f>=MAX(1,DATEDIF(C1166,D1166,"d")-1)</f>
      </c>
      <c r="K1166" s="9" t="s">
        <f>=I1166*365/J1166</f>
      </c>
    </row>
    <row collapsed="false" customFormat="false" customHeight="false" hidden="false" ht="12.1" outlineLevel="0" r="1167">
      <c r="A1167" s="16" t="s">
        <v>69</v>
      </c>
      <c r="B1167" s="16" t="s">
        <v>70</v>
      </c>
      <c r="C1167" s="45" t="n">
        <v>45971</v>
      </c>
      <c r="D1167" s="46" t="n">
        <v>45988</v>
      </c>
      <c r="E1167" s="17" t="n">
        <v>1.13</v>
      </c>
      <c r="F1167" s="17" t="n">
        <v>1.1389</v>
      </c>
      <c r="G1167" s="17" t="n">
        <v>2</v>
      </c>
      <c r="H1167" s="6" t="s">
        <f>=(F1167-E1167)*G1167</f>
      </c>
      <c r="I1167" s="9" t="s">
        <f>=(F1167-E1167)/E1167</f>
      </c>
      <c r="J1167" s="7" t="s">
        <f>=MAX(1,DATEDIF(C1167,D1167,"d")-1)</f>
      </c>
      <c r="K1167" s="9" t="s">
        <f>=I1167*365/J1167</f>
      </c>
    </row>
    <row collapsed="false" customFormat="false" customHeight="false" hidden="false" ht="12.1" outlineLevel="0" r="1168">
      <c r="A1168" s="16" t="s">
        <v>69</v>
      </c>
      <c r="B1168" s="16" t="s">
        <v>70</v>
      </c>
      <c r="C1168" s="45" t="n">
        <v>45982</v>
      </c>
      <c r="D1168" s="46" t="n">
        <v>45988</v>
      </c>
      <c r="E1168" s="17" t="n">
        <v>1.1366</v>
      </c>
      <c r="F1168" s="17" t="n">
        <v>1.1389</v>
      </c>
      <c r="G1168" s="17" t="n">
        <v>1100</v>
      </c>
      <c r="H1168" s="6" t="s">
        <f>=(F1168-E1168)*G1168</f>
      </c>
      <c r="I1168" s="9" t="s">
        <f>=(F1168-E1168)/E1168</f>
      </c>
      <c r="J1168" s="7" t="s">
        <f>=MAX(1,DATEDIF(C1168,D1168,"d")-1)</f>
      </c>
      <c r="K1168" s="9" t="s">
        <f>=I1168*365/J1168</f>
      </c>
    </row>
    <row collapsed="false" customFormat="false" customHeight="false" hidden="false" ht="12.1" outlineLevel="0" r="1169">
      <c r="A1169" s="16" t="s">
        <v>69</v>
      </c>
      <c r="B1169" s="16" t="s">
        <v>70</v>
      </c>
      <c r="C1169" s="45" t="n">
        <v>46048</v>
      </c>
      <c r="D1169" s="46" t="n">
        <v>46051</v>
      </c>
      <c r="E1169" s="17" t="n">
        <v>1.165</v>
      </c>
      <c r="F1169" s="17" t="n">
        <v>1.17</v>
      </c>
      <c r="G1169" s="17" t="n">
        <v>2</v>
      </c>
      <c r="H1169" s="6" t="s">
        <f>=(F1169-E1169)*G1169</f>
      </c>
      <c r="I1169" s="9" t="s">
        <f>=(F1169-E1169)/E1169</f>
      </c>
      <c r="J1169" s="7" t="s">
        <f>=MAX(1,DATEDIF(C1169,D1169,"d")-1)</f>
      </c>
      <c r="K1169" s="9" t="s">
        <f>=I1169*365/J1169</f>
      </c>
    </row>
    <row collapsed="false" customFormat="false" customHeight="false" hidden="false" ht="12.1" outlineLevel="0" r="1170">
      <c r="A1170" s="16" t="s">
        <v>384</v>
      </c>
      <c r="B1170" s="16" t="s">
        <v>1060</v>
      </c>
      <c r="C1170" s="45" t="n">
        <v>45908</v>
      </c>
      <c r="D1170" s="46" t="n">
        <v>45918</v>
      </c>
      <c r="E1170" s="17" t="n">
        <v>133.79</v>
      </c>
      <c r="F1170" s="17" t="n">
        <v>122.455</v>
      </c>
      <c r="G1170" s="17" t="n">
        <v>10</v>
      </c>
      <c r="H1170" s="6" t="s">
        <f>=(F1170-E1170)*G1170</f>
      </c>
      <c r="I1170" s="9" t="s">
        <f>=(F1170-E1170)/E1170</f>
      </c>
      <c r="J1170" s="7" t="s">
        <f>=MAX(1,DATEDIF(C1170,D1170,"d")-1)</f>
      </c>
      <c r="K1170" s="9" t="s">
        <f>=I1170*365/J1170</f>
      </c>
    </row>
    <row collapsed="false" customFormat="false" customHeight="false" hidden="false" ht="12.1" outlineLevel="0" r="1171">
      <c r="A1171" s="16" t="s">
        <v>451</v>
      </c>
      <c r="B1171" s="16" t="s">
        <v>1030</v>
      </c>
      <c r="C1171" s="45" t="n">
        <v>45909</v>
      </c>
      <c r="D1171" s="46" t="n">
        <v>45918</v>
      </c>
      <c r="E1171" s="17" t="n">
        <v>1024.405</v>
      </c>
      <c r="F1171" s="17" t="n">
        <v>1035.82</v>
      </c>
      <c r="G1171" s="17" t="n">
        <v>1</v>
      </c>
      <c r="H1171" s="6" t="s">
        <f>=(F1171-E1171)*G1171</f>
      </c>
      <c r="I1171" s="9" t="s">
        <f>=(F1171-E1171)/E1171</f>
      </c>
      <c r="J1171" s="7" t="s">
        <f>=MAX(1,DATEDIF(C1171,D1171,"d")-1)</f>
      </c>
      <c r="K1171" s="9" t="s">
        <f>=I1171*365/J1171</f>
      </c>
    </row>
    <row collapsed="false" customFormat="false" customHeight="false" hidden="false" ht="12.1" outlineLevel="0" r="1172">
      <c r="A1172" s="16" t="s">
        <v>451</v>
      </c>
      <c r="B1172" s="16" t="s">
        <v>1030</v>
      </c>
      <c r="C1172" s="45" t="n">
        <v>45909</v>
      </c>
      <c r="D1172" s="46" t="n">
        <v>45918</v>
      </c>
      <c r="E1172" s="17" t="n">
        <v>1024.405</v>
      </c>
      <c r="F1172" s="17" t="n">
        <v>1035.82</v>
      </c>
      <c r="G1172" s="17" t="n">
        <v>1</v>
      </c>
      <c r="H1172" s="6" t="s">
        <f>=(F1172-E1172)*G1172</f>
      </c>
      <c r="I1172" s="9" t="s">
        <f>=(F1172-E1172)/E1172</f>
      </c>
      <c r="J1172" s="7" t="s">
        <f>=MAX(1,DATEDIF(C1172,D1172,"d")-1)</f>
      </c>
      <c r="K1172" s="9" t="s">
        <f>=I1172*365/J1172</f>
      </c>
    </row>
    <row collapsed="false" customFormat="false" customHeight="false" hidden="false" ht="12.1" outlineLevel="0" r="1173">
      <c r="A1173" s="16" t="s">
        <v>451</v>
      </c>
      <c r="B1173" s="16" t="s">
        <v>1030</v>
      </c>
      <c r="C1173" s="45" t="n">
        <v>46017</v>
      </c>
      <c r="D1173" s="46" t="n">
        <v>46077</v>
      </c>
      <c r="E1173" s="17" t="n">
        <v>986.2</v>
      </c>
      <c r="F1173" s="17" t="n">
        <v>1001.59</v>
      </c>
      <c r="G1173" s="17" t="n">
        <v>1</v>
      </c>
      <c r="H1173" s="6" t="s">
        <f>=(F1173-E1173)*G1173</f>
      </c>
      <c r="I1173" s="9" t="s">
        <f>=(F1173-E1173)/E1173</f>
      </c>
      <c r="J1173" s="7" t="s">
        <f>=MAX(1,DATEDIF(C1173,D1173,"d")-1)</f>
      </c>
      <c r="K1173" s="9" t="s">
        <f>=I1173*365/J1173</f>
      </c>
    </row>
    <row collapsed="false" customFormat="false" customHeight="false" hidden="false" ht="12.1" outlineLevel="0" r="1174">
      <c r="A1174" s="16" t="s">
        <v>49</v>
      </c>
      <c r="B1174" s="16" t="s">
        <v>51</v>
      </c>
      <c r="C1174" s="45" t="n">
        <v>45911</v>
      </c>
      <c r="D1174" s="46" t="n">
        <v>45918</v>
      </c>
      <c r="E1174" s="17" t="n">
        <v>224.86</v>
      </c>
      <c r="F1174" s="17" t="n">
        <v>219.72</v>
      </c>
      <c r="G1174" s="17" t="n">
        <v>3</v>
      </c>
      <c r="H1174" s="6" t="s">
        <f>=(F1174-E1174)*G1174</f>
      </c>
      <c r="I1174" s="9" t="s">
        <f>=(F1174-E1174)/E1174</f>
      </c>
      <c r="J1174" s="7" t="s">
        <f>=MAX(1,DATEDIF(C1174,D1174,"d")-1)</f>
      </c>
      <c r="K1174" s="9" t="s">
        <f>=I1174*365/J1174</f>
      </c>
    </row>
    <row collapsed="false" customFormat="false" customHeight="false" hidden="false" ht="12.1" outlineLevel="0" r="1175">
      <c r="A1175" s="16" t="s">
        <v>49</v>
      </c>
      <c r="B1175" s="16" t="s">
        <v>51</v>
      </c>
      <c r="C1175" s="45" t="n">
        <v>46027</v>
      </c>
      <c r="D1175" s="46" t="n">
        <v>46051</v>
      </c>
      <c r="E1175" s="17" t="n">
        <v>255.98</v>
      </c>
      <c r="F1175" s="17" t="n">
        <v>302.3</v>
      </c>
      <c r="G1175" s="17" t="n">
        <v>3</v>
      </c>
      <c r="H1175" s="6" t="s">
        <f>=(F1175-E1175)*G1175</f>
      </c>
      <c r="I1175" s="9" t="s">
        <f>=(F1175-E1175)/E1175</f>
      </c>
      <c r="J1175" s="7" t="s">
        <f>=MAX(1,DATEDIF(C1175,D1175,"d")-1)</f>
      </c>
      <c r="K1175" s="9" t="s">
        <f>=I1175*365/J1175</f>
      </c>
    </row>
    <row collapsed="false" customFormat="false" customHeight="false" hidden="false" ht="12.1" outlineLevel="0" r="1176">
      <c r="A1176" s="16" t="s">
        <v>453</v>
      </c>
      <c r="B1176" s="16" t="s">
        <v>1116</v>
      </c>
      <c r="C1176" s="45" t="n">
        <v>45953</v>
      </c>
      <c r="D1176" s="46" t="n">
        <v>45964</v>
      </c>
      <c r="E1176" s="17" t="n">
        <v>10.9126</v>
      </c>
      <c r="F1176" s="17" t="n">
        <v>11.1116</v>
      </c>
      <c r="G1176" s="17" t="n">
        <v>100</v>
      </c>
      <c r="H1176" s="6" t="s">
        <f>=(F1176-E1176)*G1176</f>
      </c>
      <c r="I1176" s="9" t="s">
        <f>=(F1176-E1176)/E1176</f>
      </c>
      <c r="J1176" s="7" t="s">
        <f>=MAX(1,DATEDIF(C1176,D1176,"d")-1)</f>
      </c>
      <c r="K1176" s="9" t="s">
        <f>=I1176*365/J1176</f>
      </c>
    </row>
    <row collapsed="false" customFormat="false" customHeight="false" hidden="false" ht="12.1" outlineLevel="0" r="1177">
      <c r="A1177" s="16" t="s">
        <v>62</v>
      </c>
      <c r="B1177" s="16" t="s">
        <v>63</v>
      </c>
      <c r="C1177" s="45" t="n">
        <v>45953</v>
      </c>
      <c r="D1177" s="46" t="n">
        <v>45964</v>
      </c>
      <c r="E1177" s="17" t="n">
        <v>156.14</v>
      </c>
      <c r="F1177" s="17" t="n">
        <v>156.94</v>
      </c>
      <c r="G1177" s="17" t="n">
        <v>1</v>
      </c>
      <c r="H1177" s="6" t="s">
        <f>=(F1177-E1177)*G1177</f>
      </c>
      <c r="I1177" s="9" t="s">
        <f>=(F1177-E1177)/E1177</f>
      </c>
      <c r="J1177" s="7" t="s">
        <f>=MAX(1,DATEDIF(C1177,D1177,"d")-1)</f>
      </c>
      <c r="K1177" s="9" t="s">
        <f>=I1177*365/J1177</f>
      </c>
    </row>
    <row collapsed="false" customFormat="false" customHeight="false" hidden="false" ht="12.1" outlineLevel="0" r="1178">
      <c r="A1178" s="16" t="s">
        <v>62</v>
      </c>
      <c r="B1178" s="16" t="s">
        <v>63</v>
      </c>
      <c r="C1178" s="45" t="n">
        <v>45957</v>
      </c>
      <c r="D1178" s="46" t="n">
        <v>45964</v>
      </c>
      <c r="E1178" s="17" t="n">
        <v>156.39</v>
      </c>
      <c r="F1178" s="17" t="n">
        <v>156.94</v>
      </c>
      <c r="G1178" s="17" t="n">
        <v>2</v>
      </c>
      <c r="H1178" s="6" t="s">
        <f>=(F1178-E1178)*G1178</f>
      </c>
      <c r="I1178" s="9" t="s">
        <f>=(F1178-E1178)/E1178</f>
      </c>
      <c r="J1178" s="7" t="s">
        <f>=MAX(1,DATEDIF(C1178,D1178,"d")-1)</f>
      </c>
      <c r="K1178" s="9" t="s">
        <f>=I1178*365/J1178</f>
      </c>
    </row>
    <row collapsed="false" customFormat="false" customHeight="false" hidden="false" ht="12.1" outlineLevel="0" r="1179">
      <c r="A1179" s="16" t="s">
        <v>62</v>
      </c>
      <c r="B1179" s="16" t="s">
        <v>63</v>
      </c>
      <c r="C1179" s="45" t="n">
        <v>45978</v>
      </c>
      <c r="D1179" s="46" t="n">
        <v>45995</v>
      </c>
      <c r="E1179" s="17" t="n">
        <v>157.86</v>
      </c>
      <c r="F1179" s="17" t="n">
        <v>158.99</v>
      </c>
      <c r="G1179" s="17" t="n">
        <v>3</v>
      </c>
      <c r="H1179" s="6" t="s">
        <f>=(F1179-E1179)*G1179</f>
      </c>
      <c r="I1179" s="9" t="s">
        <f>=(F1179-E1179)/E1179</f>
      </c>
      <c r="J1179" s="7" t="s">
        <f>=MAX(1,DATEDIF(C1179,D1179,"d")-1)</f>
      </c>
      <c r="K1179" s="9" t="s">
        <f>=I1179*365/J1179</f>
      </c>
    </row>
    <row collapsed="false" customFormat="false" customHeight="false" hidden="false" ht="12.1" outlineLevel="0" r="1180">
      <c r="A1180" s="16" t="s">
        <v>62</v>
      </c>
      <c r="B1180" s="16" t="s">
        <v>63</v>
      </c>
      <c r="C1180" s="45" t="n">
        <v>45980</v>
      </c>
      <c r="D1180" s="46" t="n">
        <v>45995</v>
      </c>
      <c r="E1180" s="17" t="n">
        <v>157.99</v>
      </c>
      <c r="F1180" s="17" t="n">
        <v>158.99</v>
      </c>
      <c r="G1180" s="17" t="n">
        <v>7</v>
      </c>
      <c r="H1180" s="6" t="s">
        <f>=(F1180-E1180)*G1180</f>
      </c>
      <c r="I1180" s="9" t="s">
        <f>=(F1180-E1180)/E1180</f>
      </c>
      <c r="J1180" s="7" t="s">
        <f>=MAX(1,DATEDIF(C1180,D1180,"d")-1)</f>
      </c>
      <c r="K1180" s="9" t="s">
        <f>=I1180*365/J1180</f>
      </c>
    </row>
    <row collapsed="false" customFormat="false" customHeight="false" hidden="false" ht="12.1" outlineLevel="0" r="1181">
      <c r="A1181" s="16" t="s">
        <v>62</v>
      </c>
      <c r="B1181" s="16" t="s">
        <v>63</v>
      </c>
      <c r="C1181" s="45" t="n">
        <v>45985</v>
      </c>
      <c r="D1181" s="46" t="n">
        <v>45995</v>
      </c>
      <c r="E1181" s="17" t="n">
        <v>158.3</v>
      </c>
      <c r="F1181" s="17" t="n">
        <v>158.99</v>
      </c>
      <c r="G1181" s="17" t="n">
        <v>2</v>
      </c>
      <c r="H1181" s="6" t="s">
        <f>=(F1181-E1181)*G1181</f>
      </c>
      <c r="I1181" s="9" t="s">
        <f>=(F1181-E1181)/E1181</f>
      </c>
      <c r="J1181" s="7" t="s">
        <f>=MAX(1,DATEDIF(C1181,D1181,"d")-1)</f>
      </c>
      <c r="K1181" s="9" t="s">
        <f>=I1181*365/J1181</f>
      </c>
    </row>
    <row collapsed="false" customFormat="false" customHeight="false" hidden="false" ht="12.1" outlineLevel="0" r="1182">
      <c r="A1182" s="16" t="s">
        <v>62</v>
      </c>
      <c r="B1182" s="16" t="s">
        <v>63</v>
      </c>
      <c r="C1182" s="45" t="n">
        <v>45988</v>
      </c>
      <c r="D1182" s="46" t="n">
        <v>45995</v>
      </c>
      <c r="E1182" s="17" t="n">
        <v>158.53</v>
      </c>
      <c r="F1182" s="17" t="n">
        <v>158.99</v>
      </c>
      <c r="G1182" s="17" t="n">
        <v>7</v>
      </c>
      <c r="H1182" s="6" t="s">
        <f>=(F1182-E1182)*G1182</f>
      </c>
      <c r="I1182" s="9" t="s">
        <f>=(F1182-E1182)/E1182</f>
      </c>
      <c r="J1182" s="7" t="s">
        <f>=MAX(1,DATEDIF(C1182,D1182,"d")-1)</f>
      </c>
      <c r="K1182" s="9" t="s">
        <f>=I1182*365/J1182</f>
      </c>
    </row>
    <row collapsed="false" customFormat="false" customHeight="false" hidden="false" ht="12.1" outlineLevel="0" r="1183">
      <c r="A1183" s="16" t="s">
        <v>62</v>
      </c>
      <c r="B1183" s="16" t="s">
        <v>63</v>
      </c>
      <c r="C1183" s="45" t="n">
        <v>45988</v>
      </c>
      <c r="D1183" s="46" t="n">
        <v>46000</v>
      </c>
      <c r="E1183" s="17" t="n">
        <v>158.53</v>
      </c>
      <c r="F1183" s="17" t="n">
        <v>159.34</v>
      </c>
      <c r="G1183" s="17" t="n">
        <v>430</v>
      </c>
      <c r="H1183" s="6" t="s">
        <f>=(F1183-E1183)*G1183</f>
      </c>
      <c r="I1183" s="9" t="s">
        <f>=(F1183-E1183)/E1183</f>
      </c>
      <c r="J1183" s="7" t="s">
        <f>=MAX(1,DATEDIF(C1183,D1183,"d")-1)</f>
      </c>
      <c r="K1183" s="9" t="s">
        <f>=I1183*365/J1183</f>
      </c>
    </row>
    <row collapsed="false" customFormat="false" customHeight="false" hidden="false" ht="12.1" outlineLevel="0" r="1184">
      <c r="A1184" s="16" t="s">
        <v>62</v>
      </c>
      <c r="B1184" s="16" t="s">
        <v>63</v>
      </c>
      <c r="C1184" s="45" t="n">
        <v>45992</v>
      </c>
      <c r="D1184" s="46" t="n">
        <v>46000</v>
      </c>
      <c r="E1184" s="17" t="n">
        <v>158.76</v>
      </c>
      <c r="F1184" s="17" t="n">
        <v>159.34</v>
      </c>
      <c r="G1184" s="17" t="n">
        <v>1</v>
      </c>
      <c r="H1184" s="6" t="s">
        <f>=(F1184-E1184)*G1184</f>
      </c>
      <c r="I1184" s="9" t="s">
        <f>=(F1184-E1184)/E1184</f>
      </c>
      <c r="J1184" s="7" t="s">
        <f>=MAX(1,DATEDIF(C1184,D1184,"d")-1)</f>
      </c>
      <c r="K1184" s="9" t="s">
        <f>=I1184*365/J1184</f>
      </c>
    </row>
    <row collapsed="false" customFormat="false" customHeight="false" hidden="false" ht="12.1" outlineLevel="0" r="1185">
      <c r="A1185" s="16" t="s">
        <v>62</v>
      </c>
      <c r="B1185" s="16" t="s">
        <v>63</v>
      </c>
      <c r="C1185" s="45" t="n">
        <v>45995</v>
      </c>
      <c r="D1185" s="46" t="n">
        <v>46000</v>
      </c>
      <c r="E1185" s="17" t="n">
        <v>159</v>
      </c>
      <c r="F1185" s="17" t="n">
        <v>159.34</v>
      </c>
      <c r="G1185" s="17" t="n">
        <v>7</v>
      </c>
      <c r="H1185" s="6" t="s">
        <f>=(F1185-E1185)*G1185</f>
      </c>
      <c r="I1185" s="9" t="s">
        <f>=(F1185-E1185)/E1185</f>
      </c>
      <c r="J1185" s="7" t="s">
        <f>=MAX(1,DATEDIF(C1185,D1185,"d")-1)</f>
      </c>
      <c r="K1185" s="9" t="s">
        <f>=I1185*365/J1185</f>
      </c>
    </row>
    <row collapsed="false" customFormat="false" customHeight="false" hidden="false" ht="12.1" outlineLevel="0" r="1186">
      <c r="A1186" s="16" t="s">
        <v>62</v>
      </c>
      <c r="B1186" s="16" t="s">
        <v>63</v>
      </c>
      <c r="C1186" s="45" t="n">
        <v>45999</v>
      </c>
      <c r="D1186" s="46" t="n">
        <v>46000</v>
      </c>
      <c r="E1186" s="17" t="n">
        <v>159.26</v>
      </c>
      <c r="F1186" s="17" t="n">
        <v>159.34</v>
      </c>
      <c r="G1186" s="17" t="n">
        <v>290</v>
      </c>
      <c r="H1186" s="6" t="s">
        <f>=(F1186-E1186)*G1186</f>
      </c>
      <c r="I1186" s="9" t="s">
        <f>=(F1186-E1186)/E1186</f>
      </c>
      <c r="J1186" s="7" t="s">
        <f>=MAX(1,DATEDIF(C1186,D1186,"d")-1)</f>
      </c>
      <c r="K1186" s="9" t="s">
        <f>=I1186*365/J1186</f>
      </c>
    </row>
    <row collapsed="false" customFormat="false" customHeight="false" hidden="false" ht="12.1" outlineLevel="0" r="1187">
      <c r="A1187" s="16" t="s">
        <v>62</v>
      </c>
      <c r="B1187" s="16" t="s">
        <v>63</v>
      </c>
      <c r="C1187" s="45" t="n">
        <v>46002</v>
      </c>
      <c r="D1187" s="46" t="n">
        <v>46009</v>
      </c>
      <c r="E1187" s="17" t="n">
        <v>159.48</v>
      </c>
      <c r="F1187" s="17" t="n">
        <v>159.96</v>
      </c>
      <c r="G1187" s="17" t="n">
        <v>19</v>
      </c>
      <c r="H1187" s="6" t="s">
        <f>=(F1187-E1187)*G1187</f>
      </c>
      <c r="I1187" s="9" t="s">
        <f>=(F1187-E1187)/E1187</f>
      </c>
      <c r="J1187" s="7" t="s">
        <f>=MAX(1,DATEDIF(C1187,D1187,"d")-1)</f>
      </c>
      <c r="K1187" s="9" t="s">
        <f>=I1187*365/J1187</f>
      </c>
    </row>
    <row collapsed="false" customFormat="false" customHeight="false" hidden="false" ht="12.1" outlineLevel="0" r="1188">
      <c r="A1188" s="16" t="s">
        <v>62</v>
      </c>
      <c r="B1188" s="16" t="s">
        <v>63</v>
      </c>
      <c r="C1188" s="45" t="n">
        <v>46002</v>
      </c>
      <c r="D1188" s="46" t="n">
        <v>46013</v>
      </c>
      <c r="E1188" s="17" t="n">
        <v>159.48</v>
      </c>
      <c r="F1188" s="17" t="n">
        <v>160.22</v>
      </c>
      <c r="G1188" s="17" t="n">
        <v>23</v>
      </c>
      <c r="H1188" s="6" t="s">
        <f>=(F1188-E1188)*G1188</f>
      </c>
      <c r="I1188" s="9" t="s">
        <f>=(F1188-E1188)/E1188</f>
      </c>
      <c r="J1188" s="7" t="s">
        <f>=MAX(1,DATEDIF(C1188,D1188,"d")-1)</f>
      </c>
      <c r="K1188" s="9" t="s">
        <f>=I1188*365/J1188</f>
      </c>
    </row>
    <row collapsed="false" customFormat="false" customHeight="false" hidden="false" ht="12.1" outlineLevel="0" r="1189">
      <c r="A1189" s="16" t="s">
        <v>62</v>
      </c>
      <c r="B1189" s="16" t="s">
        <v>63</v>
      </c>
      <c r="C1189" s="45" t="n">
        <v>46002</v>
      </c>
      <c r="D1189" s="46" t="n">
        <v>46014</v>
      </c>
      <c r="E1189" s="17" t="n">
        <v>159.48</v>
      </c>
      <c r="F1189" s="17" t="n">
        <v>160.28</v>
      </c>
      <c r="G1189" s="17" t="n">
        <v>29</v>
      </c>
      <c r="H1189" s="6" t="s">
        <f>=(F1189-E1189)*G1189</f>
      </c>
      <c r="I1189" s="9" t="s">
        <f>=(F1189-E1189)/E1189</f>
      </c>
      <c r="J1189" s="7" t="s">
        <f>=MAX(1,DATEDIF(C1189,D1189,"d")-1)</f>
      </c>
      <c r="K1189" s="9" t="s">
        <f>=I1189*365/J1189</f>
      </c>
    </row>
    <row collapsed="false" customFormat="false" customHeight="false" hidden="false" ht="12.1" outlineLevel="0" r="1190">
      <c r="A1190" s="16" t="s">
        <v>62</v>
      </c>
      <c r="B1190" s="16" t="s">
        <v>63</v>
      </c>
      <c r="C1190" s="45" t="n">
        <v>46002</v>
      </c>
      <c r="D1190" s="46" t="n">
        <v>46017</v>
      </c>
      <c r="E1190" s="17" t="n">
        <v>159.48</v>
      </c>
      <c r="F1190" s="17" t="n">
        <v>160.57</v>
      </c>
      <c r="G1190" s="17" t="n">
        <v>54</v>
      </c>
      <c r="H1190" s="6" t="s">
        <f>=(F1190-E1190)*G1190</f>
      </c>
      <c r="I1190" s="9" t="s">
        <f>=(F1190-E1190)/E1190</f>
      </c>
      <c r="J1190" s="7" t="s">
        <f>=MAX(1,DATEDIF(C1190,D1190,"d")-1)</f>
      </c>
      <c r="K1190" s="9" t="s">
        <f>=I1190*365/J1190</f>
      </c>
    </row>
    <row collapsed="false" customFormat="false" customHeight="false" hidden="false" ht="12.1" outlineLevel="0" r="1191">
      <c r="A1191" s="16" t="s">
        <v>62</v>
      </c>
      <c r="B1191" s="16" t="s">
        <v>63</v>
      </c>
      <c r="C1191" s="45" t="n">
        <v>46006</v>
      </c>
      <c r="D1191" s="46" t="n">
        <v>46017</v>
      </c>
      <c r="E1191" s="17" t="n">
        <v>159.75</v>
      </c>
      <c r="F1191" s="17" t="n">
        <v>160.57</v>
      </c>
      <c r="G1191" s="17" t="n">
        <v>3</v>
      </c>
      <c r="H1191" s="6" t="s">
        <f>=(F1191-E1191)*G1191</f>
      </c>
      <c r="I1191" s="9" t="s">
        <f>=(F1191-E1191)/E1191</f>
      </c>
      <c r="J1191" s="7" t="s">
        <f>=MAX(1,DATEDIF(C1191,D1191,"d")-1)</f>
      </c>
      <c r="K1191" s="9" t="s">
        <f>=I1191*365/J1191</f>
      </c>
    </row>
    <row collapsed="false" customFormat="false" customHeight="false" hidden="false" ht="12.1" outlineLevel="0" r="1192">
      <c r="A1192" s="16" t="s">
        <v>62</v>
      </c>
      <c r="B1192" s="16" t="s">
        <v>63</v>
      </c>
      <c r="C1192" s="45" t="n">
        <v>46020</v>
      </c>
      <c r="D1192" s="46" t="n">
        <v>46051</v>
      </c>
      <c r="E1192" s="17" t="n">
        <v>160.64</v>
      </c>
      <c r="F1192" s="17" t="n">
        <v>162.77</v>
      </c>
      <c r="G1192" s="17" t="n">
        <v>1</v>
      </c>
      <c r="H1192" s="6" t="s">
        <f>=(F1192-E1192)*G1192</f>
      </c>
      <c r="I1192" s="9" t="s">
        <f>=(F1192-E1192)/E1192</f>
      </c>
      <c r="J1192" s="7" t="s">
        <f>=MAX(1,DATEDIF(C1192,D1192,"d")-1)</f>
      </c>
      <c r="K1192" s="9" t="s">
        <f>=I1192*365/J1192</f>
      </c>
    </row>
    <row collapsed="false" customFormat="false" customHeight="false" hidden="false" ht="12.1" outlineLevel="0" r="1193">
      <c r="A1193" s="16" t="s">
        <v>62</v>
      </c>
      <c r="B1193" s="16" t="s">
        <v>63</v>
      </c>
      <c r="C1193" s="45" t="n">
        <v>46034</v>
      </c>
      <c r="D1193" s="46" t="n">
        <v>46051</v>
      </c>
      <c r="E1193" s="17" t="n">
        <v>161.65</v>
      </c>
      <c r="F1193" s="17" t="n">
        <v>162.77</v>
      </c>
      <c r="G1193" s="17" t="n">
        <v>1</v>
      </c>
      <c r="H1193" s="6" t="s">
        <f>=(F1193-E1193)*G1193</f>
      </c>
      <c r="I1193" s="9" t="s">
        <f>=(F1193-E1193)/E1193</f>
      </c>
      <c r="J1193" s="7" t="s">
        <f>=MAX(1,DATEDIF(C1193,D1193,"d")-1)</f>
      </c>
      <c r="K1193" s="9" t="s">
        <f>=I1193*365/J1193</f>
      </c>
    </row>
    <row collapsed="false" customFormat="false" customHeight="false" hidden="false" ht="12.1" outlineLevel="0" r="1194">
      <c r="A1194" s="16" t="s">
        <v>62</v>
      </c>
      <c r="B1194" s="16" t="s">
        <v>63</v>
      </c>
      <c r="C1194" s="45" t="n">
        <v>46041</v>
      </c>
      <c r="D1194" s="46" t="n">
        <v>46051</v>
      </c>
      <c r="E1194" s="17" t="n">
        <v>162.12</v>
      </c>
      <c r="F1194" s="17" t="n">
        <v>162.77</v>
      </c>
      <c r="G1194" s="17" t="n">
        <v>3</v>
      </c>
      <c r="H1194" s="6" t="s">
        <f>=(F1194-E1194)*G1194</f>
      </c>
      <c r="I1194" s="9" t="s">
        <f>=(F1194-E1194)/E1194</f>
      </c>
      <c r="J1194" s="7" t="s">
        <f>=MAX(1,DATEDIF(C1194,D1194,"d")-1)</f>
      </c>
      <c r="K1194" s="9" t="s">
        <f>=I1194*365/J1194</f>
      </c>
    </row>
    <row collapsed="false" customFormat="false" customHeight="false" hidden="false" ht="12.1" outlineLevel="0" r="1195">
      <c r="A1195" s="16" t="s">
        <v>120</v>
      </c>
      <c r="B1195" s="16" t="s">
        <v>121</v>
      </c>
      <c r="C1195" s="45" t="n">
        <v>45953</v>
      </c>
      <c r="D1195" s="46" t="n">
        <v>45961</v>
      </c>
      <c r="E1195" s="17" t="n">
        <v>897.35</v>
      </c>
      <c r="F1195" s="17" t="n">
        <v>899.66</v>
      </c>
      <c r="G1195" s="17" t="n">
        <v>1</v>
      </c>
      <c r="H1195" s="6" t="s">
        <f>=(F1195-E1195)*G1195</f>
      </c>
      <c r="I1195" s="9" t="s">
        <f>=(F1195-E1195)/E1195</f>
      </c>
      <c r="J1195" s="7" t="s">
        <f>=MAX(1,DATEDIF(C1195,D1195,"d")-1)</f>
      </c>
      <c r="K1195" s="9" t="s">
        <f>=I1195*365/J1195</f>
      </c>
    </row>
    <row collapsed="false" customFormat="false" customHeight="false" hidden="false" ht="12.1" outlineLevel="0" r="1196">
      <c r="A1196" s="16" t="s">
        <v>120</v>
      </c>
      <c r="B1196" s="16" t="s">
        <v>121</v>
      </c>
      <c r="C1196" s="45" t="n">
        <v>45953</v>
      </c>
      <c r="D1196" s="46" t="n">
        <v>45961</v>
      </c>
      <c r="E1196" s="17" t="n">
        <v>897.35</v>
      </c>
      <c r="F1196" s="17" t="n">
        <v>899.66</v>
      </c>
      <c r="G1196" s="17" t="n">
        <v>1</v>
      </c>
      <c r="H1196" s="6" t="s">
        <f>=(F1196-E1196)*G1196</f>
      </c>
      <c r="I1196" s="9" t="s">
        <f>=(F1196-E1196)/E1196</f>
      </c>
      <c r="J1196" s="7" t="s">
        <f>=MAX(1,DATEDIF(C1196,D1196,"d")-1)</f>
      </c>
      <c r="K1196" s="9" t="s">
        <f>=I1196*365/J1196</f>
      </c>
    </row>
    <row collapsed="false" customFormat="false" customHeight="false" hidden="false" ht="12.1" outlineLevel="0" r="1197">
      <c r="A1197" s="16" t="s">
        <v>120</v>
      </c>
      <c r="B1197" s="16" t="s">
        <v>121</v>
      </c>
      <c r="C1197" s="45" t="n">
        <v>46038</v>
      </c>
      <c r="D1197" s="46" t="n">
        <v>46077</v>
      </c>
      <c r="E1197" s="17" t="n">
        <v>876.85</v>
      </c>
      <c r="F1197" s="17" t="n">
        <v>900.26</v>
      </c>
      <c r="G1197" s="17" t="n">
        <v>1</v>
      </c>
      <c r="H1197" s="6" t="s">
        <f>=(F1197-E1197)*G1197</f>
      </c>
      <c r="I1197" s="9" t="s">
        <f>=(F1197-E1197)/E1197</f>
      </c>
      <c r="J1197" s="7" t="s">
        <f>=MAX(1,DATEDIF(C1197,D1197,"d")-1)</f>
      </c>
      <c r="K1197" s="9" t="s">
        <f>=I1197*365/J1197</f>
      </c>
    </row>
    <row collapsed="false" customFormat="false" customHeight="false" hidden="false" ht="12.1" outlineLevel="0" r="1198">
      <c r="A1198" s="16" t="s">
        <v>120</v>
      </c>
      <c r="B1198" s="16" t="s">
        <v>121</v>
      </c>
      <c r="C1198" s="45" t="n">
        <v>46048</v>
      </c>
      <c r="D1198" s="46" t="n">
        <v>46077</v>
      </c>
      <c r="E1198" s="17" t="n">
        <v>873.89</v>
      </c>
      <c r="F1198" s="17" t="n">
        <v>900.26</v>
      </c>
      <c r="G1198" s="17" t="n">
        <v>1</v>
      </c>
      <c r="H1198" s="6" t="s">
        <f>=(F1198-E1198)*G1198</f>
      </c>
      <c r="I1198" s="9" t="s">
        <f>=(F1198-E1198)/E1198</f>
      </c>
      <c r="J1198" s="7" t="s">
        <f>=MAX(1,DATEDIF(C1198,D1198,"d")-1)</f>
      </c>
      <c r="K1198" s="9" t="s">
        <f>=I1198*365/J1198</f>
      </c>
    </row>
    <row collapsed="false" customFormat="false" customHeight="false" hidden="false" ht="12.1" outlineLevel="0" r="1199">
      <c r="A1199" s="16" t="s">
        <v>120</v>
      </c>
      <c r="B1199" s="16" t="s">
        <v>121</v>
      </c>
      <c r="C1199" s="45" t="n">
        <v>46048</v>
      </c>
      <c r="D1199" s="46" t="n">
        <v>46077</v>
      </c>
      <c r="E1199" s="17" t="n">
        <v>873.89</v>
      </c>
      <c r="F1199" s="17" t="n">
        <v>900.26</v>
      </c>
      <c r="G1199" s="17" t="n">
        <v>2</v>
      </c>
      <c r="H1199" s="6" t="s">
        <f>=(F1199-E1199)*G1199</f>
      </c>
      <c r="I1199" s="9" t="s">
        <f>=(F1199-E1199)/E1199</f>
      </c>
      <c r="J1199" s="7" t="s">
        <f>=MAX(1,DATEDIF(C1199,D1199,"d")-1)</f>
      </c>
      <c r="K1199" s="9" t="s">
        <f>=I1199*365/J1199</f>
      </c>
    </row>
    <row collapsed="false" customFormat="false" customHeight="false" hidden="false" ht="12.1" outlineLevel="0" r="1200">
      <c r="A1200" s="16" t="s">
        <v>394</v>
      </c>
      <c r="B1200" s="16" t="s">
        <v>1066</v>
      </c>
      <c r="C1200" s="45" t="n">
        <v>45957</v>
      </c>
      <c r="D1200" s="46" t="n">
        <v>45961</v>
      </c>
      <c r="E1200" s="17" t="n">
        <v>371.98</v>
      </c>
      <c r="F1200" s="17" t="n">
        <v>381.3913</v>
      </c>
      <c r="G1200" s="17" t="n">
        <v>1</v>
      </c>
      <c r="H1200" s="6" t="s">
        <f>=(F1200-E1200)*G1200</f>
      </c>
      <c r="I1200" s="9" t="s">
        <f>=(F1200-E1200)/E1200</f>
      </c>
      <c r="J1200" s="7" t="s">
        <f>=MAX(1,DATEDIF(C1200,D1200,"d")-1)</f>
      </c>
      <c r="K1200" s="9" t="s">
        <f>=I1200*365/J1200</f>
      </c>
    </row>
    <row collapsed="false" customFormat="false" customHeight="false" hidden="false" ht="12.1" outlineLevel="0" r="1201">
      <c r="A1201" s="16" t="s">
        <v>394</v>
      </c>
      <c r="B1201" s="16" t="s">
        <v>1066</v>
      </c>
      <c r="C1201" s="45" t="n">
        <v>45957</v>
      </c>
      <c r="D1201" s="46" t="n">
        <v>45961</v>
      </c>
      <c r="E1201" s="17" t="n">
        <v>373.58</v>
      </c>
      <c r="F1201" s="17" t="n">
        <v>381.3913</v>
      </c>
      <c r="G1201" s="17" t="n">
        <v>1</v>
      </c>
      <c r="H1201" s="6" t="s">
        <f>=(F1201-E1201)*G1201</f>
      </c>
      <c r="I1201" s="9" t="s">
        <f>=(F1201-E1201)/E1201</f>
      </c>
      <c r="J1201" s="7" t="s">
        <f>=MAX(1,DATEDIF(C1201,D1201,"d")-1)</f>
      </c>
      <c r="K1201" s="9" t="s">
        <f>=I1201*365/J1201</f>
      </c>
    </row>
    <row collapsed="false" customFormat="false" customHeight="false" hidden="false" ht="12.1" outlineLevel="0" r="1202">
      <c r="A1202" s="16" t="s">
        <v>394</v>
      </c>
      <c r="B1202" s="16" t="s">
        <v>1066</v>
      </c>
      <c r="C1202" s="45" t="n">
        <v>45958</v>
      </c>
      <c r="D1202" s="46" t="n">
        <v>45961</v>
      </c>
      <c r="E1202" s="17" t="n">
        <v>376.865</v>
      </c>
      <c r="F1202" s="17" t="n">
        <v>381.3913</v>
      </c>
      <c r="G1202" s="17" t="n">
        <v>2</v>
      </c>
      <c r="H1202" s="6" t="s">
        <f>=(F1202-E1202)*G1202</f>
      </c>
      <c r="I1202" s="9" t="s">
        <f>=(F1202-E1202)/E1202</f>
      </c>
      <c r="J1202" s="7" t="s">
        <f>=MAX(1,DATEDIF(C1202,D1202,"d")-1)</f>
      </c>
      <c r="K1202" s="9" t="s">
        <f>=I1202*365/J1202</f>
      </c>
    </row>
    <row collapsed="false" customFormat="false" customHeight="false" hidden="false" ht="12.1" outlineLevel="0" r="1203">
      <c r="A1203" s="16" t="s">
        <v>394</v>
      </c>
      <c r="B1203" s="16" t="s">
        <v>1066</v>
      </c>
      <c r="C1203" s="45" t="n">
        <v>45960</v>
      </c>
      <c r="D1203" s="46" t="n">
        <v>45961</v>
      </c>
      <c r="E1203" s="17" t="n">
        <v>379.9575</v>
      </c>
      <c r="F1203" s="17" t="n">
        <v>381.3913</v>
      </c>
      <c r="G1203" s="17" t="n">
        <v>4</v>
      </c>
      <c r="H1203" s="6" t="s">
        <f>=(F1203-E1203)*G1203</f>
      </c>
      <c r="I1203" s="9" t="s">
        <f>=(F1203-E1203)/E1203</f>
      </c>
      <c r="J1203" s="7" t="s">
        <f>=MAX(1,DATEDIF(C1203,D1203,"d")-1)</f>
      </c>
      <c r="K1203" s="9" t="s">
        <f>=I1203*365/J1203</f>
      </c>
    </row>
    <row collapsed="false" customFormat="false" customHeight="false" hidden="false" ht="12.1" outlineLevel="0" r="1204">
      <c r="A1204" s="16" t="s">
        <v>385</v>
      </c>
      <c r="B1204" s="16" t="s">
        <v>1061</v>
      </c>
      <c r="C1204" s="45" t="n">
        <v>45957</v>
      </c>
      <c r="D1204" s="46" t="n">
        <v>45958</v>
      </c>
      <c r="E1204" s="17" t="n">
        <v>24.538</v>
      </c>
      <c r="F1204" s="17" t="n">
        <v>24.651</v>
      </c>
      <c r="G1204" s="17" t="n">
        <v>10</v>
      </c>
      <c r="H1204" s="6" t="s">
        <f>=(F1204-E1204)*G1204</f>
      </c>
      <c r="I1204" s="9" t="s">
        <f>=(F1204-E1204)/E1204</f>
      </c>
      <c r="J1204" s="7" t="s">
        <f>=MAX(1,DATEDIF(C1204,D1204,"d")-1)</f>
      </c>
      <c r="K1204" s="9" t="s">
        <f>=I1204*365/J1204</f>
      </c>
    </row>
    <row collapsed="false" customFormat="false" customHeight="false" hidden="false" ht="12.1" outlineLevel="0" r="1205">
      <c r="A1205" s="16" t="s">
        <v>454</v>
      </c>
      <c r="B1205" s="16" t="s">
        <v>1028</v>
      </c>
      <c r="C1205" s="45" t="n">
        <v>45959</v>
      </c>
      <c r="D1205" s="46" t="n">
        <v>45988</v>
      </c>
      <c r="E1205" s="17" t="n">
        <v>1000</v>
      </c>
      <c r="F1205" s="17" t="n">
        <v>1000.5</v>
      </c>
      <c r="G1205" s="17" t="n">
        <v>1</v>
      </c>
      <c r="H1205" s="6" t="s">
        <f>=(F1205-E1205)*G1205</f>
      </c>
      <c r="I1205" s="9" t="s">
        <f>=(F1205-E1205)/E1205</f>
      </c>
      <c r="J1205" s="7" t="s">
        <f>=MAX(1,DATEDIF(C1205,D1205,"d")-1)</f>
      </c>
      <c r="K1205" s="9" t="s">
        <f>=I1205*365/J1205</f>
      </c>
    </row>
    <row collapsed="false" customFormat="false" customHeight="false" hidden="false" ht="12.1" outlineLevel="0" r="1206">
      <c r="A1206" s="16" t="s">
        <v>454</v>
      </c>
      <c r="B1206" s="16" t="s">
        <v>1028</v>
      </c>
      <c r="C1206" s="45" t="n">
        <v>45962</v>
      </c>
      <c r="D1206" s="46" t="n">
        <v>45988</v>
      </c>
      <c r="E1206" s="17" t="n">
        <v>1007.37</v>
      </c>
      <c r="F1206" s="17" t="n">
        <v>1000.5</v>
      </c>
      <c r="G1206" s="17" t="n">
        <v>2</v>
      </c>
      <c r="H1206" s="6" t="s">
        <f>=(F1206-E1206)*G1206</f>
      </c>
      <c r="I1206" s="9" t="s">
        <f>=(F1206-E1206)/E1206</f>
      </c>
      <c r="J1206" s="7" t="s">
        <f>=MAX(1,DATEDIF(C1206,D1206,"d")-1)</f>
      </c>
      <c r="K1206" s="9" t="s">
        <f>=I1206*365/J1206</f>
      </c>
    </row>
    <row collapsed="false" customFormat="false" customHeight="false" hidden="false" ht="12.1" outlineLevel="0" r="1207">
      <c r="A1207" s="16" t="s">
        <v>454</v>
      </c>
      <c r="B1207" s="16" t="s">
        <v>1028</v>
      </c>
      <c r="C1207" s="45" t="n">
        <v>45964</v>
      </c>
      <c r="D1207" s="46" t="n">
        <v>45988</v>
      </c>
      <c r="E1207" s="17" t="n">
        <v>1008.46</v>
      </c>
      <c r="F1207" s="17" t="n">
        <v>1000.5</v>
      </c>
      <c r="G1207" s="17" t="n">
        <v>1</v>
      </c>
      <c r="H1207" s="6" t="s">
        <f>=(F1207-E1207)*G1207</f>
      </c>
      <c r="I1207" s="9" t="s">
        <f>=(F1207-E1207)/E1207</f>
      </c>
      <c r="J1207" s="7" t="s">
        <f>=MAX(1,DATEDIF(C1207,D1207,"d")-1)</f>
      </c>
      <c r="K1207" s="9" t="s">
        <f>=I1207*365/J1207</f>
      </c>
    </row>
    <row collapsed="false" customFormat="false" customHeight="false" hidden="false" ht="12.1" outlineLevel="0" r="1208">
      <c r="A1208" s="16" t="s">
        <v>454</v>
      </c>
      <c r="B1208" s="16" t="s">
        <v>1028</v>
      </c>
      <c r="C1208" s="45" t="n">
        <v>45978</v>
      </c>
      <c r="D1208" s="46" t="n">
        <v>45988</v>
      </c>
      <c r="E1208" s="17" t="n">
        <v>1018.49</v>
      </c>
      <c r="F1208" s="17" t="n">
        <v>1000.5</v>
      </c>
      <c r="G1208" s="17" t="n">
        <v>2</v>
      </c>
      <c r="H1208" s="6" t="s">
        <f>=(F1208-E1208)*G1208</f>
      </c>
      <c r="I1208" s="9" t="s">
        <f>=(F1208-E1208)/E1208</f>
      </c>
      <c r="J1208" s="7" t="s">
        <f>=MAX(1,DATEDIF(C1208,D1208,"d")-1)</f>
      </c>
      <c r="K1208" s="9" t="s">
        <f>=I1208*365/J1208</f>
      </c>
    </row>
    <row collapsed="false" customFormat="false" customHeight="false" hidden="false" ht="12.1" outlineLevel="0" r="1209">
      <c r="A1209" s="16" t="s">
        <v>454</v>
      </c>
      <c r="B1209" s="16" t="s">
        <v>1028</v>
      </c>
      <c r="C1209" s="45" t="n">
        <v>45992</v>
      </c>
      <c r="D1209" s="46" t="n">
        <v>46006</v>
      </c>
      <c r="E1209" s="17" t="n">
        <v>1003.18</v>
      </c>
      <c r="F1209" s="17" t="n">
        <v>1001.8</v>
      </c>
      <c r="G1209" s="17" t="n">
        <v>2</v>
      </c>
      <c r="H1209" s="6" t="s">
        <f>=(F1209-E1209)*G1209</f>
      </c>
      <c r="I1209" s="9" t="s">
        <f>=(F1209-E1209)/E1209</f>
      </c>
      <c r="J1209" s="7" t="s">
        <f>=MAX(1,DATEDIF(C1209,D1209,"d")-1)</f>
      </c>
      <c r="K1209" s="9" t="s">
        <f>=I1209*365/J1209</f>
      </c>
    </row>
    <row collapsed="false" customFormat="false" customHeight="false" hidden="false" ht="12.1" outlineLevel="0" r="1210">
      <c r="A1210" s="16" t="s">
        <v>454</v>
      </c>
      <c r="B1210" s="16" t="s">
        <v>1028</v>
      </c>
      <c r="C1210" s="45" t="n">
        <v>45999</v>
      </c>
      <c r="D1210" s="46" t="n">
        <v>46006</v>
      </c>
      <c r="E1210" s="17" t="n">
        <v>979.74</v>
      </c>
      <c r="F1210" s="17" t="n">
        <v>1001.8</v>
      </c>
      <c r="G1210" s="17" t="n">
        <v>2</v>
      </c>
      <c r="H1210" s="6" t="s">
        <f>=(F1210-E1210)*G1210</f>
      </c>
      <c r="I1210" s="9" t="s">
        <f>=(F1210-E1210)/E1210</f>
      </c>
      <c r="J1210" s="7" t="s">
        <f>=MAX(1,DATEDIF(C1210,D1210,"d")-1)</f>
      </c>
      <c r="K1210" s="9" t="s">
        <f>=I1210*365/J1210</f>
      </c>
    </row>
    <row collapsed="false" customFormat="false" customHeight="false" hidden="false" ht="12.1" outlineLevel="0" r="1211">
      <c r="A1211" s="16" t="s">
        <v>454</v>
      </c>
      <c r="B1211" s="16" t="s">
        <v>1028</v>
      </c>
      <c r="C1211" s="45" t="n">
        <v>46000</v>
      </c>
      <c r="D1211" s="46" t="n">
        <v>46006</v>
      </c>
      <c r="E1211" s="17" t="n">
        <v>977.03</v>
      </c>
      <c r="F1211" s="17" t="n">
        <v>1001.8</v>
      </c>
      <c r="G1211" s="17" t="n">
        <v>4</v>
      </c>
      <c r="H1211" s="6" t="s">
        <f>=(F1211-E1211)*G1211</f>
      </c>
      <c r="I1211" s="9" t="s">
        <f>=(F1211-E1211)/E1211</f>
      </c>
      <c r="J1211" s="7" t="s">
        <f>=MAX(1,DATEDIF(C1211,D1211,"d")-1)</f>
      </c>
      <c r="K1211" s="9" t="s">
        <f>=I1211*365/J1211</f>
      </c>
    </row>
    <row collapsed="false" customFormat="false" customHeight="false" hidden="false" ht="12.1" outlineLevel="0" r="1212">
      <c r="A1212" s="16" t="s">
        <v>454</v>
      </c>
      <c r="B1212" s="16" t="s">
        <v>1028</v>
      </c>
      <c r="C1212" s="45" t="n">
        <v>46006</v>
      </c>
      <c r="D1212" s="46" t="n">
        <v>46037</v>
      </c>
      <c r="E1212" s="17" t="n">
        <v>999.7</v>
      </c>
      <c r="F1212" s="17" t="n">
        <v>1007.1</v>
      </c>
      <c r="G1212" s="17" t="n">
        <v>1</v>
      </c>
      <c r="H1212" s="6" t="s">
        <f>=(F1212-E1212)*G1212</f>
      </c>
      <c r="I1212" s="9" t="s">
        <f>=(F1212-E1212)/E1212</f>
      </c>
      <c r="J1212" s="7" t="s">
        <f>=MAX(1,DATEDIF(C1212,D1212,"d")-1)</f>
      </c>
      <c r="K1212" s="9" t="s">
        <f>=I1212*365/J1212</f>
      </c>
    </row>
    <row collapsed="false" customFormat="false" customHeight="false" hidden="false" ht="12.1" outlineLevel="0" r="1213">
      <c r="A1213" s="16" t="s">
        <v>454</v>
      </c>
      <c r="B1213" s="16" t="s">
        <v>1028</v>
      </c>
      <c r="C1213" s="45" t="n">
        <v>46006</v>
      </c>
      <c r="D1213" s="46" t="n">
        <v>46037</v>
      </c>
      <c r="E1213" s="17" t="n">
        <v>999.7</v>
      </c>
      <c r="F1213" s="17" t="n">
        <v>1007.1</v>
      </c>
      <c r="G1213" s="17" t="n">
        <v>2</v>
      </c>
      <c r="H1213" s="6" t="s">
        <f>=(F1213-E1213)*G1213</f>
      </c>
      <c r="I1213" s="9" t="s">
        <f>=(F1213-E1213)/E1213</f>
      </c>
      <c r="J1213" s="7" t="s">
        <f>=MAX(1,DATEDIF(C1213,D1213,"d")-1)</f>
      </c>
      <c r="K1213" s="9" t="s">
        <f>=I1213*365/J1213</f>
      </c>
    </row>
    <row collapsed="false" customFormat="false" customHeight="false" hidden="false" ht="12.1" outlineLevel="0" r="1214">
      <c r="A1214" s="16" t="s">
        <v>454</v>
      </c>
      <c r="B1214" s="16" t="s">
        <v>1028</v>
      </c>
      <c r="C1214" s="45" t="n">
        <v>46009</v>
      </c>
      <c r="D1214" s="46" t="n">
        <v>46037</v>
      </c>
      <c r="E1214" s="17" t="n">
        <v>976.88</v>
      </c>
      <c r="F1214" s="17" t="n">
        <v>1007.1</v>
      </c>
      <c r="G1214" s="17" t="n">
        <v>3</v>
      </c>
      <c r="H1214" s="6" t="s">
        <f>=(F1214-E1214)*G1214</f>
      </c>
      <c r="I1214" s="9" t="s">
        <f>=(F1214-E1214)/E1214</f>
      </c>
      <c r="J1214" s="7" t="s">
        <f>=MAX(1,DATEDIF(C1214,D1214,"d")-1)</f>
      </c>
      <c r="K1214" s="9" t="s">
        <f>=I1214*365/J1214</f>
      </c>
    </row>
    <row collapsed="false" customFormat="false" customHeight="false" hidden="false" ht="12.1" outlineLevel="0" r="1215">
      <c r="A1215" s="16" t="s">
        <v>454</v>
      </c>
      <c r="B1215" s="16" t="s">
        <v>1028</v>
      </c>
      <c r="C1215" s="45" t="n">
        <v>46009</v>
      </c>
      <c r="D1215" s="46" t="n">
        <v>46037</v>
      </c>
      <c r="E1215" s="17" t="n">
        <v>958.78</v>
      </c>
      <c r="F1215" s="17" t="n">
        <v>1007.1</v>
      </c>
      <c r="G1215" s="17" t="n">
        <v>3</v>
      </c>
      <c r="H1215" s="6" t="s">
        <f>=(F1215-E1215)*G1215</f>
      </c>
      <c r="I1215" s="9" t="s">
        <f>=(F1215-E1215)/E1215</f>
      </c>
      <c r="J1215" s="7" t="s">
        <f>=MAX(1,DATEDIF(C1215,D1215,"d")-1)</f>
      </c>
      <c r="K1215" s="9" t="s">
        <f>=I1215*365/J1215</f>
      </c>
    </row>
    <row collapsed="false" customFormat="false" customHeight="false" hidden="false" ht="12.1" outlineLevel="0" r="1216">
      <c r="A1216" s="16" t="s">
        <v>454</v>
      </c>
      <c r="B1216" s="16" t="s">
        <v>1028</v>
      </c>
      <c r="C1216" s="45" t="n">
        <v>46013</v>
      </c>
      <c r="D1216" s="46" t="n">
        <v>46037</v>
      </c>
      <c r="E1216" s="17" t="n">
        <v>966.36</v>
      </c>
      <c r="F1216" s="17" t="n">
        <v>1007.1</v>
      </c>
      <c r="G1216" s="17" t="n">
        <v>3</v>
      </c>
      <c r="H1216" s="6" t="s">
        <f>=(F1216-E1216)*G1216</f>
      </c>
      <c r="I1216" s="9" t="s">
        <f>=(F1216-E1216)/E1216</f>
      </c>
      <c r="J1216" s="7" t="s">
        <f>=MAX(1,DATEDIF(C1216,D1216,"d")-1)</f>
      </c>
      <c r="K1216" s="9" t="s">
        <f>=I1216*365/J1216</f>
      </c>
    </row>
    <row collapsed="false" customFormat="false" customHeight="false" hidden="false" ht="12.1" outlineLevel="0" r="1217">
      <c r="A1217" s="16" t="s">
        <v>421</v>
      </c>
      <c r="B1217" s="16" t="s">
        <v>1016</v>
      </c>
      <c r="C1217" s="45" t="n">
        <v>45964</v>
      </c>
      <c r="D1217" s="46" t="n">
        <v>45968</v>
      </c>
      <c r="E1217" s="17" t="n">
        <v>1244.72</v>
      </c>
      <c r="F1217" s="17" t="n">
        <v>1258.21</v>
      </c>
      <c r="G1217" s="17" t="n">
        <v>1</v>
      </c>
      <c r="H1217" s="6" t="s">
        <f>=(F1217-E1217)*G1217</f>
      </c>
      <c r="I1217" s="9" t="s">
        <f>=(F1217-E1217)/E1217</f>
      </c>
      <c r="J1217" s="7" t="s">
        <f>=MAX(1,DATEDIF(C1217,D1217,"d")-1)</f>
      </c>
      <c r="K1217" s="9" t="s">
        <f>=I1217*365/J1217</f>
      </c>
    </row>
    <row collapsed="false" customFormat="false" customHeight="false" hidden="false" ht="12.1" outlineLevel="0" r="1218">
      <c r="A1218" s="16" t="s">
        <v>386</v>
      </c>
      <c r="B1218" s="16" t="s">
        <v>1014</v>
      </c>
      <c r="C1218" s="45" t="n">
        <v>45975</v>
      </c>
      <c r="D1218" s="46" t="n">
        <v>45980</v>
      </c>
      <c r="E1218" s="17" t="n">
        <v>2.8109</v>
      </c>
      <c r="F1218" s="17" t="n">
        <v>2.8036</v>
      </c>
      <c r="G1218" s="17" t="n">
        <v>100</v>
      </c>
      <c r="H1218" s="6" t="s">
        <f>=(F1218-E1218)*G1218</f>
      </c>
      <c r="I1218" s="9" t="s">
        <f>=(F1218-E1218)/E1218</f>
      </c>
      <c r="J1218" s="7" t="s">
        <f>=MAX(1,DATEDIF(C1218,D1218,"d")-1)</f>
      </c>
      <c r="K1218" s="9" t="s">
        <f>=I1218*365/J1218</f>
      </c>
    </row>
    <row collapsed="false" customFormat="false" customHeight="false" hidden="false" ht="12.1" outlineLevel="0" r="1219">
      <c r="A1219" s="16" t="s">
        <v>386</v>
      </c>
      <c r="B1219" s="16" t="s">
        <v>1014</v>
      </c>
      <c r="C1219" s="45" t="n">
        <v>45978</v>
      </c>
      <c r="D1219" s="46" t="n">
        <v>45980</v>
      </c>
      <c r="E1219" s="17" t="n">
        <v>2.7778</v>
      </c>
      <c r="F1219" s="17" t="n">
        <v>2.8035</v>
      </c>
      <c r="G1219" s="17" t="n">
        <v>200</v>
      </c>
      <c r="H1219" s="6" t="s">
        <f>=(F1219-E1219)*G1219</f>
      </c>
      <c r="I1219" s="9" t="s">
        <f>=(F1219-E1219)/E1219</f>
      </c>
      <c r="J1219" s="7" t="s">
        <f>=MAX(1,DATEDIF(C1219,D1219,"d")-1)</f>
      </c>
      <c r="K1219" s="9" t="s">
        <f>=I1219*365/J1219</f>
      </c>
    </row>
    <row collapsed="false" customFormat="false" customHeight="false" hidden="false" ht="12.1" outlineLevel="0" r="1220">
      <c r="A1220" s="16" t="s">
        <v>386</v>
      </c>
      <c r="B1220" s="16" t="s">
        <v>1014</v>
      </c>
      <c r="C1220" s="45" t="n">
        <v>45978</v>
      </c>
      <c r="D1220" s="46" t="n">
        <v>45980</v>
      </c>
      <c r="E1220" s="17" t="n">
        <v>2.7778</v>
      </c>
      <c r="F1220" s="17" t="n">
        <v>2.8036</v>
      </c>
      <c r="G1220" s="17" t="n">
        <v>100</v>
      </c>
      <c r="H1220" s="6" t="s">
        <f>=(F1220-E1220)*G1220</f>
      </c>
      <c r="I1220" s="9" t="s">
        <f>=(F1220-E1220)/E1220</f>
      </c>
      <c r="J1220" s="7" t="s">
        <f>=MAX(1,DATEDIF(C1220,D1220,"d")-1)</f>
      </c>
      <c r="K1220" s="9" t="s">
        <f>=I1220*365/J1220</f>
      </c>
    </row>
    <row collapsed="false" customFormat="false" customHeight="false" hidden="false" ht="12.1" outlineLevel="0" r="1221">
      <c r="A1221" s="16" t="s">
        <v>386</v>
      </c>
      <c r="B1221" s="16" t="s">
        <v>1014</v>
      </c>
      <c r="C1221" s="45" t="n">
        <v>45982</v>
      </c>
      <c r="D1221" s="46" t="n">
        <v>45989</v>
      </c>
      <c r="E1221" s="17" t="n">
        <v>2.9075</v>
      </c>
      <c r="F1221" s="17" t="n">
        <v>2.8845</v>
      </c>
      <c r="G1221" s="17" t="n">
        <v>100</v>
      </c>
      <c r="H1221" s="6" t="s">
        <f>=(F1221-E1221)*G1221</f>
      </c>
      <c r="I1221" s="9" t="s">
        <f>=(F1221-E1221)/E1221</f>
      </c>
      <c r="J1221" s="7" t="s">
        <f>=MAX(1,DATEDIF(C1221,D1221,"d")-1)</f>
      </c>
      <c r="K1221" s="9" t="s">
        <f>=I1221*365/J1221</f>
      </c>
    </row>
    <row collapsed="false" customFormat="false" customHeight="false" hidden="false" ht="12.1" outlineLevel="0" r="1222">
      <c r="A1222" s="16" t="s">
        <v>386</v>
      </c>
      <c r="B1222" s="16" t="s">
        <v>1014</v>
      </c>
      <c r="C1222" s="45" t="n">
        <v>45986</v>
      </c>
      <c r="D1222" s="46" t="n">
        <v>45989</v>
      </c>
      <c r="E1222" s="17" t="n">
        <v>2.877</v>
      </c>
      <c r="F1222" s="17" t="n">
        <v>2.8845</v>
      </c>
      <c r="G1222" s="17" t="n">
        <v>100</v>
      </c>
      <c r="H1222" s="6" t="s">
        <f>=(F1222-E1222)*G1222</f>
      </c>
      <c r="I1222" s="9" t="s">
        <f>=(F1222-E1222)/E1222</f>
      </c>
      <c r="J1222" s="7" t="s">
        <f>=MAX(1,DATEDIF(C1222,D1222,"d")-1)</f>
      </c>
      <c r="K1222" s="9" t="s">
        <f>=I1222*365/J1222</f>
      </c>
    </row>
    <row collapsed="false" customFormat="false" customHeight="false" hidden="false" ht="12.1" outlineLevel="0" r="1223">
      <c r="A1223" s="16" t="s">
        <v>386</v>
      </c>
      <c r="B1223" s="16" t="s">
        <v>1014</v>
      </c>
      <c r="C1223" s="45" t="n">
        <v>45988</v>
      </c>
      <c r="D1223" s="46" t="n">
        <v>45989</v>
      </c>
      <c r="E1223" s="17" t="n">
        <v>2.835</v>
      </c>
      <c r="F1223" s="17" t="n">
        <v>2.8845</v>
      </c>
      <c r="G1223" s="17" t="n">
        <v>200</v>
      </c>
      <c r="H1223" s="6" t="s">
        <f>=(F1223-E1223)*G1223</f>
      </c>
      <c r="I1223" s="9" t="s">
        <f>=(F1223-E1223)/E1223</f>
      </c>
      <c r="J1223" s="7" t="s">
        <f>=MAX(1,DATEDIF(C1223,D1223,"d")-1)</f>
      </c>
      <c r="K1223" s="9" t="s">
        <f>=I1223*365/J1223</f>
      </c>
    </row>
    <row collapsed="false" customFormat="false" customHeight="false" hidden="false" ht="12.1" outlineLevel="0" r="1224">
      <c r="A1224" s="16" t="s">
        <v>393</v>
      </c>
      <c r="B1224" s="16" t="s">
        <v>1011</v>
      </c>
      <c r="C1224" s="45" t="n">
        <v>45975</v>
      </c>
      <c r="D1224" s="46" t="n">
        <v>45976</v>
      </c>
      <c r="E1224" s="17" t="n">
        <v>5108.78</v>
      </c>
      <c r="F1224" s="17" t="n">
        <v>5076.72</v>
      </c>
      <c r="G1224" s="17" t="n">
        <v>1</v>
      </c>
      <c r="H1224" s="6" t="s">
        <f>=(F1224-E1224)*G1224</f>
      </c>
      <c r="I1224" s="9" t="s">
        <f>=(F1224-E1224)/E1224</f>
      </c>
      <c r="J1224" s="7" t="s">
        <f>=MAX(1,DATEDIF(C1224,D1224,"d")-1)</f>
      </c>
      <c r="K1224" s="9" t="s">
        <f>=I1224*365/J1224</f>
      </c>
    </row>
    <row collapsed="false" customFormat="false" customHeight="false" hidden="false" ht="12.1" outlineLevel="0" r="1225">
      <c r="A1225" s="16" t="s">
        <v>455</v>
      </c>
      <c r="B1225" s="16" t="s">
        <v>1117</v>
      </c>
      <c r="C1225" s="45" t="n">
        <v>45986</v>
      </c>
      <c r="D1225" s="46" t="n">
        <v>45988</v>
      </c>
      <c r="E1225" s="17" t="n">
        <v>172.65</v>
      </c>
      <c r="F1225" s="17" t="n">
        <v>172.95</v>
      </c>
      <c r="G1225" s="17" t="n">
        <v>10</v>
      </c>
      <c r="H1225" s="6" t="s">
        <f>=(F1225-E1225)*G1225</f>
      </c>
      <c r="I1225" s="9" t="s">
        <f>=(F1225-E1225)/E1225</f>
      </c>
      <c r="J1225" s="7" t="s">
        <f>=MAX(1,DATEDIF(C1225,D1225,"d")-1)</f>
      </c>
      <c r="K1225" s="9" t="s">
        <f>=I1225*365/J1225</f>
      </c>
    </row>
    <row collapsed="false" customFormat="false" customHeight="false" hidden="false" ht="12.1" outlineLevel="0" r="1226">
      <c r="A1226" s="16" t="s">
        <v>455</v>
      </c>
      <c r="B1226" s="16" t="s">
        <v>1117</v>
      </c>
      <c r="C1226" s="45" t="n">
        <v>45986</v>
      </c>
      <c r="D1226" s="46" t="n">
        <v>45988</v>
      </c>
      <c r="E1226" s="17" t="n">
        <v>172.55</v>
      </c>
      <c r="F1226" s="17" t="n">
        <v>172.95</v>
      </c>
      <c r="G1226" s="17" t="n">
        <v>30</v>
      </c>
      <c r="H1226" s="6" t="s">
        <f>=(F1226-E1226)*G1226</f>
      </c>
      <c r="I1226" s="9" t="s">
        <f>=(F1226-E1226)/E1226</f>
      </c>
      <c r="J1226" s="7" t="s">
        <f>=MAX(1,DATEDIF(C1226,D1226,"d")-1)</f>
      </c>
      <c r="K1226" s="9" t="s">
        <f>=I1226*365/J1226</f>
      </c>
    </row>
    <row collapsed="false" customFormat="false" customHeight="false" hidden="false" ht="12.1" outlineLevel="0" r="1227">
      <c r="A1227" s="16" t="s">
        <v>455</v>
      </c>
      <c r="B1227" s="16" t="s">
        <v>1117</v>
      </c>
      <c r="C1227" s="45" t="n">
        <v>45986</v>
      </c>
      <c r="D1227" s="46" t="n">
        <v>45988</v>
      </c>
      <c r="E1227" s="17" t="n">
        <v>172.55</v>
      </c>
      <c r="F1227" s="17" t="n">
        <v>172.95</v>
      </c>
      <c r="G1227" s="17" t="n">
        <v>120</v>
      </c>
      <c r="H1227" s="6" t="s">
        <f>=(F1227-E1227)*G1227</f>
      </c>
      <c r="I1227" s="9" t="s">
        <f>=(F1227-E1227)/E1227</f>
      </c>
      <c r="J1227" s="7" t="s">
        <f>=MAX(1,DATEDIF(C1227,D1227,"d")-1)</f>
      </c>
      <c r="K1227" s="9" t="s">
        <f>=I1227*365/J1227</f>
      </c>
    </row>
    <row collapsed="false" customFormat="false" customHeight="false" hidden="false" ht="12.1" outlineLevel="0" r="1228">
      <c r="A1228" s="16" t="s">
        <v>455</v>
      </c>
      <c r="B1228" s="16" t="s">
        <v>1117</v>
      </c>
      <c r="C1228" s="45" t="n">
        <v>45986</v>
      </c>
      <c r="D1228" s="46" t="n">
        <v>45988</v>
      </c>
      <c r="E1228" s="17" t="n">
        <v>172.55</v>
      </c>
      <c r="F1228" s="17" t="n">
        <v>172.95</v>
      </c>
      <c r="G1228" s="17" t="n">
        <v>20</v>
      </c>
      <c r="H1228" s="6" t="s">
        <f>=(F1228-E1228)*G1228</f>
      </c>
      <c r="I1228" s="9" t="s">
        <f>=(F1228-E1228)/E1228</f>
      </c>
      <c r="J1228" s="7" t="s">
        <f>=MAX(1,DATEDIF(C1228,D1228,"d")-1)</f>
      </c>
      <c r="K1228" s="9" t="s">
        <f>=I1228*365/J1228</f>
      </c>
    </row>
    <row collapsed="false" customFormat="false" customHeight="false" hidden="false" ht="12.1" outlineLevel="0" r="1229">
      <c r="A1229" s="16" t="s">
        <v>455</v>
      </c>
      <c r="B1229" s="16" t="s">
        <v>1117</v>
      </c>
      <c r="C1229" s="45" t="n">
        <v>45986</v>
      </c>
      <c r="D1229" s="46" t="n">
        <v>45988</v>
      </c>
      <c r="E1229" s="17" t="n">
        <v>172.25</v>
      </c>
      <c r="F1229" s="17" t="n">
        <v>172.95</v>
      </c>
      <c r="G1229" s="17" t="n">
        <v>50</v>
      </c>
      <c r="H1229" s="6" t="s">
        <f>=(F1229-E1229)*G1229</f>
      </c>
      <c r="I1229" s="9" t="s">
        <f>=(F1229-E1229)/E1229</f>
      </c>
      <c r="J1229" s="7" t="s">
        <f>=MAX(1,DATEDIF(C1229,D1229,"d")-1)</f>
      </c>
      <c r="K1229" s="9" t="s">
        <f>=I1229*365/J1229</f>
      </c>
    </row>
    <row collapsed="false" customFormat="false" customHeight="false" hidden="false" ht="12.1" outlineLevel="0" r="1230">
      <c r="A1230" s="16" t="s">
        <v>423</v>
      </c>
      <c r="B1230" s="16" t="s">
        <v>1009</v>
      </c>
      <c r="C1230" s="45" t="n">
        <v>46006</v>
      </c>
      <c r="D1230" s="46" t="n">
        <v>46064</v>
      </c>
      <c r="E1230" s="17" t="n">
        <v>562.4</v>
      </c>
      <c r="F1230" s="17" t="n">
        <v>524.4528</v>
      </c>
      <c r="G1230" s="17" t="n">
        <v>2</v>
      </c>
      <c r="H1230" s="6" t="s">
        <f>=(F1230-E1230)*G1230</f>
      </c>
      <c r="I1230" s="9" t="s">
        <f>=(F1230-E1230)/E1230</f>
      </c>
      <c r="J1230" s="7" t="s">
        <f>=MAX(1,DATEDIF(C1230,D1230,"d")-1)</f>
      </c>
      <c r="K1230" s="9" t="s">
        <f>=I1230*365/J1230</f>
      </c>
    </row>
    <row collapsed="false" customFormat="false" customHeight="false" hidden="false" ht="12.1" outlineLevel="0" r="1231">
      <c r="A1231" s="16" t="s">
        <v>423</v>
      </c>
      <c r="B1231" s="16" t="s">
        <v>1009</v>
      </c>
      <c r="C1231" s="45" t="n">
        <v>46006</v>
      </c>
      <c r="D1231" s="46" t="n">
        <v>46064</v>
      </c>
      <c r="E1231" s="17" t="n">
        <v>562.5</v>
      </c>
      <c r="F1231" s="17" t="n">
        <v>524.4528</v>
      </c>
      <c r="G1231" s="17" t="n">
        <v>1</v>
      </c>
      <c r="H1231" s="6" t="s">
        <f>=(F1231-E1231)*G1231</f>
      </c>
      <c r="I1231" s="9" t="s">
        <f>=(F1231-E1231)/E1231</f>
      </c>
      <c r="J1231" s="7" t="s">
        <f>=MAX(1,DATEDIF(C1231,D1231,"d")-1)</f>
      </c>
      <c r="K1231" s="9" t="s">
        <f>=I1231*365/J1231</f>
      </c>
    </row>
    <row collapsed="false" customFormat="false" customHeight="false" hidden="false" ht="12.1" outlineLevel="0" r="1232">
      <c r="A1232" s="16" t="s">
        <v>423</v>
      </c>
      <c r="B1232" s="16" t="s">
        <v>1009</v>
      </c>
      <c r="C1232" s="45" t="n">
        <v>46010</v>
      </c>
      <c r="D1232" s="46" t="n">
        <v>46064</v>
      </c>
      <c r="E1232" s="17" t="n">
        <v>547.4</v>
      </c>
      <c r="F1232" s="17" t="n">
        <v>524.4528</v>
      </c>
      <c r="G1232" s="17" t="n">
        <v>2</v>
      </c>
      <c r="H1232" s="6" t="s">
        <f>=(F1232-E1232)*G1232</f>
      </c>
      <c r="I1232" s="9" t="s">
        <f>=(F1232-E1232)/E1232</f>
      </c>
      <c r="J1232" s="7" t="s">
        <f>=MAX(1,DATEDIF(C1232,D1232,"d")-1)</f>
      </c>
      <c r="K1232" s="9" t="s">
        <f>=I1232*365/J1232</f>
      </c>
    </row>
    <row collapsed="false" customFormat="false" customHeight="false" hidden="false" ht="12.1" outlineLevel="0" r="1233">
      <c r="A1233" s="16" t="s">
        <v>423</v>
      </c>
      <c r="B1233" s="16" t="s">
        <v>1009</v>
      </c>
      <c r="C1233" s="45" t="n">
        <v>46013</v>
      </c>
      <c r="D1233" s="46" t="n">
        <v>46064</v>
      </c>
      <c r="E1233" s="17" t="n">
        <v>533.5</v>
      </c>
      <c r="F1233" s="17" t="n">
        <v>524.4528</v>
      </c>
      <c r="G1233" s="17" t="n">
        <v>3</v>
      </c>
      <c r="H1233" s="6" t="s">
        <f>=(F1233-E1233)*G1233</f>
      </c>
      <c r="I1233" s="9" t="s">
        <f>=(F1233-E1233)/E1233</f>
      </c>
      <c r="J1233" s="7" t="s">
        <f>=MAX(1,DATEDIF(C1233,D1233,"d")-1)</f>
      </c>
      <c r="K1233" s="9" t="s">
        <f>=I1233*365/J1233</f>
      </c>
    </row>
    <row collapsed="false" customFormat="false" customHeight="false" hidden="false" ht="12.1" outlineLevel="0" r="1234">
      <c r="A1234" s="16" t="s">
        <v>423</v>
      </c>
      <c r="B1234" s="16" t="s">
        <v>1009</v>
      </c>
      <c r="C1234" s="45" t="n">
        <v>46020</v>
      </c>
      <c r="D1234" s="46" t="n">
        <v>46064</v>
      </c>
      <c r="E1234" s="17" t="n">
        <v>537.7</v>
      </c>
      <c r="F1234" s="17" t="n">
        <v>524.4528</v>
      </c>
      <c r="G1234" s="17" t="n">
        <v>1</v>
      </c>
      <c r="H1234" s="6" t="s">
        <f>=(F1234-E1234)*G1234</f>
      </c>
      <c r="I1234" s="9" t="s">
        <f>=(F1234-E1234)/E1234</f>
      </c>
      <c r="J1234" s="7" t="s">
        <f>=MAX(1,DATEDIF(C1234,D1234,"d")-1)</f>
      </c>
      <c r="K1234" s="9" t="s">
        <f>=I1234*365/J1234</f>
      </c>
    </row>
    <row collapsed="false" customFormat="false" customHeight="false" hidden="false" ht="12.1" outlineLevel="0" r="1235">
      <c r="A1235" s="16" t="s">
        <v>423</v>
      </c>
      <c r="B1235" s="16" t="s">
        <v>1009</v>
      </c>
      <c r="C1235" s="45" t="n">
        <v>46063</v>
      </c>
      <c r="D1235" s="46" t="n">
        <v>46064</v>
      </c>
      <c r="E1235" s="17" t="n">
        <v>518.5467</v>
      </c>
      <c r="F1235" s="17" t="n">
        <v>524.4528</v>
      </c>
      <c r="G1235" s="17" t="n">
        <v>9</v>
      </c>
      <c r="H1235" s="6" t="s">
        <f>=(F1235-E1235)*G1235</f>
      </c>
      <c r="I1235" s="9" t="s">
        <f>=(F1235-E1235)/E1235</f>
      </c>
      <c r="J1235" s="7" t="s">
        <f>=MAX(1,DATEDIF(C1235,D1235,"d")-1)</f>
      </c>
      <c r="K1235" s="9" t="s">
        <f>=I1235*365/J1235</f>
      </c>
    </row>
    <row collapsed="false" customFormat="false" customHeight="false" hidden="false" ht="12.1" outlineLevel="0" r="1236">
      <c r="A1236" s="16" t="s">
        <v>423</v>
      </c>
      <c r="B1236" s="16" t="s">
        <v>1009</v>
      </c>
      <c r="C1236" s="45" t="n">
        <v>46064</v>
      </c>
      <c r="D1236" s="46" t="n">
        <v>46064</v>
      </c>
      <c r="E1236" s="17" t="n">
        <v>519.7467</v>
      </c>
      <c r="F1236" s="17" t="n">
        <v>524.4528</v>
      </c>
      <c r="G1236" s="17" t="n">
        <v>12</v>
      </c>
      <c r="H1236" s="6" t="s">
        <f>=(F1236-E1236)*G1236</f>
      </c>
      <c r="I1236" s="9" t="s">
        <f>=(F1236-E1236)/E1236</f>
      </c>
      <c r="J1236" s="7" t="s">
        <f>=MAX(1,DATEDIF(C1236,D1236,"d")-1)</f>
      </c>
      <c r="K1236" s="9" t="s">
        <f>=I1236*365/J1236</f>
      </c>
    </row>
    <row collapsed="false" customFormat="false" customHeight="false" hidden="false" ht="12.1" outlineLevel="0" r="1237">
      <c r="A1237" s="16" t="s">
        <v>423</v>
      </c>
      <c r="B1237" s="16" t="s">
        <v>1009</v>
      </c>
      <c r="C1237" s="45" t="n">
        <v>46064</v>
      </c>
      <c r="D1237" s="46" t="n">
        <v>46064</v>
      </c>
      <c r="E1237" s="17" t="n">
        <v>519.746</v>
      </c>
      <c r="F1237" s="17" t="n">
        <v>524.4528</v>
      </c>
      <c r="G1237" s="17" t="n">
        <v>5</v>
      </c>
      <c r="H1237" s="6" t="s">
        <f>=(F1237-E1237)*G1237</f>
      </c>
      <c r="I1237" s="9" t="s">
        <f>=(F1237-E1237)/E1237</f>
      </c>
      <c r="J1237" s="7" t="s">
        <f>=MAX(1,DATEDIF(C1237,D1237,"d")-1)</f>
      </c>
      <c r="K1237" s="9" t="s">
        <f>=I1237*365/J1237</f>
      </c>
    </row>
    <row collapsed="false" customFormat="false" customHeight="false" hidden="false" ht="12.1" outlineLevel="0" r="1238">
      <c r="A1238" s="16" t="s">
        <v>423</v>
      </c>
      <c r="B1238" s="16" t="s">
        <v>1009</v>
      </c>
      <c r="C1238" s="45" t="n">
        <v>46064</v>
      </c>
      <c r="D1238" s="46" t="n">
        <v>46064</v>
      </c>
      <c r="E1238" s="17" t="n">
        <v>519.747</v>
      </c>
      <c r="F1238" s="17" t="n">
        <v>524.4528</v>
      </c>
      <c r="G1238" s="17" t="n">
        <v>23</v>
      </c>
      <c r="H1238" s="6" t="s">
        <f>=(F1238-E1238)*G1238</f>
      </c>
      <c r="I1238" s="9" t="s">
        <f>=(F1238-E1238)/E1238</f>
      </c>
      <c r="J1238" s="7" t="s">
        <f>=MAX(1,DATEDIF(C1238,D1238,"d")-1)</f>
      </c>
      <c r="K1238" s="9" t="s">
        <f>=I1238*365/J1238</f>
      </c>
    </row>
    <row collapsed="false" customFormat="false" customHeight="false" hidden="false" ht="12.1" outlineLevel="0" r="1239">
      <c r="A1239" s="16" t="s">
        <v>465</v>
      </c>
      <c r="B1239" s="16" t="s">
        <v>1118</v>
      </c>
      <c r="C1239" s="45" t="n">
        <v>46014</v>
      </c>
      <c r="D1239" s="46" t="n">
        <v>46020</v>
      </c>
      <c r="E1239" s="17" t="n">
        <v>0.452</v>
      </c>
      <c r="F1239" s="17" t="n">
        <v>0.4784</v>
      </c>
      <c r="G1239" s="17" t="n">
        <v>10000</v>
      </c>
      <c r="H1239" s="6" t="s">
        <f>=(F1239-E1239)*G1239</f>
      </c>
      <c r="I1239" s="9" t="s">
        <f>=(F1239-E1239)/E1239</f>
      </c>
      <c r="J1239" s="7" t="s">
        <f>=MAX(1,DATEDIF(C1239,D1239,"d")-1)</f>
      </c>
      <c r="K1239" s="9" t="s">
        <f>=I1239*365/J1239</f>
      </c>
    </row>
    <row collapsed="false" customFormat="false" customHeight="false" hidden="false" ht="12.1" outlineLevel="0" r="1240">
      <c r="A1240" s="16" t="s">
        <v>468</v>
      </c>
      <c r="B1240" s="16" t="s">
        <v>1034</v>
      </c>
      <c r="C1240" s="45" t="n">
        <v>46017</v>
      </c>
      <c r="D1240" s="46" t="n">
        <v>46077</v>
      </c>
      <c r="E1240" s="17" t="n">
        <v>848.23</v>
      </c>
      <c r="F1240" s="17" t="n">
        <v>862.91</v>
      </c>
      <c r="G1240" s="17" t="n">
        <v>1</v>
      </c>
      <c r="H1240" s="6" t="s">
        <f>=(F1240-E1240)*G1240</f>
      </c>
      <c r="I1240" s="9" t="s">
        <f>=(F1240-E1240)/E1240</f>
      </c>
      <c r="J1240" s="7" t="s">
        <f>=MAX(1,DATEDIF(C1240,D1240,"d")-1)</f>
      </c>
      <c r="K1240" s="9" t="s">
        <f>=I1240*365/J1240</f>
      </c>
    </row>
    <row collapsed="false" customFormat="false" customHeight="false" hidden="false" ht="12.1" outlineLevel="0" r="1241">
      <c r="A1241" s="16" t="s">
        <v>468</v>
      </c>
      <c r="B1241" s="16" t="s">
        <v>1034</v>
      </c>
      <c r="C1241" s="45" t="n">
        <v>46020</v>
      </c>
      <c r="D1241" s="46" t="n">
        <v>46077</v>
      </c>
      <c r="E1241" s="17" t="n">
        <v>846.15</v>
      </c>
      <c r="F1241" s="17" t="n">
        <v>862.815</v>
      </c>
      <c r="G1241" s="17" t="n">
        <v>2</v>
      </c>
      <c r="H1241" s="6" t="s">
        <f>=(F1241-E1241)*G1241</f>
      </c>
      <c r="I1241" s="9" t="s">
        <f>=(F1241-E1241)/E1241</f>
      </c>
      <c r="J1241" s="7" t="s">
        <f>=MAX(1,DATEDIF(C1241,D1241,"d")-1)</f>
      </c>
      <c r="K1241" s="9" t="s">
        <f>=I1241*365/J1241</f>
      </c>
    </row>
    <row collapsed="false" customFormat="false" customHeight="false" hidden="false" ht="12.1" outlineLevel="0" r="1242">
      <c r="A1242" s="16" t="s">
        <v>469</v>
      </c>
      <c r="B1242" s="16" t="s">
        <v>1031</v>
      </c>
      <c r="C1242" s="45" t="n">
        <v>46017</v>
      </c>
      <c r="D1242" s="46" t="n">
        <v>46077</v>
      </c>
      <c r="E1242" s="17" t="n">
        <v>983.83</v>
      </c>
      <c r="F1242" s="17" t="n">
        <v>774.31</v>
      </c>
      <c r="G1242" s="17" t="n">
        <v>1</v>
      </c>
      <c r="H1242" s="6" t="s">
        <f>=(F1242-E1242)*G1242</f>
      </c>
      <c r="I1242" s="9" t="s">
        <f>=(F1242-E1242)/E1242</f>
      </c>
      <c r="J1242" s="7" t="s">
        <f>=MAX(1,DATEDIF(C1242,D1242,"d")-1)</f>
      </c>
      <c r="K1242" s="9" t="s">
        <f>=I1242*365/J1242</f>
      </c>
    </row>
    <row collapsed="false" customFormat="false" customHeight="false" hidden="false" ht="12.1" outlineLevel="0" r="1243">
      <c r="A1243" s="16" t="s">
        <v>470</v>
      </c>
      <c r="B1243" s="16" t="s">
        <v>1038</v>
      </c>
      <c r="C1243" s="45" t="n">
        <v>46017</v>
      </c>
      <c r="D1243" s="46" t="n">
        <v>46077</v>
      </c>
      <c r="E1243" s="17" t="n">
        <v>900.11</v>
      </c>
      <c r="F1243" s="17" t="n">
        <v>737.1075</v>
      </c>
      <c r="G1243" s="17" t="n">
        <v>1</v>
      </c>
      <c r="H1243" s="6" t="s">
        <f>=(F1243-E1243)*G1243</f>
      </c>
      <c r="I1243" s="9" t="s">
        <f>=(F1243-E1243)/E1243</f>
      </c>
      <c r="J1243" s="7" t="s">
        <f>=MAX(1,DATEDIF(C1243,D1243,"d")-1)</f>
      </c>
      <c r="K1243" s="9" t="s">
        <f>=I1243*365/J1243</f>
      </c>
    </row>
    <row collapsed="false" customFormat="false" customHeight="false" hidden="false" ht="12.1" outlineLevel="0" r="1244">
      <c r="A1244" s="16" t="s">
        <v>470</v>
      </c>
      <c r="B1244" s="16" t="s">
        <v>1038</v>
      </c>
      <c r="C1244" s="45" t="n">
        <v>46020</v>
      </c>
      <c r="D1244" s="46" t="n">
        <v>46077</v>
      </c>
      <c r="E1244" s="17" t="n">
        <v>903.68</v>
      </c>
      <c r="F1244" s="17" t="n">
        <v>737.1075</v>
      </c>
      <c r="G1244" s="17" t="n">
        <v>3</v>
      </c>
      <c r="H1244" s="6" t="s">
        <f>=(F1244-E1244)*G1244</f>
      </c>
      <c r="I1244" s="9" t="s">
        <f>=(F1244-E1244)/E1244</f>
      </c>
      <c r="J1244" s="7" t="s">
        <f>=MAX(1,DATEDIF(C1244,D1244,"d")-1)</f>
      </c>
      <c r="K1244" s="9" t="s">
        <f>=I1244*365/J1244</f>
      </c>
    </row>
    <row collapsed="false" customFormat="false" customHeight="false" hidden="false" ht="12.1" outlineLevel="0" r="1245">
      <c r="A1245" s="16" t="s">
        <v>470</v>
      </c>
      <c r="B1245" s="16" t="s">
        <v>1038</v>
      </c>
      <c r="C1245" s="45" t="n">
        <v>46020</v>
      </c>
      <c r="D1245" s="46" t="n">
        <v>46077</v>
      </c>
      <c r="E1245" s="17" t="n">
        <v>903.77</v>
      </c>
      <c r="F1245" s="17" t="n">
        <v>737.03</v>
      </c>
      <c r="G1245" s="17" t="n">
        <v>1</v>
      </c>
      <c r="H1245" s="6" t="s">
        <f>=(F1245-E1245)*G1245</f>
      </c>
      <c r="I1245" s="9" t="s">
        <f>=(F1245-E1245)/E1245</f>
      </c>
      <c r="J1245" s="7" t="s">
        <f>=MAX(1,DATEDIF(C1245,D1245,"d")-1)</f>
      </c>
      <c r="K1245" s="9" t="s">
        <f>=I1245*365/J1245</f>
      </c>
    </row>
    <row collapsed="false" customFormat="false" customHeight="false" hidden="false" ht="12.1" outlineLevel="0" r="1246">
      <c r="A1246" s="16" t="s">
        <v>471</v>
      </c>
      <c r="B1246" s="16" t="s">
        <v>1032</v>
      </c>
      <c r="C1246" s="45" t="n">
        <v>46017</v>
      </c>
      <c r="D1246" s="46" t="n">
        <v>46077</v>
      </c>
      <c r="E1246" s="17" t="n">
        <v>1017.08</v>
      </c>
      <c r="F1246" s="17" t="n">
        <v>1000.76</v>
      </c>
      <c r="G1246" s="17" t="n">
        <v>1</v>
      </c>
      <c r="H1246" s="6" t="s">
        <f>=(F1246-E1246)*G1246</f>
      </c>
      <c r="I1246" s="9" t="s">
        <f>=(F1246-E1246)/E1246</f>
      </c>
      <c r="J1246" s="7" t="s">
        <f>=MAX(1,DATEDIF(C1246,D1246,"d")-1)</f>
      </c>
      <c r="K1246" s="9" t="s">
        <f>=I1246*365/J1246</f>
      </c>
    </row>
    <row collapsed="false" customFormat="false" customHeight="false" hidden="false" ht="12.1" outlineLevel="0" r="1247">
      <c r="A1247" s="16" t="s">
        <v>472</v>
      </c>
      <c r="B1247" s="16" t="s">
        <v>1033</v>
      </c>
      <c r="C1247" s="45" t="n">
        <v>46017</v>
      </c>
      <c r="D1247" s="46" t="n">
        <v>46077</v>
      </c>
      <c r="E1247" s="17" t="n">
        <v>1009.41</v>
      </c>
      <c r="F1247" s="17" t="n">
        <v>1000.43</v>
      </c>
      <c r="G1247" s="17" t="n">
        <v>1</v>
      </c>
      <c r="H1247" s="6" t="s">
        <f>=(F1247-E1247)*G1247</f>
      </c>
      <c r="I1247" s="9" t="s">
        <f>=(F1247-E1247)/E1247</f>
      </c>
      <c r="J1247" s="7" t="s">
        <f>=MAX(1,DATEDIF(C1247,D1247,"d")-1)</f>
      </c>
      <c r="K1247" s="9" t="s">
        <f>=I1247*365/J1247</f>
      </c>
    </row>
    <row collapsed="false" customFormat="false" customHeight="false" hidden="false" ht="12.1" outlineLevel="0" r="1248">
      <c r="A1248" s="16" t="s">
        <v>473</v>
      </c>
      <c r="B1248" s="16" t="s">
        <v>1036</v>
      </c>
      <c r="C1248" s="45" t="n">
        <v>46017</v>
      </c>
      <c r="D1248" s="46" t="n">
        <v>46077</v>
      </c>
      <c r="E1248" s="17" t="n">
        <v>1013.95</v>
      </c>
      <c r="F1248" s="17" t="n">
        <v>1005.44</v>
      </c>
      <c r="G1248" s="17" t="n">
        <v>1</v>
      </c>
      <c r="H1248" s="6" t="s">
        <f>=(F1248-E1248)*G1248</f>
      </c>
      <c r="I1248" s="9" t="s">
        <f>=(F1248-E1248)/E1248</f>
      </c>
      <c r="J1248" s="7" t="s">
        <f>=MAX(1,DATEDIF(C1248,D1248,"d")-1)</f>
      </c>
      <c r="K1248" s="9" t="s">
        <f>=I1248*365/J1248</f>
      </c>
    </row>
    <row collapsed="false" customFormat="false" customHeight="false" hidden="false" ht="12.1" outlineLevel="0" r="1249">
      <c r="A1249" s="16" t="s">
        <v>474</v>
      </c>
      <c r="B1249" s="16" t="s">
        <v>1119</v>
      </c>
      <c r="C1249" s="45" t="n">
        <v>46017</v>
      </c>
      <c r="D1249" s="46" t="n">
        <v>46044</v>
      </c>
      <c r="E1249" s="17" t="n">
        <v>1023.27</v>
      </c>
      <c r="F1249" s="17" t="n">
        <v>1042.2</v>
      </c>
      <c r="G1249" s="17" t="n">
        <v>1</v>
      </c>
      <c r="H1249" s="6" t="s">
        <f>=(F1249-E1249)*G1249</f>
      </c>
      <c r="I1249" s="9" t="s">
        <f>=(F1249-E1249)/E1249</f>
      </c>
      <c r="J1249" s="7" t="s">
        <f>=MAX(1,DATEDIF(C1249,D1249,"d")-1)</f>
      </c>
      <c r="K1249" s="9" t="s">
        <f>=I1249*365/J1249</f>
      </c>
    </row>
    <row collapsed="false" customFormat="false" customHeight="false" hidden="false" ht="12.1" outlineLevel="0" r="1250">
      <c r="A1250" s="16" t="s">
        <v>467</v>
      </c>
      <c r="B1250" s="16" t="s">
        <v>1029</v>
      </c>
      <c r="C1250" s="45" t="n">
        <v>46017</v>
      </c>
      <c r="D1250" s="46" t="n">
        <v>46072</v>
      </c>
      <c r="E1250" s="17" t="n">
        <v>720.91</v>
      </c>
      <c r="F1250" s="17" t="n">
        <v>798</v>
      </c>
      <c r="G1250" s="17" t="n">
        <v>1</v>
      </c>
      <c r="H1250" s="6" t="s">
        <f>=(F1250-E1250)*G1250</f>
      </c>
      <c r="I1250" s="9" t="s">
        <f>=(F1250-E1250)/E1250</f>
      </c>
      <c r="J1250" s="7" t="s">
        <f>=MAX(1,DATEDIF(C1250,D1250,"d")-1)</f>
      </c>
      <c r="K1250" s="9" t="s">
        <f>=I1250*365/J1250</f>
      </c>
    </row>
    <row collapsed="false" customFormat="false" customHeight="false" hidden="false" ht="12.1" outlineLevel="0" r="1251">
      <c r="A1251" s="16" t="s">
        <v>467</v>
      </c>
      <c r="B1251" s="16" t="s">
        <v>1029</v>
      </c>
      <c r="C1251" s="45" t="n">
        <v>46020</v>
      </c>
      <c r="D1251" s="46" t="n">
        <v>46072</v>
      </c>
      <c r="E1251" s="17" t="n">
        <v>728.52</v>
      </c>
      <c r="F1251" s="17" t="n">
        <v>798</v>
      </c>
      <c r="G1251" s="17" t="n">
        <v>2</v>
      </c>
      <c r="H1251" s="6" t="s">
        <f>=(F1251-E1251)*G1251</f>
      </c>
      <c r="I1251" s="9" t="s">
        <f>=(F1251-E1251)/E1251</f>
      </c>
      <c r="J1251" s="7" t="s">
        <f>=MAX(1,DATEDIF(C1251,D1251,"d")-1)</f>
      </c>
      <c r="K1251" s="9" t="s">
        <f>=I1251*365/J1251</f>
      </c>
    </row>
    <row collapsed="false" customFormat="false" customHeight="false" hidden="false" ht="12.1" outlineLevel="0" r="1252">
      <c r="A1252" s="16" t="s">
        <v>475</v>
      </c>
      <c r="B1252" s="16" t="s">
        <v>1120</v>
      </c>
      <c r="C1252" s="45" t="n">
        <v>46027</v>
      </c>
      <c r="D1252" s="46" t="n">
        <v>46073</v>
      </c>
      <c r="E1252" s="17" t="n">
        <v>77.22</v>
      </c>
      <c r="F1252" s="17" t="n">
        <v>109.2903</v>
      </c>
      <c r="G1252" s="17" t="n">
        <v>2</v>
      </c>
      <c r="H1252" s="6" t="s">
        <f>=(F1252-E1252)*G1252</f>
      </c>
      <c r="I1252" s="9" t="s">
        <f>=(F1252-E1252)/E1252</f>
      </c>
      <c r="J1252" s="7" t="s">
        <f>=MAX(1,DATEDIF(C1252,D1252,"d")-1)</f>
      </c>
      <c r="K1252" s="9" t="s">
        <f>=I1252*365/J1252</f>
      </c>
    </row>
    <row collapsed="false" customFormat="false" customHeight="false" hidden="false" ht="12.1" outlineLevel="0" r="1253">
      <c r="A1253" s="16" t="s">
        <v>475</v>
      </c>
      <c r="B1253" s="16" t="s">
        <v>1120</v>
      </c>
      <c r="C1253" s="45" t="n">
        <v>46064</v>
      </c>
      <c r="D1253" s="46" t="n">
        <v>46073</v>
      </c>
      <c r="E1253" s="17" t="n">
        <v>108.4097</v>
      </c>
      <c r="F1253" s="17" t="n">
        <v>109.2903</v>
      </c>
      <c r="G1253" s="17" t="n">
        <v>30</v>
      </c>
      <c r="H1253" s="6" t="s">
        <f>=(F1253-E1253)*G1253</f>
      </c>
      <c r="I1253" s="9" t="s">
        <f>=(F1253-E1253)/E1253</f>
      </c>
      <c r="J1253" s="7" t="s">
        <f>=MAX(1,DATEDIF(C1253,D1253,"d")-1)</f>
      </c>
      <c r="K1253" s="9" t="s">
        <f>=I1253*365/J1253</f>
      </c>
    </row>
    <row collapsed="false" customFormat="false" customHeight="false" hidden="false" ht="12.1" outlineLevel="0" r="1254">
      <c r="A1254" s="16" t="s">
        <v>476</v>
      </c>
      <c r="B1254" s="16" t="s">
        <v>1035</v>
      </c>
      <c r="C1254" s="45" t="n">
        <v>46034</v>
      </c>
      <c r="D1254" s="46" t="n">
        <v>46077</v>
      </c>
      <c r="E1254" s="17" t="n">
        <v>1022.31</v>
      </c>
      <c r="F1254" s="17" t="n">
        <v>1024.13</v>
      </c>
      <c r="G1254" s="17" t="n">
        <v>1</v>
      </c>
      <c r="H1254" s="6" t="s">
        <f>=(F1254-E1254)*G1254</f>
      </c>
      <c r="I1254" s="9" t="s">
        <f>=(F1254-E1254)/E1254</f>
      </c>
      <c r="J1254" s="7" t="s">
        <f>=MAX(1,DATEDIF(C1254,D1254,"d")-1)</f>
      </c>
      <c r="K1254" s="9" t="s">
        <f>=I1254*365/J1254</f>
      </c>
    </row>
    <row collapsed="false" customFormat="false" customHeight="false" hidden="false" ht="12.1" outlineLevel="0" r="1255">
      <c r="A1255" s="16" t="s">
        <v>477</v>
      </c>
      <c r="B1255" s="16" t="s">
        <v>1112</v>
      </c>
      <c r="C1255" s="45" t="n">
        <v>46038</v>
      </c>
      <c r="D1255" s="46" t="n">
        <v>46077</v>
      </c>
      <c r="E1255" s="17" t="n">
        <v>941.27</v>
      </c>
      <c r="F1255" s="17" t="n">
        <v>966.93</v>
      </c>
      <c r="G1255" s="17" t="n">
        <v>1</v>
      </c>
      <c r="H1255" s="6" t="s">
        <f>=(F1255-E1255)*G1255</f>
      </c>
      <c r="I1255" s="9" t="s">
        <f>=(F1255-E1255)/E1255</f>
      </c>
      <c r="J1255" s="7" t="s">
        <f>=MAX(1,DATEDIF(C1255,D1255,"d")-1)</f>
      </c>
      <c r="K1255" s="9" t="s">
        <f>=I1255*365/J1255</f>
      </c>
    </row>
    <row collapsed="false" customFormat="false" customHeight="false" hidden="false" ht="12.1" outlineLevel="0" r="1256">
      <c r="A1256" s="16" t="s">
        <v>478</v>
      </c>
      <c r="B1256" s="16" t="s">
        <v>1121</v>
      </c>
      <c r="C1256" s="45" t="n">
        <v>46038</v>
      </c>
      <c r="D1256" s="46" t="n">
        <v>46077</v>
      </c>
      <c r="E1256" s="17" t="n">
        <v>909.37</v>
      </c>
      <c r="F1256" s="17" t="n">
        <v>935.77</v>
      </c>
      <c r="G1256" s="17" t="n">
        <v>1</v>
      </c>
      <c r="H1256" s="6" t="s">
        <f>=(F1256-E1256)*G1256</f>
      </c>
      <c r="I1256" s="9" t="s">
        <f>=(F1256-E1256)/E1256</f>
      </c>
      <c r="J1256" s="7" t="s">
        <f>=MAX(1,DATEDIF(C1256,D1256,"d")-1)</f>
      </c>
      <c r="K1256" s="9" t="s">
        <f>=I1256*365/J1256</f>
      </c>
    </row>
    <row collapsed="false" customFormat="false" customHeight="false" hidden="false" ht="12.1" outlineLevel="0" r="1257">
      <c r="A1257" s="16" t="s">
        <v>112</v>
      </c>
      <c r="B1257" s="16" t="s">
        <v>113</v>
      </c>
      <c r="C1257" s="45" t="n">
        <v>46038</v>
      </c>
      <c r="D1257" s="46" t="n">
        <v>46077</v>
      </c>
      <c r="E1257" s="17" t="n">
        <v>950.19</v>
      </c>
      <c r="F1257" s="17" t="n">
        <v>975.79</v>
      </c>
      <c r="G1257" s="17" t="n">
        <v>1</v>
      </c>
      <c r="H1257" s="6" t="s">
        <f>=(F1257-E1257)*G1257</f>
      </c>
      <c r="I1257" s="9" t="s">
        <f>=(F1257-E1257)/E1257</f>
      </c>
      <c r="J1257" s="7" t="s">
        <f>=MAX(1,DATEDIF(C1257,D1257,"d")-1)</f>
      </c>
      <c r="K1257" s="9" t="s">
        <f>=I1257*365/J1257</f>
      </c>
    </row>
    <row collapsed="false" customFormat="false" customHeight="false" hidden="false" ht="12.1" outlineLevel="0" r="1258">
      <c r="A1258" s="16" t="s">
        <v>479</v>
      </c>
      <c r="B1258" s="16" t="s">
        <v>1122</v>
      </c>
      <c r="C1258" s="45" t="n">
        <v>46041</v>
      </c>
      <c r="D1258" s="46" t="n">
        <v>46063</v>
      </c>
      <c r="E1258" s="17" t="n">
        <v>105.65</v>
      </c>
      <c r="F1258" s="17" t="n">
        <v>107.25</v>
      </c>
      <c r="G1258" s="17" t="n">
        <v>10</v>
      </c>
      <c r="H1258" s="6" t="s">
        <f>=(F1258-E1258)*G1258</f>
      </c>
      <c r="I1258" s="9" t="s">
        <f>=(F1258-E1258)/E1258</f>
      </c>
      <c r="J1258" s="7" t="s">
        <f>=MAX(1,DATEDIF(C1258,D1258,"d")-1)</f>
      </c>
      <c r="K1258" s="9" t="s">
        <f>=I1258*365/J1258</f>
      </c>
    </row>
    <row collapsed="false" customFormat="false" customHeight="false" hidden="false" ht="12.1" outlineLevel="0" r="1259">
      <c r="A1259" s="16" t="s">
        <v>479</v>
      </c>
      <c r="B1259" s="16" t="s">
        <v>1122</v>
      </c>
      <c r="C1259" s="45" t="n">
        <v>46070</v>
      </c>
      <c r="D1259" s="46" t="n">
        <v>46076</v>
      </c>
      <c r="E1259" s="17" t="n">
        <v>112.37</v>
      </c>
      <c r="F1259" s="17" t="n">
        <v>111.29</v>
      </c>
      <c r="G1259" s="17" t="n">
        <v>10</v>
      </c>
      <c r="H1259" s="6" t="s">
        <f>=(F1259-E1259)*G1259</f>
      </c>
      <c r="I1259" s="9" t="s">
        <f>=(F1259-E1259)/E1259</f>
      </c>
      <c r="J1259" s="7" t="s">
        <f>=MAX(1,DATEDIF(C1259,D1259,"d")-1)</f>
      </c>
      <c r="K1259" s="9" t="s">
        <f>=I1259*365/J1259</f>
      </c>
    </row>
    <row collapsed="false" customFormat="false" customHeight="false" hidden="false" ht="12.1" outlineLevel="0" r="1260">
      <c r="A1260" s="16" t="s">
        <v>480</v>
      </c>
      <c r="B1260" s="16" t="s">
        <v>1037</v>
      </c>
      <c r="C1260" s="45" t="n">
        <v>46041</v>
      </c>
      <c r="D1260" s="46" t="n">
        <v>46045</v>
      </c>
      <c r="E1260" s="17" t="n">
        <v>1004.94</v>
      </c>
      <c r="F1260" s="17" t="n">
        <v>1000</v>
      </c>
      <c r="G1260" s="17" t="n">
        <v>2</v>
      </c>
      <c r="H1260" s="6" t="s">
        <f>=(F1260-E1260)*G1260</f>
      </c>
      <c r="I1260" s="9" t="s">
        <f>=(F1260-E1260)/E1260</f>
      </c>
      <c r="J1260" s="7" t="s">
        <f>=MAX(1,DATEDIF(C1260,D1260,"d")-1)</f>
      </c>
      <c r="K1260" s="9" t="s">
        <f>=I1260*365/J1260</f>
      </c>
    </row>
    <row collapsed="false" customFormat="false" customHeight="false" hidden="false" ht="12.1" outlineLevel="0" r="1261">
      <c r="A1261" s="16" t="s">
        <v>389</v>
      </c>
      <c r="B1261" s="16" t="s">
        <v>1062</v>
      </c>
      <c r="C1261" s="45" t="n">
        <v>46042</v>
      </c>
      <c r="D1261" s="46" t="n">
        <v>46064</v>
      </c>
      <c r="E1261" s="17" t="n">
        <v>38.258</v>
      </c>
      <c r="F1261" s="17" t="n">
        <v>38.767</v>
      </c>
      <c r="G1261" s="17" t="n">
        <v>10</v>
      </c>
      <c r="H1261" s="6" t="s">
        <f>=(F1261-E1261)*G1261</f>
      </c>
      <c r="I1261" s="9" t="s">
        <f>=(F1261-E1261)/E1261</f>
      </c>
      <c r="J1261" s="7" t="s">
        <f>=MAX(1,DATEDIF(C1261,D1261,"d")-1)</f>
      </c>
      <c r="K1261" s="9" t="s">
        <f>=I1261*365/J1261</f>
      </c>
    </row>
    <row collapsed="false" customFormat="false" customHeight="false" hidden="false" ht="12.1" outlineLevel="0" r="1262">
      <c r="A1262" s="16" t="s">
        <v>481</v>
      </c>
      <c r="B1262" s="16" t="s">
        <v>1123</v>
      </c>
      <c r="C1262" s="45" t="n">
        <v>46042</v>
      </c>
      <c r="D1262" s="46" t="n">
        <v>46076</v>
      </c>
      <c r="E1262" s="17" t="n">
        <v>0.1344</v>
      </c>
      <c r="F1262" s="17" t="n">
        <v>0.1329</v>
      </c>
      <c r="G1262" s="17" t="n">
        <v>1000</v>
      </c>
      <c r="H1262" s="6" t="s">
        <f>=(F1262-E1262)*G1262</f>
      </c>
      <c r="I1262" s="9" t="s">
        <f>=(F1262-E1262)/E1262</f>
      </c>
      <c r="J1262" s="7" t="s">
        <f>=MAX(1,DATEDIF(C1262,D1262,"d")-1)</f>
      </c>
      <c r="K1262" s="9" t="s">
        <f>=I1262*365/J1262</f>
      </c>
    </row>
    <row collapsed="false" customFormat="false" customHeight="false" hidden="false" ht="12.1" outlineLevel="0" r="1263">
      <c r="A1263" s="16" t="s">
        <v>481</v>
      </c>
      <c r="B1263" s="16" t="s">
        <v>1123</v>
      </c>
      <c r="C1263" s="45" t="n">
        <v>46043</v>
      </c>
      <c r="D1263" s="46" t="n">
        <v>46076</v>
      </c>
      <c r="E1263" s="17" t="n">
        <v>0.1276</v>
      </c>
      <c r="F1263" s="17" t="n">
        <v>0.1329</v>
      </c>
      <c r="G1263" s="17" t="n">
        <v>1000</v>
      </c>
      <c r="H1263" s="6" t="s">
        <f>=(F1263-E1263)*G1263</f>
      </c>
      <c r="I1263" s="9" t="s">
        <f>=(F1263-E1263)/E1263</f>
      </c>
      <c r="J1263" s="7" t="s">
        <f>=MAX(1,DATEDIF(C1263,D1263,"d")-1)</f>
      </c>
      <c r="K1263" s="9" t="s">
        <f>=I1263*365/J1263</f>
      </c>
    </row>
    <row collapsed="false" customFormat="false" customHeight="false" hidden="false" ht="12.1" outlineLevel="0" r="1264">
      <c r="A1264" s="16" t="s">
        <v>481</v>
      </c>
      <c r="B1264" s="16" t="s">
        <v>1123</v>
      </c>
      <c r="C1264" s="45" t="n">
        <v>46044</v>
      </c>
      <c r="D1264" s="46" t="n">
        <v>46076</v>
      </c>
      <c r="E1264" s="17" t="n">
        <v>0.1279</v>
      </c>
      <c r="F1264" s="17" t="n">
        <v>0.1329</v>
      </c>
      <c r="G1264" s="17" t="n">
        <v>3000</v>
      </c>
      <c r="H1264" s="6" t="s">
        <f>=(F1264-E1264)*G1264</f>
      </c>
      <c r="I1264" s="9" t="s">
        <f>=(F1264-E1264)/E1264</f>
      </c>
      <c r="J1264" s="7" t="s">
        <f>=MAX(1,DATEDIF(C1264,D1264,"d")-1)</f>
      </c>
      <c r="K1264" s="9" t="s">
        <f>=I1264*365/J1264</f>
      </c>
    </row>
    <row collapsed="false" customFormat="false" customHeight="false" hidden="false" ht="12.1" outlineLevel="0" r="1265">
      <c r="A1265" s="16" t="s">
        <v>481</v>
      </c>
      <c r="B1265" s="16" t="s">
        <v>1123</v>
      </c>
      <c r="C1265" s="45" t="n">
        <v>46045</v>
      </c>
      <c r="D1265" s="46" t="n">
        <v>46076</v>
      </c>
      <c r="E1265" s="17" t="n">
        <v>0.133</v>
      </c>
      <c r="F1265" s="17" t="n">
        <v>0.1329</v>
      </c>
      <c r="G1265" s="17" t="n">
        <v>4000</v>
      </c>
      <c r="H1265" s="6" t="s">
        <f>=(F1265-E1265)*G1265</f>
      </c>
      <c r="I1265" s="9" t="s">
        <f>=(F1265-E1265)/E1265</f>
      </c>
      <c r="J1265" s="7" t="s">
        <f>=MAX(1,DATEDIF(C1265,D1265,"d")-1)</f>
      </c>
      <c r="K1265" s="9" t="s">
        <f>=I1265*365/J1265</f>
      </c>
    </row>
    <row collapsed="false" customFormat="false" customHeight="false" hidden="false" ht="12.1" outlineLevel="0" r="1266">
      <c r="A1266" s="16" t="s">
        <v>481</v>
      </c>
      <c r="B1266" s="16" t="s">
        <v>1123</v>
      </c>
      <c r="C1266" s="45" t="n">
        <v>46045</v>
      </c>
      <c r="D1266" s="46" t="n">
        <v>46076</v>
      </c>
      <c r="E1266" s="17" t="n">
        <v>0.133</v>
      </c>
      <c r="F1266" s="17" t="n">
        <v>0.1329</v>
      </c>
      <c r="G1266" s="17" t="n">
        <v>6000</v>
      </c>
      <c r="H1266" s="6" t="s">
        <f>=(F1266-E1266)*G1266</f>
      </c>
      <c r="I1266" s="9" t="s">
        <f>=(F1266-E1266)/E1266</f>
      </c>
      <c r="J1266" s="7" t="s">
        <f>=MAX(1,DATEDIF(C1266,D1266,"d")-1)</f>
      </c>
      <c r="K1266" s="9" t="s">
        <f>=I1266*365/J1266</f>
      </c>
    </row>
    <row collapsed="false" customFormat="false" customHeight="false" hidden="false" ht="12.1" outlineLevel="0" r="1267">
      <c r="A1267" s="16" t="s">
        <v>481</v>
      </c>
      <c r="B1267" s="16" t="s">
        <v>1123</v>
      </c>
      <c r="C1267" s="45" t="n">
        <v>46055</v>
      </c>
      <c r="D1267" s="46" t="n">
        <v>46076</v>
      </c>
      <c r="E1267" s="17" t="n">
        <v>0.1285</v>
      </c>
      <c r="F1267" s="17" t="n">
        <v>0.1329</v>
      </c>
      <c r="G1267" s="17" t="n">
        <v>10000</v>
      </c>
      <c r="H1267" s="6" t="s">
        <f>=(F1267-E1267)*G1267</f>
      </c>
      <c r="I1267" s="9" t="s">
        <f>=(F1267-E1267)/E1267</f>
      </c>
      <c r="J1267" s="7" t="s">
        <f>=MAX(1,DATEDIF(C1267,D1267,"d")-1)</f>
      </c>
      <c r="K1267" s="9" t="s">
        <f>=I1267*365/J1267</f>
      </c>
    </row>
    <row collapsed="false" customFormat="false" customHeight="false" hidden="false" ht="12.1" outlineLevel="0" r="1268">
      <c r="A1268" s="16" t="s">
        <v>410</v>
      </c>
      <c r="B1268" s="16" t="s">
        <v>1076</v>
      </c>
      <c r="C1268" s="45" t="n">
        <v>46042</v>
      </c>
      <c r="D1268" s="46" t="n">
        <v>46072</v>
      </c>
      <c r="E1268" s="17" t="n">
        <v>0.4291</v>
      </c>
      <c r="F1268" s="17" t="n">
        <v>0.4363</v>
      </c>
      <c r="G1268" s="17" t="n">
        <v>1000</v>
      </c>
      <c r="H1268" s="6" t="s">
        <f>=(F1268-E1268)*G1268</f>
      </c>
      <c r="I1268" s="9" t="s">
        <f>=(F1268-E1268)/E1268</f>
      </c>
      <c r="J1268" s="7" t="s">
        <f>=MAX(1,DATEDIF(C1268,D1268,"d")-1)</f>
      </c>
      <c r="K1268" s="9" t="s">
        <f>=I1268*365/J1268</f>
      </c>
    </row>
    <row collapsed="false" customFormat="false" customHeight="false" hidden="false" ht="12.1" outlineLevel="0" r="1269">
      <c r="A1269" s="16" t="s">
        <v>482</v>
      </c>
      <c r="B1269" s="16" t="s">
        <v>1124</v>
      </c>
      <c r="C1269" s="45" t="n">
        <v>46042</v>
      </c>
      <c r="D1269" s="46" t="n">
        <v>46072</v>
      </c>
      <c r="E1269" s="17" t="n">
        <v>403.89</v>
      </c>
      <c r="F1269" s="17" t="n">
        <v>424.31</v>
      </c>
      <c r="G1269" s="17" t="n">
        <v>1</v>
      </c>
      <c r="H1269" s="6" t="s">
        <f>=(F1269-E1269)*G1269</f>
      </c>
      <c r="I1269" s="9" t="s">
        <f>=(F1269-E1269)/E1269</f>
      </c>
      <c r="J1269" s="7" t="s">
        <f>=MAX(1,DATEDIF(C1269,D1269,"d")-1)</f>
      </c>
      <c r="K1269" s="9" t="s">
        <f>=I1269*365/J1269</f>
      </c>
    </row>
    <row collapsed="false" customFormat="false" customHeight="false" hidden="false" ht="12.1" outlineLevel="0" r="1270">
      <c r="A1270" s="16" t="s">
        <v>483</v>
      </c>
      <c r="B1270" s="16" t="s">
        <v>1125</v>
      </c>
      <c r="C1270" s="45" t="n">
        <v>46042</v>
      </c>
      <c r="D1270" s="46" t="n">
        <v>46077</v>
      </c>
      <c r="E1270" s="17" t="n">
        <v>987.39</v>
      </c>
      <c r="F1270" s="17" t="n">
        <v>1012.81</v>
      </c>
      <c r="G1270" s="17" t="n">
        <v>1</v>
      </c>
      <c r="H1270" s="6" t="s">
        <f>=(F1270-E1270)*G1270</f>
      </c>
      <c r="I1270" s="9" t="s">
        <f>=(F1270-E1270)/E1270</f>
      </c>
      <c r="J1270" s="7" t="s">
        <f>=MAX(1,DATEDIF(C1270,D1270,"d")-1)</f>
      </c>
      <c r="K1270" s="9" t="s">
        <f>=I1270*365/J1270</f>
      </c>
    </row>
    <row collapsed="false" customFormat="false" customHeight="false" hidden="false" ht="12.1" outlineLevel="0" r="1271">
      <c r="A1271" s="16" t="s">
        <v>484</v>
      </c>
      <c r="B1271" s="16" t="s">
        <v>1040</v>
      </c>
      <c r="C1271" s="45" t="n">
        <v>46043</v>
      </c>
      <c r="D1271" s="46" t="n">
        <v>46077</v>
      </c>
      <c r="E1271" s="17" t="n">
        <v>867.48</v>
      </c>
      <c r="F1271" s="17" t="n">
        <v>855.52</v>
      </c>
      <c r="G1271" s="17" t="n">
        <v>1</v>
      </c>
      <c r="H1271" s="6" t="s">
        <f>=(F1271-E1271)*G1271</f>
      </c>
      <c r="I1271" s="9" t="s">
        <f>=(F1271-E1271)/E1271</f>
      </c>
      <c r="J1271" s="7" t="s">
        <f>=MAX(1,DATEDIF(C1271,D1271,"d")-1)</f>
      </c>
      <c r="K1271" s="9" t="s">
        <f>=I1271*365/J1271</f>
      </c>
    </row>
    <row collapsed="false" customFormat="false" customHeight="false" hidden="false" ht="12.1" outlineLevel="0" r="1272">
      <c r="A1272" s="16" t="s">
        <v>485</v>
      </c>
      <c r="B1272" s="16" t="s">
        <v>1039</v>
      </c>
      <c r="C1272" s="45" t="n">
        <v>46044</v>
      </c>
      <c r="D1272" s="46" t="n">
        <v>46077</v>
      </c>
      <c r="E1272" s="17" t="n">
        <v>924.91</v>
      </c>
      <c r="F1272" s="17" t="n">
        <v>923.81</v>
      </c>
      <c r="G1272" s="17" t="n">
        <v>1</v>
      </c>
      <c r="H1272" s="6" t="s">
        <f>=(F1272-E1272)*G1272</f>
      </c>
      <c r="I1272" s="9" t="s">
        <f>=(F1272-E1272)/E1272</f>
      </c>
      <c r="J1272" s="7" t="s">
        <f>=MAX(1,DATEDIF(C1272,D1272,"d")-1)</f>
      </c>
      <c r="K1272" s="9" t="s">
        <f>=I1272*365/J1272</f>
      </c>
    </row>
    <row collapsed="false" customFormat="false" customHeight="false" hidden="false" ht="12.1" outlineLevel="0" r="1273">
      <c r="A1273" s="16" t="s">
        <v>486</v>
      </c>
      <c r="B1273" s="16" t="s">
        <v>1113</v>
      </c>
      <c r="C1273" s="45" t="n">
        <v>46048</v>
      </c>
      <c r="D1273" s="46" t="n">
        <v>46048</v>
      </c>
      <c r="E1273" s="17" t="n">
        <v>42.185</v>
      </c>
      <c r="F1273" s="17" t="n">
        <v>42.355</v>
      </c>
      <c r="G1273" s="17" t="n">
        <v>2</v>
      </c>
      <c r="H1273" s="6" t="s">
        <f>=(F1273-E1273)*G1273</f>
      </c>
      <c r="I1273" s="9" t="s">
        <f>=(F1273-E1273)/E1273</f>
      </c>
      <c r="J1273" s="7" t="s">
        <f>=MAX(1,DATEDIF(C1273,D1273,"d")-1)</f>
      </c>
      <c r="K1273" s="9" t="s">
        <f>=I1273*365/J1273</f>
      </c>
    </row>
    <row collapsed="false" customFormat="false" customHeight="false" hidden="false" ht="12.1" outlineLevel="0" r="1274">
      <c r="A1274" s="16" t="s">
        <v>466</v>
      </c>
      <c r="B1274" s="16" t="s">
        <v>1111</v>
      </c>
      <c r="C1274" s="45" t="n">
        <v>46049</v>
      </c>
      <c r="D1274" s="46" t="n">
        <v>46072</v>
      </c>
      <c r="E1274" s="17" t="n">
        <v>859.525</v>
      </c>
      <c r="F1274" s="17" t="n">
        <v>943.8467</v>
      </c>
      <c r="G1274" s="17" t="n">
        <v>2</v>
      </c>
      <c r="H1274" s="6" t="s">
        <f>=(F1274-E1274)*G1274</f>
      </c>
      <c r="I1274" s="9" t="s">
        <f>=(F1274-E1274)/E1274</f>
      </c>
      <c r="J1274" s="7" t="s">
        <f>=MAX(1,DATEDIF(C1274,D1274,"d")-1)</f>
      </c>
      <c r="K1274" s="9" t="s">
        <f>=I1274*365/J1274</f>
      </c>
    </row>
    <row collapsed="false" customFormat="false" customHeight="false" hidden="false" ht="12.1" outlineLevel="0" r="1275">
      <c r="A1275" s="16" t="s">
        <v>466</v>
      </c>
      <c r="B1275" s="16" t="s">
        <v>1111</v>
      </c>
      <c r="C1275" s="45" t="n">
        <v>46069</v>
      </c>
      <c r="D1275" s="46" t="n">
        <v>46072</v>
      </c>
      <c r="E1275" s="17" t="n">
        <v>917.34</v>
      </c>
      <c r="F1275" s="17" t="n">
        <v>943.8467</v>
      </c>
      <c r="G1275" s="17" t="n">
        <v>1</v>
      </c>
      <c r="H1275" s="6" t="s">
        <f>=(F1275-E1275)*G1275</f>
      </c>
      <c r="I1275" s="9" t="s">
        <f>=(F1275-E1275)/E1275</f>
      </c>
      <c r="J1275" s="7" t="s">
        <f>=MAX(1,DATEDIF(C1275,D1275,"d")-1)</f>
      </c>
      <c r="K1275" s="9" t="s">
        <f>=I1275*365/J1275</f>
      </c>
    </row>
    <row collapsed="false" customFormat="false" customHeight="false" hidden="false" ht="12.1" outlineLevel="0" r="1276">
      <c r="A1276" s="16" t="s">
        <v>86</v>
      </c>
      <c r="B1276" s="16" t="s">
        <v>87</v>
      </c>
      <c r="C1276" s="45" t="n">
        <v>46055</v>
      </c>
      <c r="D1276" s="46" t="n">
        <v>46077</v>
      </c>
      <c r="E1276" s="17" t="n">
        <v>1.069</v>
      </c>
      <c r="F1276" s="17" t="n">
        <v>1.062</v>
      </c>
      <c r="G1276" s="17" t="n">
        <v>175</v>
      </c>
      <c r="H1276" s="6" t="s">
        <f>=(F1276-E1276)*G1276</f>
      </c>
      <c r="I1276" s="9" t="s">
        <f>=(F1276-E1276)/E1276</f>
      </c>
      <c r="J1276" s="7" t="s">
        <f>=MAX(1,DATEDIF(C1276,D1276,"d")-1)</f>
      </c>
      <c r="K1276" s="9" t="s">
        <f>=I1276*365/J1276</f>
      </c>
    </row>
    <row collapsed="false" customFormat="false" customHeight="false" hidden="false" ht="12.1" outlineLevel="0" r="1277">
      <c r="A1277" s="16" t="s">
        <v>86</v>
      </c>
      <c r="B1277" s="16" t="s">
        <v>87</v>
      </c>
      <c r="C1277" s="45" t="n">
        <v>46055</v>
      </c>
      <c r="D1277" s="46" t="n">
        <v>46077</v>
      </c>
      <c r="E1277" s="17" t="n">
        <v>1.069</v>
      </c>
      <c r="F1277" s="17" t="n">
        <v>1.06</v>
      </c>
      <c r="G1277" s="17" t="n">
        <v>1</v>
      </c>
      <c r="H1277" s="6" t="s">
        <f>=(F1277-E1277)*G1277</f>
      </c>
      <c r="I1277" s="9" t="s">
        <f>=(F1277-E1277)/E1277</f>
      </c>
      <c r="J1277" s="7" t="s">
        <f>=MAX(1,DATEDIF(C1277,D1277,"d")-1)</f>
      </c>
      <c r="K1277" s="9" t="s">
        <f>=I1277*365/J1277</f>
      </c>
    </row>
    <row collapsed="false" customFormat="false" customHeight="false" hidden="false" ht="12.1" outlineLevel="0" r="1278">
      <c r="A1278" s="16" t="s">
        <v>86</v>
      </c>
      <c r="B1278" s="16" t="s">
        <v>87</v>
      </c>
      <c r="C1278" s="45" t="n">
        <v>46055</v>
      </c>
      <c r="D1278" s="46" t="n">
        <v>46077</v>
      </c>
      <c r="E1278" s="17" t="n">
        <v>1.069</v>
      </c>
      <c r="F1278" s="17" t="n">
        <v>1.06</v>
      </c>
      <c r="G1278" s="17" t="n">
        <v>1</v>
      </c>
      <c r="H1278" s="6" t="s">
        <f>=(F1278-E1278)*G1278</f>
      </c>
      <c r="I1278" s="9" t="s">
        <f>=(F1278-E1278)/E1278</f>
      </c>
      <c r="J1278" s="7" t="s">
        <f>=MAX(1,DATEDIF(C1278,D1278,"d")-1)</f>
      </c>
      <c r="K1278" s="9" t="s">
        <f>=I1278*365/J1278</f>
      </c>
    </row>
    <row collapsed="false" customFormat="false" customHeight="false" hidden="false" ht="12.1" outlineLevel="0" r="1279">
      <c r="A1279" s="16" t="s">
        <v>86</v>
      </c>
      <c r="B1279" s="16" t="s">
        <v>87</v>
      </c>
      <c r="C1279" s="45" t="n">
        <v>46055</v>
      </c>
      <c r="D1279" s="46" t="n">
        <v>46077</v>
      </c>
      <c r="E1279" s="17" t="n">
        <v>1.069</v>
      </c>
      <c r="F1279" s="17" t="n">
        <v>1.06</v>
      </c>
      <c r="G1279" s="17" t="n">
        <v>1</v>
      </c>
      <c r="H1279" s="6" t="s">
        <f>=(F1279-E1279)*G1279</f>
      </c>
      <c r="I1279" s="9" t="s">
        <f>=(F1279-E1279)/E1279</f>
      </c>
      <c r="J1279" s="7" t="s">
        <f>=MAX(1,DATEDIF(C1279,D1279,"d")-1)</f>
      </c>
      <c r="K1279" s="9" t="s">
        <f>=I1279*365/J1279</f>
      </c>
    </row>
    <row collapsed="false" customFormat="false" customHeight="false" hidden="false" ht="12.1" outlineLevel="0" r="1280">
      <c r="A1280" s="16" t="s">
        <v>86</v>
      </c>
      <c r="B1280" s="16" t="s">
        <v>87</v>
      </c>
      <c r="C1280" s="45" t="n">
        <v>46055</v>
      </c>
      <c r="D1280" s="46" t="n">
        <v>46077</v>
      </c>
      <c r="E1280" s="17" t="n">
        <v>1.069</v>
      </c>
      <c r="F1280" s="17" t="n">
        <v>1.06</v>
      </c>
      <c r="G1280" s="17" t="n">
        <v>1</v>
      </c>
      <c r="H1280" s="6" t="s">
        <f>=(F1280-E1280)*G1280</f>
      </c>
      <c r="I1280" s="9" t="s">
        <f>=(F1280-E1280)/E1280</f>
      </c>
      <c r="J1280" s="7" t="s">
        <f>=MAX(1,DATEDIF(C1280,D1280,"d")-1)</f>
      </c>
      <c r="K1280" s="9" t="s">
        <f>=I1280*365/J1280</f>
      </c>
    </row>
    <row collapsed="false" customFormat="false" customHeight="false" hidden="false" ht="12.1" outlineLevel="0" r="1281">
      <c r="A1281" s="16" t="s">
        <v>86</v>
      </c>
      <c r="B1281" s="16" t="s">
        <v>87</v>
      </c>
      <c r="C1281" s="45" t="n">
        <v>46055</v>
      </c>
      <c r="D1281" s="46" t="n">
        <v>46077</v>
      </c>
      <c r="E1281" s="17" t="n">
        <v>1.069</v>
      </c>
      <c r="F1281" s="17" t="n">
        <v>1.06</v>
      </c>
      <c r="G1281" s="17" t="n">
        <v>1</v>
      </c>
      <c r="H1281" s="6" t="s">
        <f>=(F1281-E1281)*G1281</f>
      </c>
      <c r="I1281" s="9" t="s">
        <f>=(F1281-E1281)/E1281</f>
      </c>
      <c r="J1281" s="7" t="s">
        <f>=MAX(1,DATEDIF(C1281,D1281,"d")-1)</f>
      </c>
      <c r="K1281" s="9" t="s">
        <f>=I1281*365/J1281</f>
      </c>
    </row>
    <row collapsed="false" customFormat="false" customHeight="false" hidden="false" ht="12.1" outlineLevel="0" r="1282">
      <c r="A1282" s="16" t="s">
        <v>86</v>
      </c>
      <c r="B1282" s="16" t="s">
        <v>87</v>
      </c>
      <c r="C1282" s="45" t="n">
        <v>46055</v>
      </c>
      <c r="D1282" s="46" t="n">
        <v>46077</v>
      </c>
      <c r="E1282" s="17" t="n">
        <v>1.069</v>
      </c>
      <c r="F1282" s="17" t="n">
        <v>1.06</v>
      </c>
      <c r="G1282" s="17" t="n">
        <v>1</v>
      </c>
      <c r="H1282" s="6" t="s">
        <f>=(F1282-E1282)*G1282</f>
      </c>
      <c r="I1282" s="9" t="s">
        <f>=(F1282-E1282)/E1282</f>
      </c>
      <c r="J1282" s="7" t="s">
        <f>=MAX(1,DATEDIF(C1282,D1282,"d")-1)</f>
      </c>
      <c r="K1282" s="9" t="s">
        <f>=I1282*365/J1282</f>
      </c>
    </row>
    <row collapsed="false" customFormat="false" customHeight="false" hidden="false" ht="12.1" outlineLevel="0" r="1283">
      <c r="A1283" s="16" t="s">
        <v>86</v>
      </c>
      <c r="B1283" s="16" t="s">
        <v>87</v>
      </c>
      <c r="C1283" s="45" t="n">
        <v>46055</v>
      </c>
      <c r="D1283" s="46" t="n">
        <v>46077</v>
      </c>
      <c r="E1283" s="17" t="n">
        <v>1.069</v>
      </c>
      <c r="F1283" s="17" t="n">
        <v>1.06</v>
      </c>
      <c r="G1283" s="17" t="n">
        <v>1</v>
      </c>
      <c r="H1283" s="6" t="s">
        <f>=(F1283-E1283)*G1283</f>
      </c>
      <c r="I1283" s="9" t="s">
        <f>=(F1283-E1283)/E1283</f>
      </c>
      <c r="J1283" s="7" t="s">
        <f>=MAX(1,DATEDIF(C1283,D1283,"d")-1)</f>
      </c>
      <c r="K1283" s="9" t="s">
        <f>=I1283*365/J1283</f>
      </c>
    </row>
    <row collapsed="false" customFormat="false" customHeight="false" hidden="false" ht="12.1" outlineLevel="0" r="1284">
      <c r="A1284" s="16" t="s">
        <v>86</v>
      </c>
      <c r="B1284" s="16" t="s">
        <v>87</v>
      </c>
      <c r="C1284" s="45" t="n">
        <v>46055</v>
      </c>
      <c r="D1284" s="46" t="n">
        <v>46077</v>
      </c>
      <c r="E1284" s="17" t="n">
        <v>1.069</v>
      </c>
      <c r="F1284" s="17" t="n">
        <v>1.062</v>
      </c>
      <c r="G1284" s="17" t="n">
        <v>75</v>
      </c>
      <c r="H1284" s="6" t="s">
        <f>=(F1284-E1284)*G1284</f>
      </c>
      <c r="I1284" s="9" t="s">
        <f>=(F1284-E1284)/E1284</f>
      </c>
      <c r="J1284" s="7" t="s">
        <f>=MAX(1,DATEDIF(C1284,D1284,"d")-1)</f>
      </c>
      <c r="K1284" s="9" t="s">
        <f>=I1284*365/J1284</f>
      </c>
    </row>
    <row collapsed="false" customFormat="false" customHeight="false" hidden="false" ht="12.1" outlineLevel="0" r="1285">
      <c r="A1285" s="16" t="s">
        <v>86</v>
      </c>
      <c r="B1285" s="16" t="s">
        <v>87</v>
      </c>
      <c r="C1285" s="45" t="n">
        <v>46055</v>
      </c>
      <c r="D1285" s="46" t="n">
        <v>46077</v>
      </c>
      <c r="E1285" s="17" t="n">
        <v>1.069</v>
      </c>
      <c r="F1285" s="17" t="n">
        <v>1.06</v>
      </c>
      <c r="G1285" s="17" t="n">
        <v>1</v>
      </c>
      <c r="H1285" s="6" t="s">
        <f>=(F1285-E1285)*G1285</f>
      </c>
      <c r="I1285" s="9" t="s">
        <f>=(F1285-E1285)/E1285</f>
      </c>
      <c r="J1285" s="7" t="s">
        <f>=MAX(1,DATEDIF(C1285,D1285,"d")-1)</f>
      </c>
      <c r="K1285" s="9" t="s">
        <f>=I1285*365/J1285</f>
      </c>
    </row>
    <row collapsed="false" customFormat="false" customHeight="false" hidden="false" ht="12.1" outlineLevel="0" r="1286">
      <c r="A1286" s="16" t="s">
        <v>86</v>
      </c>
      <c r="B1286" s="16" t="s">
        <v>87</v>
      </c>
      <c r="C1286" s="45" t="n">
        <v>46055</v>
      </c>
      <c r="D1286" s="46" t="n">
        <v>46077</v>
      </c>
      <c r="E1286" s="17" t="n">
        <v>1.069</v>
      </c>
      <c r="F1286" s="17" t="n">
        <v>1.06</v>
      </c>
      <c r="G1286" s="17" t="n">
        <v>1</v>
      </c>
      <c r="H1286" s="6" t="s">
        <f>=(F1286-E1286)*G1286</f>
      </c>
      <c r="I1286" s="9" t="s">
        <f>=(F1286-E1286)/E1286</f>
      </c>
      <c r="J1286" s="7" t="s">
        <f>=MAX(1,DATEDIF(C1286,D1286,"d")-1)</f>
      </c>
      <c r="K1286" s="9" t="s">
        <f>=I1286*365/J1286</f>
      </c>
    </row>
    <row collapsed="false" customFormat="false" customHeight="false" hidden="false" ht="12.1" outlineLevel="0" r="1287">
      <c r="A1287" s="16" t="s">
        <v>86</v>
      </c>
      <c r="B1287" s="16" t="s">
        <v>87</v>
      </c>
      <c r="C1287" s="45" t="n">
        <v>46055</v>
      </c>
      <c r="D1287" s="46" t="n">
        <v>46077</v>
      </c>
      <c r="E1287" s="17" t="n">
        <v>1.069</v>
      </c>
      <c r="F1287" s="17" t="n">
        <v>1.06</v>
      </c>
      <c r="G1287" s="17" t="n">
        <v>1</v>
      </c>
      <c r="H1287" s="6" t="s">
        <f>=(F1287-E1287)*G1287</f>
      </c>
      <c r="I1287" s="9" t="s">
        <f>=(F1287-E1287)/E1287</f>
      </c>
      <c r="J1287" s="7" t="s">
        <f>=MAX(1,DATEDIF(C1287,D1287,"d")-1)</f>
      </c>
      <c r="K1287" s="9" t="s">
        <f>=I1287*365/J1287</f>
      </c>
    </row>
    <row collapsed="false" customFormat="false" customHeight="false" hidden="false" ht="12.1" outlineLevel="0" r="1288">
      <c r="A1288" s="16" t="s">
        <v>86</v>
      </c>
      <c r="B1288" s="16" t="s">
        <v>87</v>
      </c>
      <c r="C1288" s="45" t="n">
        <v>46055</v>
      </c>
      <c r="D1288" s="46" t="n">
        <v>46077</v>
      </c>
      <c r="E1288" s="17" t="n">
        <v>1.069</v>
      </c>
      <c r="F1288" s="17" t="n">
        <v>1.06</v>
      </c>
      <c r="G1288" s="17" t="n">
        <v>1</v>
      </c>
      <c r="H1288" s="6" t="s">
        <f>=(F1288-E1288)*G1288</f>
      </c>
      <c r="I1288" s="9" t="s">
        <f>=(F1288-E1288)/E1288</f>
      </c>
      <c r="J1288" s="7" t="s">
        <f>=MAX(1,DATEDIF(C1288,D1288,"d")-1)</f>
      </c>
      <c r="K1288" s="9" t="s">
        <f>=I1288*365/J1288</f>
      </c>
    </row>
    <row collapsed="false" customFormat="false" customHeight="false" hidden="false" ht="12.1" outlineLevel="0" r="1289">
      <c r="A1289" s="16" t="s">
        <v>86</v>
      </c>
      <c r="B1289" s="16" t="s">
        <v>87</v>
      </c>
      <c r="C1289" s="45" t="n">
        <v>46055</v>
      </c>
      <c r="D1289" s="46" t="n">
        <v>46077</v>
      </c>
      <c r="E1289" s="17" t="n">
        <v>1.069</v>
      </c>
      <c r="F1289" s="17" t="n">
        <v>1.06</v>
      </c>
      <c r="G1289" s="17" t="n">
        <v>1</v>
      </c>
      <c r="H1289" s="6" t="s">
        <f>=(F1289-E1289)*G1289</f>
      </c>
      <c r="I1289" s="9" t="s">
        <f>=(F1289-E1289)/E1289</f>
      </c>
      <c r="J1289" s="7" t="s">
        <f>=MAX(1,DATEDIF(C1289,D1289,"d")-1)</f>
      </c>
      <c r="K1289" s="9" t="s">
        <f>=I1289*365/J1289</f>
      </c>
    </row>
    <row collapsed="false" customFormat="false" customHeight="false" hidden="false" ht="12.1" outlineLevel="0" r="1290">
      <c r="A1290" s="16" t="s">
        <v>86</v>
      </c>
      <c r="B1290" s="16" t="s">
        <v>87</v>
      </c>
      <c r="C1290" s="45" t="n">
        <v>46055</v>
      </c>
      <c r="D1290" s="46" t="n">
        <v>46077</v>
      </c>
      <c r="E1290" s="17" t="n">
        <v>1.069</v>
      </c>
      <c r="F1290" s="17" t="n">
        <v>1.06</v>
      </c>
      <c r="G1290" s="17" t="n">
        <v>2</v>
      </c>
      <c r="H1290" s="6" t="s">
        <f>=(F1290-E1290)*G1290</f>
      </c>
      <c r="I1290" s="9" t="s">
        <f>=(F1290-E1290)/E1290</f>
      </c>
      <c r="J1290" s="7" t="s">
        <f>=MAX(1,DATEDIF(C1290,D1290,"d")-1)</f>
      </c>
      <c r="K1290" s="9" t="s">
        <f>=I1290*365/J1290</f>
      </c>
    </row>
    <row collapsed="false" customFormat="false" customHeight="false" hidden="false" ht="12.1" outlineLevel="0" r="1291">
      <c r="A1291" s="16" t="s">
        <v>86</v>
      </c>
      <c r="B1291" s="16" t="s">
        <v>87</v>
      </c>
      <c r="C1291" s="45" t="n">
        <v>46055</v>
      </c>
      <c r="D1291" s="46" t="n">
        <v>46077</v>
      </c>
      <c r="E1291" s="17" t="n">
        <v>1.069</v>
      </c>
      <c r="F1291" s="17" t="n">
        <v>1.06</v>
      </c>
      <c r="G1291" s="17" t="n">
        <v>1</v>
      </c>
      <c r="H1291" s="6" t="s">
        <f>=(F1291-E1291)*G1291</f>
      </c>
      <c r="I1291" s="9" t="s">
        <f>=(F1291-E1291)/E1291</f>
      </c>
      <c r="J1291" s="7" t="s">
        <f>=MAX(1,DATEDIF(C1291,D1291,"d")-1)</f>
      </c>
      <c r="K1291" s="9" t="s">
        <f>=I1291*365/J1291</f>
      </c>
    </row>
    <row collapsed="false" customFormat="false" customHeight="false" hidden="false" ht="12.1" outlineLevel="0" r="1292">
      <c r="A1292" s="16" t="s">
        <v>86</v>
      </c>
      <c r="B1292" s="16" t="s">
        <v>87</v>
      </c>
      <c r="C1292" s="45" t="n">
        <v>46055</v>
      </c>
      <c r="D1292" s="46" t="n">
        <v>46077</v>
      </c>
      <c r="E1292" s="17" t="n">
        <v>1.069</v>
      </c>
      <c r="F1292" s="17" t="n">
        <v>1.06</v>
      </c>
      <c r="G1292" s="17" t="n">
        <v>1</v>
      </c>
      <c r="H1292" s="6" t="s">
        <f>=(F1292-E1292)*G1292</f>
      </c>
      <c r="I1292" s="9" t="s">
        <f>=(F1292-E1292)/E1292</f>
      </c>
      <c r="J1292" s="7" t="s">
        <f>=MAX(1,DATEDIF(C1292,D1292,"d")-1)</f>
      </c>
      <c r="K1292" s="9" t="s">
        <f>=I1292*365/J1292</f>
      </c>
    </row>
    <row collapsed="false" customFormat="false" customHeight="false" hidden="false" ht="12.1" outlineLevel="0" r="1293">
      <c r="A1293" s="16" t="s">
        <v>86</v>
      </c>
      <c r="B1293" s="16" t="s">
        <v>87</v>
      </c>
      <c r="C1293" s="45" t="n">
        <v>46055</v>
      </c>
      <c r="D1293" s="46" t="n">
        <v>46077</v>
      </c>
      <c r="E1293" s="17" t="n">
        <v>1.069</v>
      </c>
      <c r="F1293" s="17" t="n">
        <v>1.06</v>
      </c>
      <c r="G1293" s="17" t="n">
        <v>1</v>
      </c>
      <c r="H1293" s="6" t="s">
        <f>=(F1293-E1293)*G1293</f>
      </c>
      <c r="I1293" s="9" t="s">
        <f>=(F1293-E1293)/E1293</f>
      </c>
      <c r="J1293" s="7" t="s">
        <f>=MAX(1,DATEDIF(C1293,D1293,"d")-1)</f>
      </c>
      <c r="K1293" s="9" t="s">
        <f>=I1293*365/J1293</f>
      </c>
    </row>
    <row collapsed="false" customFormat="false" customHeight="false" hidden="false" ht="12.1" outlineLevel="0" r="1294">
      <c r="A1294" s="16" t="s">
        <v>86</v>
      </c>
      <c r="B1294" s="16" t="s">
        <v>87</v>
      </c>
      <c r="C1294" s="45" t="n">
        <v>46055</v>
      </c>
      <c r="D1294" s="46" t="n">
        <v>46077</v>
      </c>
      <c r="E1294" s="17" t="n">
        <v>1.069</v>
      </c>
      <c r="F1294" s="17" t="n">
        <v>1.06</v>
      </c>
      <c r="G1294" s="17" t="n">
        <v>2</v>
      </c>
      <c r="H1294" s="6" t="s">
        <f>=(F1294-E1294)*G1294</f>
      </c>
      <c r="I1294" s="9" t="s">
        <f>=(F1294-E1294)/E1294</f>
      </c>
      <c r="J1294" s="7" t="s">
        <f>=MAX(1,DATEDIF(C1294,D1294,"d")-1)</f>
      </c>
      <c r="K1294" s="9" t="s">
        <f>=I1294*365/J1294</f>
      </c>
    </row>
    <row collapsed="false" customFormat="false" customHeight="false" hidden="false" ht="12.1" outlineLevel="0" r="1295">
      <c r="A1295" s="16" t="s">
        <v>86</v>
      </c>
      <c r="B1295" s="16" t="s">
        <v>87</v>
      </c>
      <c r="C1295" s="45" t="n">
        <v>46055</v>
      </c>
      <c r="D1295" s="46" t="n">
        <v>46077</v>
      </c>
      <c r="E1295" s="17" t="n">
        <v>1.069</v>
      </c>
      <c r="F1295" s="17" t="n">
        <v>1.06</v>
      </c>
      <c r="G1295" s="17" t="n">
        <v>2</v>
      </c>
      <c r="H1295" s="6" t="s">
        <f>=(F1295-E1295)*G1295</f>
      </c>
      <c r="I1295" s="9" t="s">
        <f>=(F1295-E1295)/E1295</f>
      </c>
      <c r="J1295" s="7" t="s">
        <f>=MAX(1,DATEDIF(C1295,D1295,"d")-1)</f>
      </c>
      <c r="K1295" s="9" t="s">
        <f>=I1295*365/J1295</f>
      </c>
    </row>
    <row collapsed="false" customFormat="false" customHeight="false" hidden="false" ht="12.1" outlineLevel="0" r="1296">
      <c r="A1296" s="16" t="s">
        <v>86</v>
      </c>
      <c r="B1296" s="16" t="s">
        <v>87</v>
      </c>
      <c r="C1296" s="45" t="n">
        <v>46055</v>
      </c>
      <c r="D1296" s="46" t="n">
        <v>46077</v>
      </c>
      <c r="E1296" s="17" t="n">
        <v>1.069</v>
      </c>
      <c r="F1296" s="17" t="n">
        <v>1.06</v>
      </c>
      <c r="G1296" s="17" t="n">
        <v>2</v>
      </c>
      <c r="H1296" s="6" t="s">
        <f>=(F1296-E1296)*G1296</f>
      </c>
      <c r="I1296" s="9" t="s">
        <f>=(F1296-E1296)/E1296</f>
      </c>
      <c r="J1296" s="7" t="s">
        <f>=MAX(1,DATEDIF(C1296,D1296,"d")-1)</f>
      </c>
      <c r="K1296" s="9" t="s">
        <f>=I1296*365/J1296</f>
      </c>
    </row>
    <row collapsed="false" customFormat="false" customHeight="false" hidden="false" ht="12.1" outlineLevel="0" r="1297">
      <c r="A1297" s="16" t="s">
        <v>86</v>
      </c>
      <c r="B1297" s="16" t="s">
        <v>87</v>
      </c>
      <c r="C1297" s="45" t="n">
        <v>46055</v>
      </c>
      <c r="D1297" s="46" t="n">
        <v>46077</v>
      </c>
      <c r="E1297" s="17" t="n">
        <v>1.069</v>
      </c>
      <c r="F1297" s="17" t="n">
        <v>1.06</v>
      </c>
      <c r="G1297" s="17" t="n">
        <v>1</v>
      </c>
      <c r="H1297" s="6" t="s">
        <f>=(F1297-E1297)*G1297</f>
      </c>
      <c r="I1297" s="9" t="s">
        <f>=(F1297-E1297)/E1297</f>
      </c>
      <c r="J1297" s="7" t="s">
        <f>=MAX(1,DATEDIF(C1297,D1297,"d")-1)</f>
      </c>
      <c r="K1297" s="9" t="s">
        <f>=I1297*365/J1297</f>
      </c>
    </row>
    <row collapsed="false" customFormat="false" customHeight="false" hidden="false" ht="12.1" outlineLevel="0" r="1298">
      <c r="A1298" s="16" t="s">
        <v>86</v>
      </c>
      <c r="B1298" s="16" t="s">
        <v>87</v>
      </c>
      <c r="C1298" s="45" t="n">
        <v>46055</v>
      </c>
      <c r="D1298" s="46" t="n">
        <v>46077</v>
      </c>
      <c r="E1298" s="17" t="n">
        <v>1.069</v>
      </c>
      <c r="F1298" s="17" t="n">
        <v>1.06</v>
      </c>
      <c r="G1298" s="17" t="n">
        <v>2</v>
      </c>
      <c r="H1298" s="6" t="s">
        <f>=(F1298-E1298)*G1298</f>
      </c>
      <c r="I1298" s="9" t="s">
        <f>=(F1298-E1298)/E1298</f>
      </c>
      <c r="J1298" s="7" t="s">
        <f>=MAX(1,DATEDIF(C1298,D1298,"d")-1)</f>
      </c>
      <c r="K1298" s="9" t="s">
        <f>=I1298*365/J1298</f>
      </c>
    </row>
    <row collapsed="false" customFormat="false" customHeight="false" hidden="false" ht="12.1" outlineLevel="0" r="1299">
      <c r="A1299" s="16" t="s">
        <v>86</v>
      </c>
      <c r="B1299" s="16" t="s">
        <v>87</v>
      </c>
      <c r="C1299" s="45" t="n">
        <v>46055</v>
      </c>
      <c r="D1299" s="46" t="n">
        <v>46077</v>
      </c>
      <c r="E1299" s="17" t="n">
        <v>1.069</v>
      </c>
      <c r="F1299" s="17" t="n">
        <v>1.06</v>
      </c>
      <c r="G1299" s="17" t="n">
        <v>1</v>
      </c>
      <c r="H1299" s="6" t="s">
        <f>=(F1299-E1299)*G1299</f>
      </c>
      <c r="I1299" s="9" t="s">
        <f>=(F1299-E1299)/E1299</f>
      </c>
      <c r="J1299" s="7" t="s">
        <f>=MAX(1,DATEDIF(C1299,D1299,"d")-1)</f>
      </c>
      <c r="K1299" s="9" t="s">
        <f>=I1299*365/J1299</f>
      </c>
    </row>
    <row collapsed="false" customFormat="false" customHeight="false" hidden="false" ht="12.1" outlineLevel="0" r="1300">
      <c r="A1300" s="16" t="s">
        <v>86</v>
      </c>
      <c r="B1300" s="16" t="s">
        <v>87</v>
      </c>
      <c r="C1300" s="45" t="n">
        <v>46055</v>
      </c>
      <c r="D1300" s="46" t="n">
        <v>46077</v>
      </c>
      <c r="E1300" s="17" t="n">
        <v>1.069</v>
      </c>
      <c r="F1300" s="17" t="n">
        <v>1.06</v>
      </c>
      <c r="G1300" s="17" t="n">
        <v>2</v>
      </c>
      <c r="H1300" s="6" t="s">
        <f>=(F1300-E1300)*G1300</f>
      </c>
      <c r="I1300" s="9" t="s">
        <f>=(F1300-E1300)/E1300</f>
      </c>
      <c r="J1300" s="7" t="s">
        <f>=MAX(1,DATEDIF(C1300,D1300,"d")-1)</f>
      </c>
      <c r="K1300" s="9" t="s">
        <f>=I1300*365/J1300</f>
      </c>
    </row>
    <row collapsed="false" customFormat="false" customHeight="false" hidden="false" ht="12.1" outlineLevel="0" r="1301">
      <c r="A1301" s="16" t="s">
        <v>86</v>
      </c>
      <c r="B1301" s="16" t="s">
        <v>87</v>
      </c>
      <c r="C1301" s="45" t="n">
        <v>46055</v>
      </c>
      <c r="D1301" s="46" t="n">
        <v>46077</v>
      </c>
      <c r="E1301" s="17" t="n">
        <v>1.069</v>
      </c>
      <c r="F1301" s="17" t="n">
        <v>1.06</v>
      </c>
      <c r="G1301" s="17" t="n">
        <v>1</v>
      </c>
      <c r="H1301" s="6" t="s">
        <f>=(F1301-E1301)*G1301</f>
      </c>
      <c r="I1301" s="9" t="s">
        <f>=(F1301-E1301)/E1301</f>
      </c>
      <c r="J1301" s="7" t="s">
        <f>=MAX(1,DATEDIF(C1301,D1301,"d")-1)</f>
      </c>
      <c r="K1301" s="9" t="s">
        <f>=I1301*365/J1301</f>
      </c>
    </row>
    <row collapsed="false" customFormat="false" customHeight="false" hidden="false" ht="12.1" outlineLevel="0" r="1302">
      <c r="A1302" s="16" t="s">
        <v>86</v>
      </c>
      <c r="B1302" s="16" t="s">
        <v>87</v>
      </c>
      <c r="C1302" s="45" t="n">
        <v>46055</v>
      </c>
      <c r="D1302" s="46" t="n">
        <v>46077</v>
      </c>
      <c r="E1302" s="17" t="n">
        <v>1.069</v>
      </c>
      <c r="F1302" s="17" t="n">
        <v>1.06</v>
      </c>
      <c r="G1302" s="17" t="n">
        <v>2</v>
      </c>
      <c r="H1302" s="6" t="s">
        <f>=(F1302-E1302)*G1302</f>
      </c>
      <c r="I1302" s="9" t="s">
        <f>=(F1302-E1302)/E1302</f>
      </c>
      <c r="J1302" s="7" t="s">
        <f>=MAX(1,DATEDIF(C1302,D1302,"d")-1)</f>
      </c>
      <c r="K1302" s="9" t="s">
        <f>=I1302*365/J1302</f>
      </c>
    </row>
    <row collapsed="false" customFormat="false" customHeight="false" hidden="false" ht="12.1" outlineLevel="0" r="1303">
      <c r="A1303" s="16" t="s">
        <v>86</v>
      </c>
      <c r="B1303" s="16" t="s">
        <v>87</v>
      </c>
      <c r="C1303" s="45" t="n">
        <v>46055</v>
      </c>
      <c r="D1303" s="46" t="n">
        <v>46077</v>
      </c>
      <c r="E1303" s="17" t="n">
        <v>1.069</v>
      </c>
      <c r="F1303" s="17" t="n">
        <v>1.06</v>
      </c>
      <c r="G1303" s="17" t="n">
        <v>2</v>
      </c>
      <c r="H1303" s="6" t="s">
        <f>=(F1303-E1303)*G1303</f>
      </c>
      <c r="I1303" s="9" t="s">
        <f>=(F1303-E1303)/E1303</f>
      </c>
      <c r="J1303" s="7" t="s">
        <f>=MAX(1,DATEDIF(C1303,D1303,"d")-1)</f>
      </c>
      <c r="K1303" s="9" t="s">
        <f>=I1303*365/J1303</f>
      </c>
    </row>
    <row collapsed="false" customFormat="false" customHeight="false" hidden="false" ht="12.1" outlineLevel="0" r="1304">
      <c r="A1304" s="16" t="s">
        <v>86</v>
      </c>
      <c r="B1304" s="16" t="s">
        <v>87</v>
      </c>
      <c r="C1304" s="45" t="n">
        <v>46055</v>
      </c>
      <c r="D1304" s="46" t="n">
        <v>46077</v>
      </c>
      <c r="E1304" s="17" t="n">
        <v>1.069</v>
      </c>
      <c r="F1304" s="17" t="n">
        <v>1.06</v>
      </c>
      <c r="G1304" s="17" t="n">
        <v>2</v>
      </c>
      <c r="H1304" s="6" t="s">
        <f>=(F1304-E1304)*G1304</f>
      </c>
      <c r="I1304" s="9" t="s">
        <f>=(F1304-E1304)/E1304</f>
      </c>
      <c r="J1304" s="7" t="s">
        <f>=MAX(1,DATEDIF(C1304,D1304,"d")-1)</f>
      </c>
      <c r="K1304" s="9" t="s">
        <f>=I1304*365/J1304</f>
      </c>
    </row>
    <row collapsed="false" customFormat="false" customHeight="false" hidden="false" ht="12.1" outlineLevel="0" r="1305">
      <c r="A1305" s="16" t="s">
        <v>86</v>
      </c>
      <c r="B1305" s="16" t="s">
        <v>87</v>
      </c>
      <c r="C1305" s="45" t="n">
        <v>46055</v>
      </c>
      <c r="D1305" s="46" t="n">
        <v>46077</v>
      </c>
      <c r="E1305" s="17" t="n">
        <v>1.069</v>
      </c>
      <c r="F1305" s="17" t="n">
        <v>1.06</v>
      </c>
      <c r="G1305" s="17" t="n">
        <v>2</v>
      </c>
      <c r="H1305" s="6" t="s">
        <f>=(F1305-E1305)*G1305</f>
      </c>
      <c r="I1305" s="9" t="s">
        <f>=(F1305-E1305)/E1305</f>
      </c>
      <c r="J1305" s="7" t="s">
        <f>=MAX(1,DATEDIF(C1305,D1305,"d")-1)</f>
      </c>
      <c r="K1305" s="9" t="s">
        <f>=I1305*365/J1305</f>
      </c>
    </row>
    <row collapsed="false" customFormat="false" customHeight="false" hidden="false" ht="12.1" outlineLevel="0" r="1306">
      <c r="A1306" s="16" t="s">
        <v>86</v>
      </c>
      <c r="B1306" s="16" t="s">
        <v>87</v>
      </c>
      <c r="C1306" s="45" t="n">
        <v>46055</v>
      </c>
      <c r="D1306" s="46" t="n">
        <v>46077</v>
      </c>
      <c r="E1306" s="17" t="n">
        <v>1.069</v>
      </c>
      <c r="F1306" s="17" t="n">
        <v>1.06</v>
      </c>
      <c r="G1306" s="17" t="n">
        <v>1</v>
      </c>
      <c r="H1306" s="6" t="s">
        <f>=(F1306-E1306)*G1306</f>
      </c>
      <c r="I1306" s="9" t="s">
        <f>=(F1306-E1306)/E1306</f>
      </c>
      <c r="J1306" s="7" t="s">
        <f>=MAX(1,DATEDIF(C1306,D1306,"d")-1)</f>
      </c>
      <c r="K1306" s="9" t="s">
        <f>=I1306*365/J1306</f>
      </c>
    </row>
    <row collapsed="false" customFormat="false" customHeight="false" hidden="false" ht="12.1" outlineLevel="0" r="1307">
      <c r="A1307" s="16" t="s">
        <v>86</v>
      </c>
      <c r="B1307" s="16" t="s">
        <v>87</v>
      </c>
      <c r="C1307" s="45" t="n">
        <v>46055</v>
      </c>
      <c r="D1307" s="46" t="n">
        <v>46077</v>
      </c>
      <c r="E1307" s="17" t="n">
        <v>1.069</v>
      </c>
      <c r="F1307" s="17" t="n">
        <v>1.06</v>
      </c>
      <c r="G1307" s="17" t="n">
        <v>2</v>
      </c>
      <c r="H1307" s="6" t="s">
        <f>=(F1307-E1307)*G1307</f>
      </c>
      <c r="I1307" s="9" t="s">
        <f>=(F1307-E1307)/E1307</f>
      </c>
      <c r="J1307" s="7" t="s">
        <f>=MAX(1,DATEDIF(C1307,D1307,"d")-1)</f>
      </c>
      <c r="K1307" s="9" t="s">
        <f>=I1307*365/J1307</f>
      </c>
    </row>
    <row collapsed="false" customFormat="false" customHeight="false" hidden="false" ht="12.1" outlineLevel="0" r="1308">
      <c r="A1308" s="16" t="s">
        <v>86</v>
      </c>
      <c r="B1308" s="16" t="s">
        <v>87</v>
      </c>
      <c r="C1308" s="45" t="n">
        <v>46055</v>
      </c>
      <c r="D1308" s="46" t="n">
        <v>46077</v>
      </c>
      <c r="E1308" s="17" t="n">
        <v>1.069</v>
      </c>
      <c r="F1308" s="17" t="n">
        <v>1.06</v>
      </c>
      <c r="G1308" s="17" t="n">
        <v>1</v>
      </c>
      <c r="H1308" s="6" t="s">
        <f>=(F1308-E1308)*G1308</f>
      </c>
      <c r="I1308" s="9" t="s">
        <f>=(F1308-E1308)/E1308</f>
      </c>
      <c r="J1308" s="7" t="s">
        <f>=MAX(1,DATEDIF(C1308,D1308,"d")-1)</f>
      </c>
      <c r="K1308" s="9" t="s">
        <f>=I1308*365/J1308</f>
      </c>
    </row>
    <row collapsed="false" customFormat="false" customHeight="false" hidden="false" ht="12.1" outlineLevel="0" r="1309">
      <c r="A1309" s="16" t="s">
        <v>86</v>
      </c>
      <c r="B1309" s="16" t="s">
        <v>87</v>
      </c>
      <c r="C1309" s="45" t="n">
        <v>46055</v>
      </c>
      <c r="D1309" s="46" t="n">
        <v>46077</v>
      </c>
      <c r="E1309" s="17" t="n">
        <v>1.069</v>
      </c>
      <c r="F1309" s="17" t="n">
        <v>1.06</v>
      </c>
      <c r="G1309" s="17" t="n">
        <v>2</v>
      </c>
      <c r="H1309" s="6" t="s">
        <f>=(F1309-E1309)*G1309</f>
      </c>
      <c r="I1309" s="9" t="s">
        <f>=(F1309-E1309)/E1309</f>
      </c>
      <c r="J1309" s="7" t="s">
        <f>=MAX(1,DATEDIF(C1309,D1309,"d")-1)</f>
      </c>
      <c r="K1309" s="9" t="s">
        <f>=I1309*365/J1309</f>
      </c>
    </row>
    <row collapsed="false" customFormat="false" customHeight="false" hidden="false" ht="12.1" outlineLevel="0" r="1310">
      <c r="A1310" s="16" t="s">
        <v>86</v>
      </c>
      <c r="B1310" s="16" t="s">
        <v>87</v>
      </c>
      <c r="C1310" s="45" t="n">
        <v>46055</v>
      </c>
      <c r="D1310" s="46" t="n">
        <v>46077</v>
      </c>
      <c r="E1310" s="17" t="n">
        <v>1.069</v>
      </c>
      <c r="F1310" s="17" t="n">
        <v>1.06</v>
      </c>
      <c r="G1310" s="17" t="n">
        <v>2</v>
      </c>
      <c r="H1310" s="6" t="s">
        <f>=(F1310-E1310)*G1310</f>
      </c>
      <c r="I1310" s="9" t="s">
        <f>=(F1310-E1310)/E1310</f>
      </c>
      <c r="J1310" s="7" t="s">
        <f>=MAX(1,DATEDIF(C1310,D1310,"d")-1)</f>
      </c>
      <c r="K1310" s="9" t="s">
        <f>=I1310*365/J1310</f>
      </c>
    </row>
    <row collapsed="false" customFormat="false" customHeight="false" hidden="false" ht="12.1" outlineLevel="0" r="1311">
      <c r="A1311" s="16" t="s">
        <v>86</v>
      </c>
      <c r="B1311" s="16" t="s">
        <v>87</v>
      </c>
      <c r="C1311" s="45" t="n">
        <v>46055</v>
      </c>
      <c r="D1311" s="46" t="n">
        <v>46077</v>
      </c>
      <c r="E1311" s="17" t="n">
        <v>1.069</v>
      </c>
      <c r="F1311" s="17" t="n">
        <v>1.06</v>
      </c>
      <c r="G1311" s="17" t="n">
        <v>2</v>
      </c>
      <c r="H1311" s="6" t="s">
        <f>=(F1311-E1311)*G1311</f>
      </c>
      <c r="I1311" s="9" t="s">
        <f>=(F1311-E1311)/E1311</f>
      </c>
      <c r="J1311" s="7" t="s">
        <f>=MAX(1,DATEDIF(C1311,D1311,"d")-1)</f>
      </c>
      <c r="K1311" s="9" t="s">
        <f>=I1311*365/J1311</f>
      </c>
    </row>
    <row collapsed="false" customFormat="false" customHeight="false" hidden="false" ht="12.1" outlineLevel="0" r="1312">
      <c r="A1312" s="16" t="s">
        <v>86</v>
      </c>
      <c r="B1312" s="16" t="s">
        <v>87</v>
      </c>
      <c r="C1312" s="45" t="n">
        <v>46055</v>
      </c>
      <c r="D1312" s="46" t="n">
        <v>46077</v>
      </c>
      <c r="E1312" s="17" t="n">
        <v>1.069</v>
      </c>
      <c r="F1312" s="17" t="n">
        <v>1.06</v>
      </c>
      <c r="G1312" s="17" t="n">
        <v>2</v>
      </c>
      <c r="H1312" s="6" t="s">
        <f>=(F1312-E1312)*G1312</f>
      </c>
      <c r="I1312" s="9" t="s">
        <f>=(F1312-E1312)/E1312</f>
      </c>
      <c r="J1312" s="7" t="s">
        <f>=MAX(1,DATEDIF(C1312,D1312,"d")-1)</f>
      </c>
      <c r="K1312" s="9" t="s">
        <f>=I1312*365/J1312</f>
      </c>
    </row>
    <row collapsed="false" customFormat="false" customHeight="false" hidden="false" ht="12.1" outlineLevel="0" r="1313">
      <c r="A1313" s="16" t="s">
        <v>86</v>
      </c>
      <c r="B1313" s="16" t="s">
        <v>87</v>
      </c>
      <c r="C1313" s="45" t="n">
        <v>46055</v>
      </c>
      <c r="D1313" s="46" t="n">
        <v>46077</v>
      </c>
      <c r="E1313" s="17" t="n">
        <v>1.069</v>
      </c>
      <c r="F1313" s="17" t="n">
        <v>1.06</v>
      </c>
      <c r="G1313" s="17" t="n">
        <v>1</v>
      </c>
      <c r="H1313" s="6" t="s">
        <f>=(F1313-E1313)*G1313</f>
      </c>
      <c r="I1313" s="9" t="s">
        <f>=(F1313-E1313)/E1313</f>
      </c>
      <c r="J1313" s="7" t="s">
        <f>=MAX(1,DATEDIF(C1313,D1313,"d")-1)</f>
      </c>
      <c r="K1313" s="9" t="s">
        <f>=I1313*365/J1313</f>
      </c>
    </row>
    <row collapsed="false" customFormat="false" customHeight="false" hidden="false" ht="12.1" outlineLevel="0" r="1314">
      <c r="A1314" s="16" t="s">
        <v>86</v>
      </c>
      <c r="B1314" s="16" t="s">
        <v>87</v>
      </c>
      <c r="C1314" s="45" t="n">
        <v>46055</v>
      </c>
      <c r="D1314" s="46" t="n">
        <v>46077</v>
      </c>
      <c r="E1314" s="17" t="n">
        <v>1.069</v>
      </c>
      <c r="F1314" s="17" t="n">
        <v>1.06</v>
      </c>
      <c r="G1314" s="17" t="n">
        <v>2</v>
      </c>
      <c r="H1314" s="6" t="s">
        <f>=(F1314-E1314)*G1314</f>
      </c>
      <c r="I1314" s="9" t="s">
        <f>=(F1314-E1314)/E1314</f>
      </c>
      <c r="J1314" s="7" t="s">
        <f>=MAX(1,DATEDIF(C1314,D1314,"d")-1)</f>
      </c>
      <c r="K1314" s="9" t="s">
        <f>=I1314*365/J1314</f>
      </c>
    </row>
    <row collapsed="false" customFormat="false" customHeight="false" hidden="false" ht="12.1" outlineLevel="0" r="1315">
      <c r="A1315" s="16" t="s">
        <v>86</v>
      </c>
      <c r="B1315" s="16" t="s">
        <v>87</v>
      </c>
      <c r="C1315" s="45" t="n">
        <v>46055</v>
      </c>
      <c r="D1315" s="46" t="n">
        <v>46077</v>
      </c>
      <c r="E1315" s="17" t="n">
        <v>1.069</v>
      </c>
      <c r="F1315" s="17" t="n">
        <v>1.06</v>
      </c>
      <c r="G1315" s="17" t="n">
        <v>2</v>
      </c>
      <c r="H1315" s="6" t="s">
        <f>=(F1315-E1315)*G1315</f>
      </c>
      <c r="I1315" s="9" t="s">
        <f>=(F1315-E1315)/E1315</f>
      </c>
      <c r="J1315" s="7" t="s">
        <f>=MAX(1,DATEDIF(C1315,D1315,"d")-1)</f>
      </c>
      <c r="K1315" s="9" t="s">
        <f>=I1315*365/J1315</f>
      </c>
    </row>
    <row collapsed="false" customFormat="false" customHeight="false" hidden="false" ht="12.1" outlineLevel="0" r="1316">
      <c r="A1316" s="16" t="s">
        <v>86</v>
      </c>
      <c r="B1316" s="16" t="s">
        <v>87</v>
      </c>
      <c r="C1316" s="45" t="n">
        <v>46055</v>
      </c>
      <c r="D1316" s="46" t="n">
        <v>46077</v>
      </c>
      <c r="E1316" s="17" t="n">
        <v>1.069</v>
      </c>
      <c r="F1316" s="17" t="n">
        <v>1.06</v>
      </c>
      <c r="G1316" s="17" t="n">
        <v>2</v>
      </c>
      <c r="H1316" s="6" t="s">
        <f>=(F1316-E1316)*G1316</f>
      </c>
      <c r="I1316" s="9" t="s">
        <f>=(F1316-E1316)/E1316</f>
      </c>
      <c r="J1316" s="7" t="s">
        <f>=MAX(1,DATEDIF(C1316,D1316,"d")-1)</f>
      </c>
      <c r="K1316" s="9" t="s">
        <f>=I1316*365/J1316</f>
      </c>
    </row>
    <row collapsed="false" customFormat="false" customHeight="false" hidden="false" ht="12.1" outlineLevel="0" r="1317">
      <c r="A1317" s="16" t="s">
        <v>86</v>
      </c>
      <c r="B1317" s="16" t="s">
        <v>87</v>
      </c>
      <c r="C1317" s="45" t="n">
        <v>46055</v>
      </c>
      <c r="D1317" s="46" t="n">
        <v>46077</v>
      </c>
      <c r="E1317" s="17" t="n">
        <v>1.069</v>
      </c>
      <c r="F1317" s="17" t="n">
        <v>1.06</v>
      </c>
      <c r="G1317" s="17" t="n">
        <v>2</v>
      </c>
      <c r="H1317" s="6" t="s">
        <f>=(F1317-E1317)*G1317</f>
      </c>
      <c r="I1317" s="9" t="s">
        <f>=(F1317-E1317)/E1317</f>
      </c>
      <c r="J1317" s="7" t="s">
        <f>=MAX(1,DATEDIF(C1317,D1317,"d")-1)</f>
      </c>
      <c r="K1317" s="9" t="s">
        <f>=I1317*365/J1317</f>
      </c>
    </row>
    <row collapsed="false" customFormat="false" customHeight="false" hidden="false" ht="12.1" outlineLevel="0" r="1318">
      <c r="A1318" s="16" t="s">
        <v>86</v>
      </c>
      <c r="B1318" s="16" t="s">
        <v>87</v>
      </c>
      <c r="C1318" s="45" t="n">
        <v>46055</v>
      </c>
      <c r="D1318" s="46" t="n">
        <v>46077</v>
      </c>
      <c r="E1318" s="17" t="n">
        <v>1.069</v>
      </c>
      <c r="F1318" s="17" t="n">
        <v>1.06</v>
      </c>
      <c r="G1318" s="17" t="n">
        <v>2</v>
      </c>
      <c r="H1318" s="6" t="s">
        <f>=(F1318-E1318)*G1318</f>
      </c>
      <c r="I1318" s="9" t="s">
        <f>=(F1318-E1318)/E1318</f>
      </c>
      <c r="J1318" s="7" t="s">
        <f>=MAX(1,DATEDIF(C1318,D1318,"d")-1)</f>
      </c>
      <c r="K1318" s="9" t="s">
        <f>=I1318*365/J1318</f>
      </c>
    </row>
    <row collapsed="false" customFormat="false" customHeight="false" hidden="false" ht="12.1" outlineLevel="0" r="1319">
      <c r="A1319" s="16" t="s">
        <v>86</v>
      </c>
      <c r="B1319" s="16" t="s">
        <v>87</v>
      </c>
      <c r="C1319" s="45" t="n">
        <v>46055</v>
      </c>
      <c r="D1319" s="46" t="n">
        <v>46077</v>
      </c>
      <c r="E1319" s="17" t="n">
        <v>1.069</v>
      </c>
      <c r="F1319" s="17" t="n">
        <v>1.06</v>
      </c>
      <c r="G1319" s="17" t="n">
        <v>1</v>
      </c>
      <c r="H1319" s="6" t="s">
        <f>=(F1319-E1319)*G1319</f>
      </c>
      <c r="I1319" s="9" t="s">
        <f>=(F1319-E1319)/E1319</f>
      </c>
      <c r="J1319" s="7" t="s">
        <f>=MAX(1,DATEDIF(C1319,D1319,"d")-1)</f>
      </c>
      <c r="K1319" s="9" t="s">
        <f>=I1319*365/J1319</f>
      </c>
    </row>
    <row collapsed="false" customFormat="false" customHeight="false" hidden="false" ht="12.1" outlineLevel="0" r="1320">
      <c r="A1320" s="16" t="s">
        <v>86</v>
      </c>
      <c r="B1320" s="16" t="s">
        <v>87</v>
      </c>
      <c r="C1320" s="45" t="n">
        <v>46055</v>
      </c>
      <c r="D1320" s="46" t="n">
        <v>46077</v>
      </c>
      <c r="E1320" s="17" t="n">
        <v>1.069</v>
      </c>
      <c r="F1320" s="17" t="n">
        <v>1.06</v>
      </c>
      <c r="G1320" s="17" t="n">
        <v>2</v>
      </c>
      <c r="H1320" s="6" t="s">
        <f>=(F1320-E1320)*G1320</f>
      </c>
      <c r="I1320" s="9" t="s">
        <f>=(F1320-E1320)/E1320</f>
      </c>
      <c r="J1320" s="7" t="s">
        <f>=MAX(1,DATEDIF(C1320,D1320,"d")-1)</f>
      </c>
      <c r="K1320" s="9" t="s">
        <f>=I1320*365/J1320</f>
      </c>
    </row>
    <row collapsed="false" customFormat="false" customHeight="false" hidden="false" ht="12.1" outlineLevel="0" r="1321">
      <c r="A1321" s="16" t="s">
        <v>86</v>
      </c>
      <c r="B1321" s="16" t="s">
        <v>87</v>
      </c>
      <c r="C1321" s="45" t="n">
        <v>46055</v>
      </c>
      <c r="D1321" s="46" t="n">
        <v>46077</v>
      </c>
      <c r="E1321" s="17" t="n">
        <v>1.069</v>
      </c>
      <c r="F1321" s="17" t="n">
        <v>1.06</v>
      </c>
      <c r="G1321" s="17" t="n">
        <v>1</v>
      </c>
      <c r="H1321" s="6" t="s">
        <f>=(F1321-E1321)*G1321</f>
      </c>
      <c r="I1321" s="9" t="s">
        <f>=(F1321-E1321)/E1321</f>
      </c>
      <c r="J1321" s="7" t="s">
        <f>=MAX(1,DATEDIF(C1321,D1321,"d")-1)</f>
      </c>
      <c r="K1321" s="9" t="s">
        <f>=I1321*365/J1321</f>
      </c>
    </row>
    <row collapsed="false" customFormat="false" customHeight="false" hidden="false" ht="12.1" outlineLevel="0" r="1322">
      <c r="A1322" s="16" t="s">
        <v>86</v>
      </c>
      <c r="B1322" s="16" t="s">
        <v>87</v>
      </c>
      <c r="C1322" s="45" t="n">
        <v>46055</v>
      </c>
      <c r="D1322" s="46" t="n">
        <v>46077</v>
      </c>
      <c r="E1322" s="17" t="n">
        <v>1.069</v>
      </c>
      <c r="F1322" s="17" t="n">
        <v>1.06</v>
      </c>
      <c r="G1322" s="17" t="n">
        <v>2</v>
      </c>
      <c r="H1322" s="6" t="s">
        <f>=(F1322-E1322)*G1322</f>
      </c>
      <c r="I1322" s="9" t="s">
        <f>=(F1322-E1322)/E1322</f>
      </c>
      <c r="J1322" s="7" t="s">
        <f>=MAX(1,DATEDIF(C1322,D1322,"d")-1)</f>
      </c>
      <c r="K1322" s="9" t="s">
        <f>=I1322*365/J1322</f>
      </c>
    </row>
    <row collapsed="false" customFormat="false" customHeight="false" hidden="false" ht="12.1" outlineLevel="0" r="1323">
      <c r="A1323" s="16" t="s">
        <v>86</v>
      </c>
      <c r="B1323" s="16" t="s">
        <v>87</v>
      </c>
      <c r="C1323" s="45" t="n">
        <v>46055</v>
      </c>
      <c r="D1323" s="46" t="n">
        <v>46077</v>
      </c>
      <c r="E1323" s="17" t="n">
        <v>1.069</v>
      </c>
      <c r="F1323" s="17" t="n">
        <v>1.06</v>
      </c>
      <c r="G1323" s="17" t="n">
        <v>2</v>
      </c>
      <c r="H1323" s="6" t="s">
        <f>=(F1323-E1323)*G1323</f>
      </c>
      <c r="I1323" s="9" t="s">
        <f>=(F1323-E1323)/E1323</f>
      </c>
      <c r="J1323" s="7" t="s">
        <f>=MAX(1,DATEDIF(C1323,D1323,"d")-1)</f>
      </c>
      <c r="K1323" s="9" t="s">
        <f>=I1323*365/J1323</f>
      </c>
    </row>
    <row collapsed="false" customFormat="false" customHeight="false" hidden="false" ht="12.1" outlineLevel="0" r="1324">
      <c r="A1324" s="16" t="s">
        <v>86</v>
      </c>
      <c r="B1324" s="16" t="s">
        <v>87</v>
      </c>
      <c r="C1324" s="45" t="n">
        <v>46055</v>
      </c>
      <c r="D1324" s="46" t="n">
        <v>46077</v>
      </c>
      <c r="E1324" s="17" t="n">
        <v>1.069</v>
      </c>
      <c r="F1324" s="17" t="n">
        <v>1.06</v>
      </c>
      <c r="G1324" s="17" t="n">
        <v>2</v>
      </c>
      <c r="H1324" s="6" t="s">
        <f>=(F1324-E1324)*G1324</f>
      </c>
      <c r="I1324" s="9" t="s">
        <f>=(F1324-E1324)/E1324</f>
      </c>
      <c r="J1324" s="7" t="s">
        <f>=MAX(1,DATEDIF(C1324,D1324,"d")-1)</f>
      </c>
      <c r="K1324" s="9" t="s">
        <f>=I1324*365/J1324</f>
      </c>
    </row>
    <row collapsed="false" customFormat="false" customHeight="false" hidden="false" ht="12.1" outlineLevel="0" r="1325">
      <c r="A1325" s="16" t="s">
        <v>86</v>
      </c>
      <c r="B1325" s="16" t="s">
        <v>87</v>
      </c>
      <c r="C1325" s="45" t="n">
        <v>46055</v>
      </c>
      <c r="D1325" s="46" t="n">
        <v>46077</v>
      </c>
      <c r="E1325" s="17" t="n">
        <v>1.069</v>
      </c>
      <c r="F1325" s="17" t="n">
        <v>1.06</v>
      </c>
      <c r="G1325" s="17" t="n">
        <v>2</v>
      </c>
      <c r="H1325" s="6" t="s">
        <f>=(F1325-E1325)*G1325</f>
      </c>
      <c r="I1325" s="9" t="s">
        <f>=(F1325-E1325)/E1325</f>
      </c>
      <c r="J1325" s="7" t="s">
        <f>=MAX(1,DATEDIF(C1325,D1325,"d")-1)</f>
      </c>
      <c r="K1325" s="9" t="s">
        <f>=I1325*365/J1325</f>
      </c>
    </row>
    <row collapsed="false" customFormat="false" customHeight="false" hidden="false" ht="12.1" outlineLevel="0" r="1326">
      <c r="A1326" s="16" t="s">
        <v>86</v>
      </c>
      <c r="B1326" s="16" t="s">
        <v>87</v>
      </c>
      <c r="C1326" s="45" t="n">
        <v>46055</v>
      </c>
      <c r="D1326" s="46" t="n">
        <v>46077</v>
      </c>
      <c r="E1326" s="17" t="n">
        <v>1.069</v>
      </c>
      <c r="F1326" s="17" t="n">
        <v>1.06</v>
      </c>
      <c r="G1326" s="17" t="n">
        <v>1</v>
      </c>
      <c r="H1326" s="6" t="s">
        <f>=(F1326-E1326)*G1326</f>
      </c>
      <c r="I1326" s="9" t="s">
        <f>=(F1326-E1326)/E1326</f>
      </c>
      <c r="J1326" s="7" t="s">
        <f>=MAX(1,DATEDIF(C1326,D1326,"d")-1)</f>
      </c>
      <c r="K1326" s="9" t="s">
        <f>=I1326*365/J1326</f>
      </c>
    </row>
    <row collapsed="false" customFormat="false" customHeight="false" hidden="false" ht="12.1" outlineLevel="0" r="1327">
      <c r="A1327" s="16" t="s">
        <v>86</v>
      </c>
      <c r="B1327" s="16" t="s">
        <v>87</v>
      </c>
      <c r="C1327" s="45" t="n">
        <v>46055</v>
      </c>
      <c r="D1327" s="46" t="n">
        <v>46077</v>
      </c>
      <c r="E1327" s="17" t="n">
        <v>1.069</v>
      </c>
      <c r="F1327" s="17" t="n">
        <v>1.06</v>
      </c>
      <c r="G1327" s="17" t="n">
        <v>2</v>
      </c>
      <c r="H1327" s="6" t="s">
        <f>=(F1327-E1327)*G1327</f>
      </c>
      <c r="I1327" s="9" t="s">
        <f>=(F1327-E1327)/E1327</f>
      </c>
      <c r="J1327" s="7" t="s">
        <f>=MAX(1,DATEDIF(C1327,D1327,"d")-1)</f>
      </c>
      <c r="K1327" s="9" t="s">
        <f>=I1327*365/J1327</f>
      </c>
    </row>
    <row collapsed="false" customFormat="false" customHeight="false" hidden="false" ht="12.1" outlineLevel="0" r="1328">
      <c r="A1328" s="16" t="s">
        <v>86</v>
      </c>
      <c r="B1328" s="16" t="s">
        <v>87</v>
      </c>
      <c r="C1328" s="45" t="n">
        <v>46055</v>
      </c>
      <c r="D1328" s="46" t="n">
        <v>46077</v>
      </c>
      <c r="E1328" s="17" t="n">
        <v>1.069</v>
      </c>
      <c r="F1328" s="17" t="n">
        <v>1.06</v>
      </c>
      <c r="G1328" s="17" t="n">
        <v>2</v>
      </c>
      <c r="H1328" s="6" t="s">
        <f>=(F1328-E1328)*G1328</f>
      </c>
      <c r="I1328" s="9" t="s">
        <f>=(F1328-E1328)/E1328</f>
      </c>
      <c r="J1328" s="7" t="s">
        <f>=MAX(1,DATEDIF(C1328,D1328,"d")-1)</f>
      </c>
      <c r="K1328" s="9" t="s">
        <f>=I1328*365/J1328</f>
      </c>
    </row>
    <row collapsed="false" customFormat="false" customHeight="false" hidden="false" ht="12.1" outlineLevel="0" r="1329">
      <c r="A1329" s="16" t="s">
        <v>86</v>
      </c>
      <c r="B1329" s="16" t="s">
        <v>87</v>
      </c>
      <c r="C1329" s="45" t="n">
        <v>46055</v>
      </c>
      <c r="D1329" s="46" t="n">
        <v>46077</v>
      </c>
      <c r="E1329" s="17" t="n">
        <v>1.069</v>
      </c>
      <c r="F1329" s="17" t="n">
        <v>1.06</v>
      </c>
      <c r="G1329" s="17" t="n">
        <v>2</v>
      </c>
      <c r="H1329" s="6" t="s">
        <f>=(F1329-E1329)*G1329</f>
      </c>
      <c r="I1329" s="9" t="s">
        <f>=(F1329-E1329)/E1329</f>
      </c>
      <c r="J1329" s="7" t="s">
        <f>=MAX(1,DATEDIF(C1329,D1329,"d")-1)</f>
      </c>
      <c r="K1329" s="9" t="s">
        <f>=I1329*365/J1329</f>
      </c>
    </row>
    <row collapsed="false" customFormat="false" customHeight="false" hidden="false" ht="12.1" outlineLevel="0" r="1330">
      <c r="A1330" s="16" t="s">
        <v>86</v>
      </c>
      <c r="B1330" s="16" t="s">
        <v>87</v>
      </c>
      <c r="C1330" s="45" t="n">
        <v>46055</v>
      </c>
      <c r="D1330" s="46" t="n">
        <v>46077</v>
      </c>
      <c r="E1330" s="17" t="n">
        <v>1.069</v>
      </c>
      <c r="F1330" s="17" t="n">
        <v>1.06</v>
      </c>
      <c r="G1330" s="17" t="n">
        <v>2</v>
      </c>
      <c r="H1330" s="6" t="s">
        <f>=(F1330-E1330)*G1330</f>
      </c>
      <c r="I1330" s="9" t="s">
        <f>=(F1330-E1330)/E1330</f>
      </c>
      <c r="J1330" s="7" t="s">
        <f>=MAX(1,DATEDIF(C1330,D1330,"d")-1)</f>
      </c>
      <c r="K1330" s="9" t="s">
        <f>=I1330*365/J1330</f>
      </c>
    </row>
    <row collapsed="false" customFormat="false" customHeight="false" hidden="false" ht="12.1" outlineLevel="0" r="1331">
      <c r="A1331" s="16" t="s">
        <v>86</v>
      </c>
      <c r="B1331" s="16" t="s">
        <v>87</v>
      </c>
      <c r="C1331" s="45" t="n">
        <v>46055</v>
      </c>
      <c r="D1331" s="46" t="n">
        <v>46077</v>
      </c>
      <c r="E1331" s="17" t="n">
        <v>1.069</v>
      </c>
      <c r="F1331" s="17" t="n">
        <v>1.06</v>
      </c>
      <c r="G1331" s="17" t="n">
        <v>2</v>
      </c>
      <c r="H1331" s="6" t="s">
        <f>=(F1331-E1331)*G1331</f>
      </c>
      <c r="I1331" s="9" t="s">
        <f>=(F1331-E1331)/E1331</f>
      </c>
      <c r="J1331" s="7" t="s">
        <f>=MAX(1,DATEDIF(C1331,D1331,"d")-1)</f>
      </c>
      <c r="K1331" s="9" t="s">
        <f>=I1331*365/J1331</f>
      </c>
    </row>
    <row collapsed="false" customFormat="false" customHeight="false" hidden="false" ht="12.1" outlineLevel="0" r="1332">
      <c r="A1332" s="16" t="s">
        <v>86</v>
      </c>
      <c r="B1332" s="16" t="s">
        <v>87</v>
      </c>
      <c r="C1332" s="45" t="n">
        <v>46055</v>
      </c>
      <c r="D1332" s="46" t="n">
        <v>46077</v>
      </c>
      <c r="E1332" s="17" t="n">
        <v>1.069</v>
      </c>
      <c r="F1332" s="17" t="n">
        <v>1.06</v>
      </c>
      <c r="G1332" s="17" t="n">
        <v>1</v>
      </c>
      <c r="H1332" s="6" t="s">
        <f>=(F1332-E1332)*G1332</f>
      </c>
      <c r="I1332" s="9" t="s">
        <f>=(F1332-E1332)/E1332</f>
      </c>
      <c r="J1332" s="7" t="s">
        <f>=MAX(1,DATEDIF(C1332,D1332,"d")-1)</f>
      </c>
      <c r="K1332" s="9" t="s">
        <f>=I1332*365/J1332</f>
      </c>
    </row>
    <row collapsed="false" customFormat="false" customHeight="false" hidden="false" ht="12.1" outlineLevel="0" r="1333">
      <c r="A1333" s="16" t="s">
        <v>86</v>
      </c>
      <c r="B1333" s="16" t="s">
        <v>87</v>
      </c>
      <c r="C1333" s="45" t="n">
        <v>46055</v>
      </c>
      <c r="D1333" s="46" t="n">
        <v>46077</v>
      </c>
      <c r="E1333" s="17" t="n">
        <v>1.069</v>
      </c>
      <c r="F1333" s="17" t="n">
        <v>1.06</v>
      </c>
      <c r="G1333" s="17" t="n">
        <v>1</v>
      </c>
      <c r="H1333" s="6" t="s">
        <f>=(F1333-E1333)*G1333</f>
      </c>
      <c r="I1333" s="9" t="s">
        <f>=(F1333-E1333)/E1333</f>
      </c>
      <c r="J1333" s="7" t="s">
        <f>=MAX(1,DATEDIF(C1333,D1333,"d")-1)</f>
      </c>
      <c r="K1333" s="9" t="s">
        <f>=I1333*365/J1333</f>
      </c>
    </row>
    <row collapsed="false" customFormat="false" customHeight="false" hidden="false" ht="12.1" outlineLevel="0" r="1334">
      <c r="A1334" s="16" t="s">
        <v>86</v>
      </c>
      <c r="B1334" s="16" t="s">
        <v>87</v>
      </c>
      <c r="C1334" s="45" t="n">
        <v>46055</v>
      </c>
      <c r="D1334" s="46" t="n">
        <v>46077</v>
      </c>
      <c r="E1334" s="17" t="n">
        <v>1.069</v>
      </c>
      <c r="F1334" s="17" t="n">
        <v>1.06</v>
      </c>
      <c r="G1334" s="17" t="n">
        <v>1</v>
      </c>
      <c r="H1334" s="6" t="s">
        <f>=(F1334-E1334)*G1334</f>
      </c>
      <c r="I1334" s="9" t="s">
        <f>=(F1334-E1334)/E1334</f>
      </c>
      <c r="J1334" s="7" t="s">
        <f>=MAX(1,DATEDIF(C1334,D1334,"d")-1)</f>
      </c>
      <c r="K1334" s="9" t="s">
        <f>=I1334*365/J1334</f>
      </c>
    </row>
    <row collapsed="false" customFormat="false" customHeight="false" hidden="false" ht="12.1" outlineLevel="0" r="1335">
      <c r="A1335" s="16" t="s">
        <v>86</v>
      </c>
      <c r="B1335" s="16" t="s">
        <v>87</v>
      </c>
      <c r="C1335" s="45" t="n">
        <v>46055</v>
      </c>
      <c r="D1335" s="46" t="n">
        <v>46077</v>
      </c>
      <c r="E1335" s="17" t="n">
        <v>1.069</v>
      </c>
      <c r="F1335" s="17" t="n">
        <v>1.06</v>
      </c>
      <c r="G1335" s="17" t="n">
        <v>1</v>
      </c>
      <c r="H1335" s="6" t="s">
        <f>=(F1335-E1335)*G1335</f>
      </c>
      <c r="I1335" s="9" t="s">
        <f>=(F1335-E1335)/E1335</f>
      </c>
      <c r="J1335" s="7" t="s">
        <f>=MAX(1,DATEDIF(C1335,D1335,"d")-1)</f>
      </c>
      <c r="K1335" s="9" t="s">
        <f>=I1335*365/J1335</f>
      </c>
    </row>
    <row collapsed="false" customFormat="false" customHeight="false" hidden="false" ht="12.1" outlineLevel="0" r="1336">
      <c r="A1336" s="16" t="s">
        <v>86</v>
      </c>
      <c r="B1336" s="16" t="s">
        <v>87</v>
      </c>
      <c r="C1336" s="45" t="n">
        <v>46055</v>
      </c>
      <c r="D1336" s="46" t="n">
        <v>46077</v>
      </c>
      <c r="E1336" s="17" t="n">
        <v>1.069</v>
      </c>
      <c r="F1336" s="17" t="n">
        <v>1.06</v>
      </c>
      <c r="G1336" s="17" t="n">
        <v>2</v>
      </c>
      <c r="H1336" s="6" t="s">
        <f>=(F1336-E1336)*G1336</f>
      </c>
      <c r="I1336" s="9" t="s">
        <f>=(F1336-E1336)/E1336</f>
      </c>
      <c r="J1336" s="7" t="s">
        <f>=MAX(1,DATEDIF(C1336,D1336,"d")-1)</f>
      </c>
      <c r="K1336" s="9" t="s">
        <f>=I1336*365/J1336</f>
      </c>
    </row>
    <row collapsed="false" customFormat="false" customHeight="false" hidden="false" ht="12.1" outlineLevel="0" r="1337">
      <c r="A1337" s="16" t="s">
        <v>86</v>
      </c>
      <c r="B1337" s="16" t="s">
        <v>87</v>
      </c>
      <c r="C1337" s="45" t="n">
        <v>46055</v>
      </c>
      <c r="D1337" s="46" t="n">
        <v>46077</v>
      </c>
      <c r="E1337" s="17" t="n">
        <v>1.069</v>
      </c>
      <c r="F1337" s="17" t="n">
        <v>1.06</v>
      </c>
      <c r="G1337" s="17" t="n">
        <v>2</v>
      </c>
      <c r="H1337" s="6" t="s">
        <f>=(F1337-E1337)*G1337</f>
      </c>
      <c r="I1337" s="9" t="s">
        <f>=(F1337-E1337)/E1337</f>
      </c>
      <c r="J1337" s="7" t="s">
        <f>=MAX(1,DATEDIF(C1337,D1337,"d")-1)</f>
      </c>
      <c r="K1337" s="9" t="s">
        <f>=I1337*365/J1337</f>
      </c>
    </row>
    <row collapsed="false" customFormat="false" customHeight="false" hidden="false" ht="12.1" outlineLevel="0" r="1338">
      <c r="A1338" s="16" t="s">
        <v>86</v>
      </c>
      <c r="B1338" s="16" t="s">
        <v>87</v>
      </c>
      <c r="C1338" s="45" t="n">
        <v>46055</v>
      </c>
      <c r="D1338" s="46" t="n">
        <v>46077</v>
      </c>
      <c r="E1338" s="17" t="n">
        <v>1.069</v>
      </c>
      <c r="F1338" s="17" t="n">
        <v>1.06</v>
      </c>
      <c r="G1338" s="17" t="n">
        <v>2</v>
      </c>
      <c r="H1338" s="6" t="s">
        <f>=(F1338-E1338)*G1338</f>
      </c>
      <c r="I1338" s="9" t="s">
        <f>=(F1338-E1338)/E1338</f>
      </c>
      <c r="J1338" s="7" t="s">
        <f>=MAX(1,DATEDIF(C1338,D1338,"d")-1)</f>
      </c>
      <c r="K1338" s="9" t="s">
        <f>=I1338*365/J1338</f>
      </c>
    </row>
    <row collapsed="false" customFormat="false" customHeight="false" hidden="false" ht="12.1" outlineLevel="0" r="1339">
      <c r="A1339" s="16" t="s">
        <v>86</v>
      </c>
      <c r="B1339" s="16" t="s">
        <v>87</v>
      </c>
      <c r="C1339" s="45" t="n">
        <v>46055</v>
      </c>
      <c r="D1339" s="46" t="n">
        <v>46077</v>
      </c>
      <c r="E1339" s="17" t="n">
        <v>1.069</v>
      </c>
      <c r="F1339" s="17" t="n">
        <v>1.06</v>
      </c>
      <c r="G1339" s="17" t="n">
        <v>2</v>
      </c>
      <c r="H1339" s="6" t="s">
        <f>=(F1339-E1339)*G1339</f>
      </c>
      <c r="I1339" s="9" t="s">
        <f>=(F1339-E1339)/E1339</f>
      </c>
      <c r="J1339" s="7" t="s">
        <f>=MAX(1,DATEDIF(C1339,D1339,"d")-1)</f>
      </c>
      <c r="K1339" s="9" t="s">
        <f>=I1339*365/J1339</f>
      </c>
    </row>
    <row collapsed="false" customFormat="false" customHeight="false" hidden="false" ht="12.1" outlineLevel="0" r="1340">
      <c r="A1340" s="16" t="s">
        <v>86</v>
      </c>
      <c r="B1340" s="16" t="s">
        <v>87</v>
      </c>
      <c r="C1340" s="45" t="n">
        <v>46055</v>
      </c>
      <c r="D1340" s="46" t="n">
        <v>46077</v>
      </c>
      <c r="E1340" s="17" t="n">
        <v>1.069</v>
      </c>
      <c r="F1340" s="17" t="n">
        <v>1.06</v>
      </c>
      <c r="G1340" s="17" t="n">
        <v>2</v>
      </c>
      <c r="H1340" s="6" t="s">
        <f>=(F1340-E1340)*G1340</f>
      </c>
      <c r="I1340" s="9" t="s">
        <f>=(F1340-E1340)/E1340</f>
      </c>
      <c r="J1340" s="7" t="s">
        <f>=MAX(1,DATEDIF(C1340,D1340,"d")-1)</f>
      </c>
      <c r="K1340" s="9" t="s">
        <f>=I1340*365/J1340</f>
      </c>
    </row>
    <row collapsed="false" customFormat="false" customHeight="false" hidden="false" ht="12.1" outlineLevel="0" r="1341">
      <c r="A1341" s="16" t="s">
        <v>86</v>
      </c>
      <c r="B1341" s="16" t="s">
        <v>87</v>
      </c>
      <c r="C1341" s="45" t="n">
        <v>46055</v>
      </c>
      <c r="D1341" s="46" t="n">
        <v>46077</v>
      </c>
      <c r="E1341" s="17" t="n">
        <v>1.068</v>
      </c>
      <c r="F1341" s="17" t="n">
        <v>1.06</v>
      </c>
      <c r="G1341" s="17" t="n">
        <v>1</v>
      </c>
      <c r="H1341" s="6" t="s">
        <f>=(F1341-E1341)*G1341</f>
      </c>
      <c r="I1341" s="9" t="s">
        <f>=(F1341-E1341)/E1341</f>
      </c>
      <c r="J1341" s="7" t="s">
        <f>=MAX(1,DATEDIF(C1341,D1341,"d")-1)</f>
      </c>
      <c r="K1341" s="9" t="s">
        <f>=I1341*365/J1341</f>
      </c>
    </row>
    <row collapsed="false" customFormat="false" customHeight="false" hidden="false" ht="12.1" outlineLevel="0" r="1342">
      <c r="A1342" s="16" t="s">
        <v>86</v>
      </c>
      <c r="B1342" s="16" t="s">
        <v>87</v>
      </c>
      <c r="C1342" s="45" t="n">
        <v>46055</v>
      </c>
      <c r="D1342" s="46" t="n">
        <v>46077</v>
      </c>
      <c r="E1342" s="17" t="n">
        <v>1.068</v>
      </c>
      <c r="F1342" s="17" t="n">
        <v>1.06</v>
      </c>
      <c r="G1342" s="17" t="n">
        <v>1</v>
      </c>
      <c r="H1342" s="6" t="s">
        <f>=(F1342-E1342)*G1342</f>
      </c>
      <c r="I1342" s="9" t="s">
        <f>=(F1342-E1342)/E1342</f>
      </c>
      <c r="J1342" s="7" t="s">
        <f>=MAX(1,DATEDIF(C1342,D1342,"d")-1)</f>
      </c>
      <c r="K1342" s="9" t="s">
        <f>=I1342*365/J1342</f>
      </c>
    </row>
    <row collapsed="false" customFormat="false" customHeight="false" hidden="false" ht="12.1" outlineLevel="0" r="1343">
      <c r="A1343" s="16" t="s">
        <v>86</v>
      </c>
      <c r="B1343" s="16" t="s">
        <v>87</v>
      </c>
      <c r="C1343" s="45" t="n">
        <v>46055</v>
      </c>
      <c r="D1343" s="46" t="n">
        <v>46077</v>
      </c>
      <c r="E1343" s="17" t="n">
        <v>1.068</v>
      </c>
      <c r="F1343" s="17" t="n">
        <v>1.06</v>
      </c>
      <c r="G1343" s="17" t="n">
        <v>2</v>
      </c>
      <c r="H1343" s="6" t="s">
        <f>=(F1343-E1343)*G1343</f>
      </c>
      <c r="I1343" s="9" t="s">
        <f>=(F1343-E1343)/E1343</f>
      </c>
      <c r="J1343" s="7" t="s">
        <f>=MAX(1,DATEDIF(C1343,D1343,"d")-1)</f>
      </c>
      <c r="K1343" s="9" t="s">
        <f>=I1343*365/J1343</f>
      </c>
    </row>
    <row collapsed="false" customFormat="false" customHeight="false" hidden="false" ht="12.1" outlineLevel="0" r="1344">
      <c r="A1344" s="16" t="s">
        <v>86</v>
      </c>
      <c r="B1344" s="16" t="s">
        <v>87</v>
      </c>
      <c r="C1344" s="45" t="n">
        <v>46055</v>
      </c>
      <c r="D1344" s="46" t="n">
        <v>46077</v>
      </c>
      <c r="E1344" s="17" t="n">
        <v>1.068</v>
      </c>
      <c r="F1344" s="17" t="n">
        <v>1.06</v>
      </c>
      <c r="G1344" s="17" t="n">
        <v>2</v>
      </c>
      <c r="H1344" s="6" t="s">
        <f>=(F1344-E1344)*G1344</f>
      </c>
      <c r="I1344" s="9" t="s">
        <f>=(F1344-E1344)/E1344</f>
      </c>
      <c r="J1344" s="7" t="s">
        <f>=MAX(1,DATEDIF(C1344,D1344,"d")-1)</f>
      </c>
      <c r="K1344" s="9" t="s">
        <f>=I1344*365/J1344</f>
      </c>
    </row>
    <row collapsed="false" customFormat="false" customHeight="false" hidden="false" ht="12.1" outlineLevel="0" r="1345">
      <c r="A1345" s="16" t="s">
        <v>86</v>
      </c>
      <c r="B1345" s="16" t="s">
        <v>87</v>
      </c>
      <c r="C1345" s="45" t="n">
        <v>46055</v>
      </c>
      <c r="D1345" s="46" t="n">
        <v>46077</v>
      </c>
      <c r="E1345" s="17" t="n">
        <v>1.068</v>
      </c>
      <c r="F1345" s="17" t="n">
        <v>1.06</v>
      </c>
      <c r="G1345" s="17" t="n">
        <v>2</v>
      </c>
      <c r="H1345" s="6" t="s">
        <f>=(F1345-E1345)*G1345</f>
      </c>
      <c r="I1345" s="9" t="s">
        <f>=(F1345-E1345)/E1345</f>
      </c>
      <c r="J1345" s="7" t="s">
        <f>=MAX(1,DATEDIF(C1345,D1345,"d")-1)</f>
      </c>
      <c r="K1345" s="9" t="s">
        <f>=I1345*365/J1345</f>
      </c>
    </row>
    <row collapsed="false" customFormat="false" customHeight="false" hidden="false" ht="12.1" outlineLevel="0" r="1346">
      <c r="A1346" s="16" t="s">
        <v>86</v>
      </c>
      <c r="B1346" s="16" t="s">
        <v>87</v>
      </c>
      <c r="C1346" s="45" t="n">
        <v>46055</v>
      </c>
      <c r="D1346" s="46" t="n">
        <v>46077</v>
      </c>
      <c r="E1346" s="17" t="n">
        <v>1.068</v>
      </c>
      <c r="F1346" s="17" t="n">
        <v>1.06</v>
      </c>
      <c r="G1346" s="17" t="n">
        <v>2</v>
      </c>
      <c r="H1346" s="6" t="s">
        <f>=(F1346-E1346)*G1346</f>
      </c>
      <c r="I1346" s="9" t="s">
        <f>=(F1346-E1346)/E1346</f>
      </c>
      <c r="J1346" s="7" t="s">
        <f>=MAX(1,DATEDIF(C1346,D1346,"d")-1)</f>
      </c>
      <c r="K1346" s="9" t="s">
        <f>=I1346*365/J1346</f>
      </c>
    </row>
    <row collapsed="false" customFormat="false" customHeight="false" hidden="false" ht="12.1" outlineLevel="0" r="1347">
      <c r="A1347" s="16" t="s">
        <v>86</v>
      </c>
      <c r="B1347" s="16" t="s">
        <v>87</v>
      </c>
      <c r="C1347" s="45" t="n">
        <v>46055</v>
      </c>
      <c r="D1347" s="46" t="n">
        <v>46077</v>
      </c>
      <c r="E1347" s="17" t="n">
        <v>1.068</v>
      </c>
      <c r="F1347" s="17" t="n">
        <v>1.06</v>
      </c>
      <c r="G1347" s="17" t="n">
        <v>2</v>
      </c>
      <c r="H1347" s="6" t="s">
        <f>=(F1347-E1347)*G1347</f>
      </c>
      <c r="I1347" s="9" t="s">
        <f>=(F1347-E1347)/E1347</f>
      </c>
      <c r="J1347" s="7" t="s">
        <f>=MAX(1,DATEDIF(C1347,D1347,"d")-1)</f>
      </c>
      <c r="K1347" s="9" t="s">
        <f>=I1347*365/J1347</f>
      </c>
    </row>
    <row collapsed="false" customFormat="false" customHeight="false" hidden="false" ht="12.1" outlineLevel="0" r="1348">
      <c r="A1348" s="16" t="s">
        <v>86</v>
      </c>
      <c r="B1348" s="16" t="s">
        <v>87</v>
      </c>
      <c r="C1348" s="45" t="n">
        <v>46055</v>
      </c>
      <c r="D1348" s="46" t="n">
        <v>46077</v>
      </c>
      <c r="E1348" s="17" t="n">
        <v>1.068</v>
      </c>
      <c r="F1348" s="17" t="n">
        <v>1.06</v>
      </c>
      <c r="G1348" s="17" t="n">
        <v>1</v>
      </c>
      <c r="H1348" s="6" t="s">
        <f>=(F1348-E1348)*G1348</f>
      </c>
      <c r="I1348" s="9" t="s">
        <f>=(F1348-E1348)/E1348</f>
      </c>
      <c r="J1348" s="7" t="s">
        <f>=MAX(1,DATEDIF(C1348,D1348,"d")-1)</f>
      </c>
      <c r="K1348" s="9" t="s">
        <f>=I1348*365/J1348</f>
      </c>
    </row>
    <row collapsed="false" customFormat="false" customHeight="false" hidden="false" ht="12.1" outlineLevel="0" r="1349">
      <c r="A1349" s="16" t="s">
        <v>86</v>
      </c>
      <c r="B1349" s="16" t="s">
        <v>87</v>
      </c>
      <c r="C1349" s="45" t="n">
        <v>46055</v>
      </c>
      <c r="D1349" s="46" t="n">
        <v>46077</v>
      </c>
      <c r="E1349" s="17" t="n">
        <v>1.068</v>
      </c>
      <c r="F1349" s="17" t="n">
        <v>1.06</v>
      </c>
      <c r="G1349" s="17" t="n">
        <v>2</v>
      </c>
      <c r="H1349" s="6" t="s">
        <f>=(F1349-E1349)*G1349</f>
      </c>
      <c r="I1349" s="9" t="s">
        <f>=(F1349-E1349)/E1349</f>
      </c>
      <c r="J1349" s="7" t="s">
        <f>=MAX(1,DATEDIF(C1349,D1349,"d")-1)</f>
      </c>
      <c r="K1349" s="9" t="s">
        <f>=I1349*365/J1349</f>
      </c>
    </row>
    <row collapsed="false" customFormat="false" customHeight="false" hidden="false" ht="12.1" outlineLevel="0" r="1350">
      <c r="A1350" s="16" t="s">
        <v>86</v>
      </c>
      <c r="B1350" s="16" t="s">
        <v>87</v>
      </c>
      <c r="C1350" s="45" t="n">
        <v>46055</v>
      </c>
      <c r="D1350" s="46" t="n">
        <v>46077</v>
      </c>
      <c r="E1350" s="17" t="n">
        <v>1.068</v>
      </c>
      <c r="F1350" s="17" t="n">
        <v>1.06</v>
      </c>
      <c r="G1350" s="17" t="n">
        <v>2</v>
      </c>
      <c r="H1350" s="6" t="s">
        <f>=(F1350-E1350)*G1350</f>
      </c>
      <c r="I1350" s="9" t="s">
        <f>=(F1350-E1350)/E1350</f>
      </c>
      <c r="J1350" s="7" t="s">
        <f>=MAX(1,DATEDIF(C1350,D1350,"d")-1)</f>
      </c>
      <c r="K1350" s="9" t="s">
        <f>=I1350*365/J1350</f>
      </c>
    </row>
    <row collapsed="false" customFormat="false" customHeight="false" hidden="false" ht="12.1" outlineLevel="0" r="1351">
      <c r="A1351" s="16" t="s">
        <v>86</v>
      </c>
      <c r="B1351" s="16" t="s">
        <v>87</v>
      </c>
      <c r="C1351" s="45" t="n">
        <v>46055</v>
      </c>
      <c r="D1351" s="46" t="n">
        <v>46077</v>
      </c>
      <c r="E1351" s="17" t="n">
        <v>1.068</v>
      </c>
      <c r="F1351" s="17" t="n">
        <v>1.06</v>
      </c>
      <c r="G1351" s="17" t="n">
        <v>2</v>
      </c>
      <c r="H1351" s="6" t="s">
        <f>=(F1351-E1351)*G1351</f>
      </c>
      <c r="I1351" s="9" t="s">
        <f>=(F1351-E1351)/E1351</f>
      </c>
      <c r="J1351" s="7" t="s">
        <f>=MAX(1,DATEDIF(C1351,D1351,"d")-1)</f>
      </c>
      <c r="K1351" s="9" t="s">
        <f>=I1351*365/J1351</f>
      </c>
    </row>
    <row collapsed="false" customFormat="false" customHeight="false" hidden="false" ht="12.1" outlineLevel="0" r="1352">
      <c r="A1352" s="16" t="s">
        <v>86</v>
      </c>
      <c r="B1352" s="16" t="s">
        <v>87</v>
      </c>
      <c r="C1352" s="45" t="n">
        <v>46055</v>
      </c>
      <c r="D1352" s="46" t="n">
        <v>46077</v>
      </c>
      <c r="E1352" s="17" t="n">
        <v>1.068</v>
      </c>
      <c r="F1352" s="17" t="n">
        <v>1.06</v>
      </c>
      <c r="G1352" s="17" t="n">
        <v>2</v>
      </c>
      <c r="H1352" s="6" t="s">
        <f>=(F1352-E1352)*G1352</f>
      </c>
      <c r="I1352" s="9" t="s">
        <f>=(F1352-E1352)/E1352</f>
      </c>
      <c r="J1352" s="7" t="s">
        <f>=MAX(1,DATEDIF(C1352,D1352,"d")-1)</f>
      </c>
      <c r="K1352" s="9" t="s">
        <f>=I1352*365/J1352</f>
      </c>
    </row>
    <row collapsed="false" customFormat="false" customHeight="false" hidden="false" ht="12.1" outlineLevel="0" r="1353">
      <c r="A1353" s="16" t="s">
        <v>86</v>
      </c>
      <c r="B1353" s="16" t="s">
        <v>87</v>
      </c>
      <c r="C1353" s="45" t="n">
        <v>46055</v>
      </c>
      <c r="D1353" s="46" t="n">
        <v>46077</v>
      </c>
      <c r="E1353" s="17" t="n">
        <v>1.068</v>
      </c>
      <c r="F1353" s="17" t="n">
        <v>1.06</v>
      </c>
      <c r="G1353" s="17" t="n">
        <v>2</v>
      </c>
      <c r="H1353" s="6" t="s">
        <f>=(F1353-E1353)*G1353</f>
      </c>
      <c r="I1353" s="9" t="s">
        <f>=(F1353-E1353)/E1353</f>
      </c>
      <c r="J1353" s="7" t="s">
        <f>=MAX(1,DATEDIF(C1353,D1353,"d")-1)</f>
      </c>
      <c r="K1353" s="9" t="s">
        <f>=I1353*365/J1353</f>
      </c>
    </row>
    <row collapsed="false" customFormat="false" customHeight="false" hidden="false" ht="12.1" outlineLevel="0" r="1354">
      <c r="A1354" s="16" t="s">
        <v>86</v>
      </c>
      <c r="B1354" s="16" t="s">
        <v>87</v>
      </c>
      <c r="C1354" s="45" t="n">
        <v>46055</v>
      </c>
      <c r="D1354" s="46" t="n">
        <v>46077</v>
      </c>
      <c r="E1354" s="17" t="n">
        <v>1.068</v>
      </c>
      <c r="F1354" s="17" t="n">
        <v>1.06</v>
      </c>
      <c r="G1354" s="17" t="n">
        <v>1</v>
      </c>
      <c r="H1354" s="6" t="s">
        <f>=(F1354-E1354)*G1354</f>
      </c>
      <c r="I1354" s="9" t="s">
        <f>=(F1354-E1354)/E1354</f>
      </c>
      <c r="J1354" s="7" t="s">
        <f>=MAX(1,DATEDIF(C1354,D1354,"d")-1)</f>
      </c>
      <c r="K1354" s="9" t="s">
        <f>=I1354*365/J1354</f>
      </c>
    </row>
    <row collapsed="false" customFormat="false" customHeight="false" hidden="false" ht="12.1" outlineLevel="0" r="1355">
      <c r="A1355" s="16" t="s">
        <v>86</v>
      </c>
      <c r="B1355" s="16" t="s">
        <v>87</v>
      </c>
      <c r="C1355" s="45" t="n">
        <v>46055</v>
      </c>
      <c r="D1355" s="46" t="n">
        <v>46077</v>
      </c>
      <c r="E1355" s="17" t="n">
        <v>1.068</v>
      </c>
      <c r="F1355" s="17" t="n">
        <v>1.06</v>
      </c>
      <c r="G1355" s="17" t="n">
        <v>1</v>
      </c>
      <c r="H1355" s="6" t="s">
        <f>=(F1355-E1355)*G1355</f>
      </c>
      <c r="I1355" s="9" t="s">
        <f>=(F1355-E1355)/E1355</f>
      </c>
      <c r="J1355" s="7" t="s">
        <f>=MAX(1,DATEDIF(C1355,D1355,"d")-1)</f>
      </c>
      <c r="K1355" s="9" t="s">
        <f>=I1355*365/J1355</f>
      </c>
    </row>
    <row collapsed="false" customFormat="false" customHeight="false" hidden="false" ht="12.1" outlineLevel="0" r="1356">
      <c r="A1356" s="16" t="s">
        <v>86</v>
      </c>
      <c r="B1356" s="16" t="s">
        <v>87</v>
      </c>
      <c r="C1356" s="45" t="n">
        <v>46055</v>
      </c>
      <c r="D1356" s="46" t="n">
        <v>46077</v>
      </c>
      <c r="E1356" s="17" t="n">
        <v>1.068</v>
      </c>
      <c r="F1356" s="17" t="n">
        <v>1.06</v>
      </c>
      <c r="G1356" s="17" t="n">
        <v>2</v>
      </c>
      <c r="H1356" s="6" t="s">
        <f>=(F1356-E1356)*G1356</f>
      </c>
      <c r="I1356" s="9" t="s">
        <f>=(F1356-E1356)/E1356</f>
      </c>
      <c r="J1356" s="7" t="s">
        <f>=MAX(1,DATEDIF(C1356,D1356,"d")-1)</f>
      </c>
      <c r="K1356" s="9" t="s">
        <f>=I1356*365/J1356</f>
      </c>
    </row>
    <row collapsed="false" customFormat="false" customHeight="false" hidden="false" ht="12.1" outlineLevel="0" r="1357">
      <c r="A1357" s="16" t="s">
        <v>86</v>
      </c>
      <c r="B1357" s="16" t="s">
        <v>87</v>
      </c>
      <c r="C1357" s="45" t="n">
        <v>46055</v>
      </c>
      <c r="D1357" s="46" t="n">
        <v>46077</v>
      </c>
      <c r="E1357" s="17" t="n">
        <v>1.068</v>
      </c>
      <c r="F1357" s="17" t="n">
        <v>1.06</v>
      </c>
      <c r="G1357" s="17" t="n">
        <v>2</v>
      </c>
      <c r="H1357" s="6" t="s">
        <f>=(F1357-E1357)*G1357</f>
      </c>
      <c r="I1357" s="9" t="s">
        <f>=(F1357-E1357)/E1357</f>
      </c>
      <c r="J1357" s="7" t="s">
        <f>=MAX(1,DATEDIF(C1357,D1357,"d")-1)</f>
      </c>
      <c r="K1357" s="9" t="s">
        <f>=I1357*365/J1357</f>
      </c>
    </row>
    <row collapsed="false" customFormat="false" customHeight="false" hidden="false" ht="12.1" outlineLevel="0" r="1358">
      <c r="A1358" s="16" t="s">
        <v>86</v>
      </c>
      <c r="B1358" s="16" t="s">
        <v>87</v>
      </c>
      <c r="C1358" s="45" t="n">
        <v>46055</v>
      </c>
      <c r="D1358" s="46" t="n">
        <v>46077</v>
      </c>
      <c r="E1358" s="17" t="n">
        <v>1.068</v>
      </c>
      <c r="F1358" s="17" t="n">
        <v>1.06</v>
      </c>
      <c r="G1358" s="17" t="n">
        <v>1</v>
      </c>
      <c r="H1358" s="6" t="s">
        <f>=(F1358-E1358)*G1358</f>
      </c>
      <c r="I1358" s="9" t="s">
        <f>=(F1358-E1358)/E1358</f>
      </c>
      <c r="J1358" s="7" t="s">
        <f>=MAX(1,DATEDIF(C1358,D1358,"d")-1)</f>
      </c>
      <c r="K1358" s="9" t="s">
        <f>=I1358*365/J1358</f>
      </c>
    </row>
    <row collapsed="false" customFormat="false" customHeight="false" hidden="false" ht="12.1" outlineLevel="0" r="1359">
      <c r="A1359" s="16" t="s">
        <v>86</v>
      </c>
      <c r="B1359" s="16" t="s">
        <v>87</v>
      </c>
      <c r="C1359" s="45" t="n">
        <v>46063</v>
      </c>
      <c r="D1359" s="46" t="n">
        <v>46077</v>
      </c>
      <c r="E1359" s="17" t="n">
        <v>1.072</v>
      </c>
      <c r="F1359" s="17" t="n">
        <v>1.06</v>
      </c>
      <c r="G1359" s="17" t="n">
        <v>1</v>
      </c>
      <c r="H1359" s="6" t="s">
        <f>=(F1359-E1359)*G1359</f>
      </c>
      <c r="I1359" s="9" t="s">
        <f>=(F1359-E1359)/E1359</f>
      </c>
      <c r="J1359" s="7" t="s">
        <f>=MAX(1,DATEDIF(C1359,D1359,"d")-1)</f>
      </c>
      <c r="K1359" s="9" t="s">
        <f>=I1359*365/J1359</f>
      </c>
    </row>
    <row collapsed="false" customFormat="false" customHeight="false" hidden="false" ht="12.1" outlineLevel="0" r="1360">
      <c r="A1360" s="16" t="s">
        <v>86</v>
      </c>
      <c r="B1360" s="16" t="s">
        <v>87</v>
      </c>
      <c r="C1360" s="45" t="n">
        <v>46063</v>
      </c>
      <c r="D1360" s="46" t="n">
        <v>46077</v>
      </c>
      <c r="E1360" s="17" t="n">
        <v>1.072</v>
      </c>
      <c r="F1360" s="17" t="n">
        <v>1.06</v>
      </c>
      <c r="G1360" s="17" t="n">
        <v>2</v>
      </c>
      <c r="H1360" s="6" t="s">
        <f>=(F1360-E1360)*G1360</f>
      </c>
      <c r="I1360" s="9" t="s">
        <f>=(F1360-E1360)/E1360</f>
      </c>
      <c r="J1360" s="7" t="s">
        <f>=MAX(1,DATEDIF(C1360,D1360,"d")-1)</f>
      </c>
      <c r="K1360" s="9" t="s">
        <f>=I1360*365/J1360</f>
      </c>
    </row>
    <row collapsed="false" customFormat="false" customHeight="false" hidden="false" ht="12.1" outlineLevel="0" r="1361">
      <c r="A1361" s="16" t="s">
        <v>86</v>
      </c>
      <c r="B1361" s="16" t="s">
        <v>87</v>
      </c>
      <c r="C1361" s="45" t="n">
        <v>46063</v>
      </c>
      <c r="D1361" s="46" t="n">
        <v>46077</v>
      </c>
      <c r="E1361" s="17" t="n">
        <v>1.072</v>
      </c>
      <c r="F1361" s="17" t="n">
        <v>1.06</v>
      </c>
      <c r="G1361" s="17" t="n">
        <v>2</v>
      </c>
      <c r="H1361" s="6" t="s">
        <f>=(F1361-E1361)*G1361</f>
      </c>
      <c r="I1361" s="9" t="s">
        <f>=(F1361-E1361)/E1361</f>
      </c>
      <c r="J1361" s="7" t="s">
        <f>=MAX(1,DATEDIF(C1361,D1361,"d")-1)</f>
      </c>
      <c r="K1361" s="9" t="s">
        <f>=I1361*365/J1361</f>
      </c>
    </row>
    <row collapsed="false" customFormat="false" customHeight="false" hidden="false" ht="12.1" outlineLevel="0" r="1362">
      <c r="A1362" s="16" t="s">
        <v>86</v>
      </c>
      <c r="B1362" s="16" t="s">
        <v>87</v>
      </c>
      <c r="C1362" s="45" t="n">
        <v>46063</v>
      </c>
      <c r="D1362" s="46" t="n">
        <v>46077</v>
      </c>
      <c r="E1362" s="17" t="n">
        <v>1.072</v>
      </c>
      <c r="F1362" s="17" t="n">
        <v>1.06</v>
      </c>
      <c r="G1362" s="17" t="n">
        <v>1</v>
      </c>
      <c r="H1362" s="6" t="s">
        <f>=(F1362-E1362)*G1362</f>
      </c>
      <c r="I1362" s="9" t="s">
        <f>=(F1362-E1362)/E1362</f>
      </c>
      <c r="J1362" s="7" t="s">
        <f>=MAX(1,DATEDIF(C1362,D1362,"d")-1)</f>
      </c>
      <c r="K1362" s="9" t="s">
        <f>=I1362*365/J1362</f>
      </c>
    </row>
    <row collapsed="false" customFormat="false" customHeight="false" hidden="false" ht="12.1" outlineLevel="0" r="1363">
      <c r="A1363" s="16" t="s">
        <v>86</v>
      </c>
      <c r="B1363" s="16" t="s">
        <v>87</v>
      </c>
      <c r="C1363" s="45" t="n">
        <v>46063</v>
      </c>
      <c r="D1363" s="46" t="n">
        <v>46077</v>
      </c>
      <c r="E1363" s="17" t="n">
        <v>1.072</v>
      </c>
      <c r="F1363" s="17" t="n">
        <v>1.06</v>
      </c>
      <c r="G1363" s="17" t="n">
        <v>2</v>
      </c>
      <c r="H1363" s="6" t="s">
        <f>=(F1363-E1363)*G1363</f>
      </c>
      <c r="I1363" s="9" t="s">
        <f>=(F1363-E1363)/E1363</f>
      </c>
      <c r="J1363" s="7" t="s">
        <f>=MAX(1,DATEDIF(C1363,D1363,"d")-1)</f>
      </c>
      <c r="K1363" s="9" t="s">
        <f>=I1363*365/J1363</f>
      </c>
    </row>
    <row collapsed="false" customFormat="false" customHeight="false" hidden="false" ht="12.1" outlineLevel="0" r="1364">
      <c r="A1364" s="16" t="s">
        <v>86</v>
      </c>
      <c r="B1364" s="16" t="s">
        <v>87</v>
      </c>
      <c r="C1364" s="45" t="n">
        <v>46063</v>
      </c>
      <c r="D1364" s="46" t="n">
        <v>46077</v>
      </c>
      <c r="E1364" s="17" t="n">
        <v>1.072</v>
      </c>
      <c r="F1364" s="17" t="n">
        <v>1.06</v>
      </c>
      <c r="G1364" s="17" t="n">
        <v>2</v>
      </c>
      <c r="H1364" s="6" t="s">
        <f>=(F1364-E1364)*G1364</f>
      </c>
      <c r="I1364" s="9" t="s">
        <f>=(F1364-E1364)/E1364</f>
      </c>
      <c r="J1364" s="7" t="s">
        <f>=MAX(1,DATEDIF(C1364,D1364,"d")-1)</f>
      </c>
      <c r="K1364" s="9" t="s">
        <f>=I1364*365/J1364</f>
      </c>
    </row>
    <row collapsed="false" customFormat="false" customHeight="false" hidden="false" ht="12.1" outlineLevel="0" r="1365">
      <c r="A1365" s="16" t="s">
        <v>86</v>
      </c>
      <c r="B1365" s="16" t="s">
        <v>87</v>
      </c>
      <c r="C1365" s="45" t="n">
        <v>46063</v>
      </c>
      <c r="D1365" s="46" t="n">
        <v>46077</v>
      </c>
      <c r="E1365" s="17" t="n">
        <v>1.072</v>
      </c>
      <c r="F1365" s="17" t="n">
        <v>1.06</v>
      </c>
      <c r="G1365" s="17" t="n">
        <v>2</v>
      </c>
      <c r="H1365" s="6" t="s">
        <f>=(F1365-E1365)*G1365</f>
      </c>
      <c r="I1365" s="9" t="s">
        <f>=(F1365-E1365)/E1365</f>
      </c>
      <c r="J1365" s="7" t="s">
        <f>=MAX(1,DATEDIF(C1365,D1365,"d")-1)</f>
      </c>
      <c r="K1365" s="9" t="s">
        <f>=I1365*365/J1365</f>
      </c>
    </row>
    <row collapsed="false" customFormat="false" customHeight="false" hidden="false" ht="12.1" outlineLevel="0" r="1366">
      <c r="A1366" s="16" t="s">
        <v>86</v>
      </c>
      <c r="B1366" s="16" t="s">
        <v>87</v>
      </c>
      <c r="C1366" s="45" t="n">
        <v>46063</v>
      </c>
      <c r="D1366" s="46" t="n">
        <v>46077</v>
      </c>
      <c r="E1366" s="17" t="n">
        <v>1.072</v>
      </c>
      <c r="F1366" s="17" t="n">
        <v>1.06</v>
      </c>
      <c r="G1366" s="17" t="n">
        <v>2</v>
      </c>
      <c r="H1366" s="6" t="s">
        <f>=(F1366-E1366)*G1366</f>
      </c>
      <c r="I1366" s="9" t="s">
        <f>=(F1366-E1366)/E1366</f>
      </c>
      <c r="J1366" s="7" t="s">
        <f>=MAX(1,DATEDIF(C1366,D1366,"d")-1)</f>
      </c>
      <c r="K1366" s="9" t="s">
        <f>=I1366*365/J1366</f>
      </c>
    </row>
    <row collapsed="false" customFormat="false" customHeight="false" hidden="false" ht="12.1" outlineLevel="0" r="1367">
      <c r="A1367" s="16" t="s">
        <v>86</v>
      </c>
      <c r="B1367" s="16" t="s">
        <v>87</v>
      </c>
      <c r="C1367" s="45" t="n">
        <v>46063</v>
      </c>
      <c r="D1367" s="46" t="n">
        <v>46077</v>
      </c>
      <c r="E1367" s="17" t="n">
        <v>1.072</v>
      </c>
      <c r="F1367" s="17" t="n">
        <v>1.06</v>
      </c>
      <c r="G1367" s="17" t="n">
        <v>2</v>
      </c>
      <c r="H1367" s="6" t="s">
        <f>=(F1367-E1367)*G1367</f>
      </c>
      <c r="I1367" s="9" t="s">
        <f>=(F1367-E1367)/E1367</f>
      </c>
      <c r="J1367" s="7" t="s">
        <f>=MAX(1,DATEDIF(C1367,D1367,"d")-1)</f>
      </c>
      <c r="K1367" s="9" t="s">
        <f>=I1367*365/J1367</f>
      </c>
    </row>
    <row collapsed="false" customFormat="false" customHeight="false" hidden="false" ht="12.1" outlineLevel="0" r="1368">
      <c r="A1368" s="16" t="s">
        <v>86</v>
      </c>
      <c r="B1368" s="16" t="s">
        <v>87</v>
      </c>
      <c r="C1368" s="45" t="n">
        <v>46063</v>
      </c>
      <c r="D1368" s="46" t="n">
        <v>46077</v>
      </c>
      <c r="E1368" s="17" t="n">
        <v>1.072</v>
      </c>
      <c r="F1368" s="17" t="n">
        <v>1.06</v>
      </c>
      <c r="G1368" s="17" t="n">
        <v>2</v>
      </c>
      <c r="H1368" s="6" t="s">
        <f>=(F1368-E1368)*G1368</f>
      </c>
      <c r="I1368" s="9" t="s">
        <f>=(F1368-E1368)/E1368</f>
      </c>
      <c r="J1368" s="7" t="s">
        <f>=MAX(1,DATEDIF(C1368,D1368,"d")-1)</f>
      </c>
      <c r="K1368" s="9" t="s">
        <f>=I1368*365/J1368</f>
      </c>
    </row>
    <row collapsed="false" customFormat="false" customHeight="false" hidden="false" ht="12.1" outlineLevel="0" r="1369">
      <c r="A1369" s="16" t="s">
        <v>86</v>
      </c>
      <c r="B1369" s="16" t="s">
        <v>87</v>
      </c>
      <c r="C1369" s="45" t="n">
        <v>46063</v>
      </c>
      <c r="D1369" s="46" t="n">
        <v>46077</v>
      </c>
      <c r="E1369" s="17" t="n">
        <v>1.072</v>
      </c>
      <c r="F1369" s="17" t="n">
        <v>1.06</v>
      </c>
      <c r="G1369" s="17" t="n">
        <v>1</v>
      </c>
      <c r="H1369" s="6" t="s">
        <f>=(F1369-E1369)*G1369</f>
      </c>
      <c r="I1369" s="9" t="s">
        <f>=(F1369-E1369)/E1369</f>
      </c>
      <c r="J1369" s="7" t="s">
        <f>=MAX(1,DATEDIF(C1369,D1369,"d")-1)</f>
      </c>
      <c r="K1369" s="9" t="s">
        <f>=I1369*365/J1369</f>
      </c>
    </row>
    <row collapsed="false" customFormat="false" customHeight="false" hidden="false" ht="12.1" outlineLevel="0" r="1370">
      <c r="A1370" s="16" t="s">
        <v>86</v>
      </c>
      <c r="B1370" s="16" t="s">
        <v>87</v>
      </c>
      <c r="C1370" s="45" t="n">
        <v>46063</v>
      </c>
      <c r="D1370" s="46" t="n">
        <v>46077</v>
      </c>
      <c r="E1370" s="17" t="n">
        <v>1.072</v>
      </c>
      <c r="F1370" s="17" t="n">
        <v>1.06</v>
      </c>
      <c r="G1370" s="17" t="n">
        <v>1</v>
      </c>
      <c r="H1370" s="6" t="s">
        <f>=(F1370-E1370)*G1370</f>
      </c>
      <c r="I1370" s="9" t="s">
        <f>=(F1370-E1370)/E1370</f>
      </c>
      <c r="J1370" s="7" t="s">
        <f>=MAX(1,DATEDIF(C1370,D1370,"d")-1)</f>
      </c>
      <c r="K1370" s="9" t="s">
        <f>=I1370*365/J1370</f>
      </c>
    </row>
    <row collapsed="false" customFormat="false" customHeight="false" hidden="false" ht="12.1" outlineLevel="0" r="1371">
      <c r="A1371" s="16" t="s">
        <v>86</v>
      </c>
      <c r="B1371" s="16" t="s">
        <v>87</v>
      </c>
      <c r="C1371" s="45" t="n">
        <v>46063</v>
      </c>
      <c r="D1371" s="46" t="n">
        <v>46077</v>
      </c>
      <c r="E1371" s="17" t="n">
        <v>1.072</v>
      </c>
      <c r="F1371" s="17" t="n">
        <v>1.06</v>
      </c>
      <c r="G1371" s="17" t="n">
        <v>2</v>
      </c>
      <c r="H1371" s="6" t="s">
        <f>=(F1371-E1371)*G1371</f>
      </c>
      <c r="I1371" s="9" t="s">
        <f>=(F1371-E1371)/E1371</f>
      </c>
      <c r="J1371" s="7" t="s">
        <f>=MAX(1,DATEDIF(C1371,D1371,"d")-1)</f>
      </c>
      <c r="K1371" s="9" t="s">
        <f>=I1371*365/J1371</f>
      </c>
    </row>
    <row collapsed="false" customFormat="false" customHeight="false" hidden="false" ht="12.1" outlineLevel="0" r="1372">
      <c r="A1372" s="16" t="s">
        <v>86</v>
      </c>
      <c r="B1372" s="16" t="s">
        <v>87</v>
      </c>
      <c r="C1372" s="45" t="n">
        <v>46063</v>
      </c>
      <c r="D1372" s="46" t="n">
        <v>46077</v>
      </c>
      <c r="E1372" s="17" t="n">
        <v>1.072</v>
      </c>
      <c r="F1372" s="17" t="n">
        <v>1.06</v>
      </c>
      <c r="G1372" s="17" t="n">
        <v>2</v>
      </c>
      <c r="H1372" s="6" t="s">
        <f>=(F1372-E1372)*G1372</f>
      </c>
      <c r="I1372" s="9" t="s">
        <f>=(F1372-E1372)/E1372</f>
      </c>
      <c r="J1372" s="7" t="s">
        <f>=MAX(1,DATEDIF(C1372,D1372,"d")-1)</f>
      </c>
      <c r="K1372" s="9" t="s">
        <f>=I1372*365/J1372</f>
      </c>
    </row>
    <row collapsed="false" customFormat="false" customHeight="false" hidden="false" ht="12.1" outlineLevel="0" r="1373">
      <c r="A1373" s="16" t="s">
        <v>86</v>
      </c>
      <c r="B1373" s="16" t="s">
        <v>87</v>
      </c>
      <c r="C1373" s="45" t="n">
        <v>46063</v>
      </c>
      <c r="D1373" s="46" t="n">
        <v>46077</v>
      </c>
      <c r="E1373" s="17" t="n">
        <v>1.072</v>
      </c>
      <c r="F1373" s="17" t="n">
        <v>1.06</v>
      </c>
      <c r="G1373" s="17" t="n">
        <v>2</v>
      </c>
      <c r="H1373" s="6" t="s">
        <f>=(F1373-E1373)*G1373</f>
      </c>
      <c r="I1373" s="9" t="s">
        <f>=(F1373-E1373)/E1373</f>
      </c>
      <c r="J1373" s="7" t="s">
        <f>=MAX(1,DATEDIF(C1373,D1373,"d")-1)</f>
      </c>
      <c r="K1373" s="9" t="s">
        <f>=I1373*365/J1373</f>
      </c>
    </row>
    <row collapsed="false" customFormat="false" customHeight="false" hidden="false" ht="12.1" outlineLevel="0" r="1374">
      <c r="A1374" s="16" t="s">
        <v>86</v>
      </c>
      <c r="B1374" s="16" t="s">
        <v>87</v>
      </c>
      <c r="C1374" s="45" t="n">
        <v>46063</v>
      </c>
      <c r="D1374" s="46" t="n">
        <v>46077</v>
      </c>
      <c r="E1374" s="17" t="n">
        <v>1.072</v>
      </c>
      <c r="F1374" s="17" t="n">
        <v>1.06</v>
      </c>
      <c r="G1374" s="17" t="n">
        <v>2</v>
      </c>
      <c r="H1374" s="6" t="s">
        <f>=(F1374-E1374)*G1374</f>
      </c>
      <c r="I1374" s="9" t="s">
        <f>=(F1374-E1374)/E1374</f>
      </c>
      <c r="J1374" s="7" t="s">
        <f>=MAX(1,DATEDIF(C1374,D1374,"d")-1)</f>
      </c>
      <c r="K1374" s="9" t="s">
        <f>=I1374*365/J1374</f>
      </c>
    </row>
    <row collapsed="false" customFormat="false" customHeight="false" hidden="false" ht="12.1" outlineLevel="0" r="1375">
      <c r="A1375" s="16" t="s">
        <v>86</v>
      </c>
      <c r="B1375" s="16" t="s">
        <v>87</v>
      </c>
      <c r="C1375" s="45" t="n">
        <v>46063</v>
      </c>
      <c r="D1375" s="46" t="n">
        <v>46077</v>
      </c>
      <c r="E1375" s="17" t="n">
        <v>1.072</v>
      </c>
      <c r="F1375" s="17" t="n">
        <v>1.06</v>
      </c>
      <c r="G1375" s="17" t="n">
        <v>1</v>
      </c>
      <c r="H1375" s="6" t="s">
        <f>=(F1375-E1375)*G1375</f>
      </c>
      <c r="I1375" s="9" t="s">
        <f>=(F1375-E1375)/E1375</f>
      </c>
      <c r="J1375" s="7" t="s">
        <f>=MAX(1,DATEDIF(C1375,D1375,"d")-1)</f>
      </c>
      <c r="K1375" s="9" t="s">
        <f>=I1375*365/J1375</f>
      </c>
    </row>
    <row collapsed="false" customFormat="false" customHeight="false" hidden="false" ht="12.1" outlineLevel="0" r="1376">
      <c r="A1376" s="16" t="s">
        <v>86</v>
      </c>
      <c r="B1376" s="16" t="s">
        <v>87</v>
      </c>
      <c r="C1376" s="45" t="n">
        <v>46063</v>
      </c>
      <c r="D1376" s="46" t="n">
        <v>46077</v>
      </c>
      <c r="E1376" s="17" t="n">
        <v>1.072</v>
      </c>
      <c r="F1376" s="17" t="n">
        <v>1.06</v>
      </c>
      <c r="G1376" s="17" t="n">
        <v>2</v>
      </c>
      <c r="H1376" s="6" t="s">
        <f>=(F1376-E1376)*G1376</f>
      </c>
      <c r="I1376" s="9" t="s">
        <f>=(F1376-E1376)/E1376</f>
      </c>
      <c r="J1376" s="7" t="s">
        <f>=MAX(1,DATEDIF(C1376,D1376,"d")-1)</f>
      </c>
      <c r="K1376" s="9" t="s">
        <f>=I1376*365/J1376</f>
      </c>
    </row>
    <row collapsed="false" customFormat="false" customHeight="false" hidden="false" ht="12.1" outlineLevel="0" r="1377">
      <c r="A1377" s="16" t="s">
        <v>86</v>
      </c>
      <c r="B1377" s="16" t="s">
        <v>87</v>
      </c>
      <c r="C1377" s="45" t="n">
        <v>46063</v>
      </c>
      <c r="D1377" s="46" t="n">
        <v>46077</v>
      </c>
      <c r="E1377" s="17" t="n">
        <v>1.072</v>
      </c>
      <c r="F1377" s="17" t="n">
        <v>1.06</v>
      </c>
      <c r="G1377" s="17" t="n">
        <v>1</v>
      </c>
      <c r="H1377" s="6" t="s">
        <f>=(F1377-E1377)*G1377</f>
      </c>
      <c r="I1377" s="9" t="s">
        <f>=(F1377-E1377)/E1377</f>
      </c>
      <c r="J1377" s="7" t="s">
        <f>=MAX(1,DATEDIF(C1377,D1377,"d")-1)</f>
      </c>
      <c r="K1377" s="9" t="s">
        <f>=I1377*365/J1377</f>
      </c>
    </row>
    <row collapsed="false" customFormat="false" customHeight="false" hidden="false" ht="12.1" outlineLevel="0" r="1378">
      <c r="A1378" s="16" t="s">
        <v>86</v>
      </c>
      <c r="B1378" s="16" t="s">
        <v>87</v>
      </c>
      <c r="C1378" s="45" t="n">
        <v>46063</v>
      </c>
      <c r="D1378" s="46" t="n">
        <v>46077</v>
      </c>
      <c r="E1378" s="17" t="n">
        <v>1.072</v>
      </c>
      <c r="F1378" s="17" t="n">
        <v>1.06</v>
      </c>
      <c r="G1378" s="17" t="n">
        <v>1</v>
      </c>
      <c r="H1378" s="6" t="s">
        <f>=(F1378-E1378)*G1378</f>
      </c>
      <c r="I1378" s="9" t="s">
        <f>=(F1378-E1378)/E1378</f>
      </c>
      <c r="J1378" s="7" t="s">
        <f>=MAX(1,DATEDIF(C1378,D1378,"d")-1)</f>
      </c>
      <c r="K1378" s="9" t="s">
        <f>=I1378*365/J1378</f>
      </c>
    </row>
    <row collapsed="false" customFormat="false" customHeight="false" hidden="false" ht="12.1" outlineLevel="0" r="1379">
      <c r="A1379" s="16" t="s">
        <v>86</v>
      </c>
      <c r="B1379" s="16" t="s">
        <v>87</v>
      </c>
      <c r="C1379" s="45" t="n">
        <v>46063</v>
      </c>
      <c r="D1379" s="46" t="n">
        <v>46077</v>
      </c>
      <c r="E1379" s="17" t="n">
        <v>1.072</v>
      </c>
      <c r="F1379" s="17" t="n">
        <v>1.06</v>
      </c>
      <c r="G1379" s="17" t="n">
        <v>2</v>
      </c>
      <c r="H1379" s="6" t="s">
        <f>=(F1379-E1379)*G1379</f>
      </c>
      <c r="I1379" s="9" t="s">
        <f>=(F1379-E1379)/E1379</f>
      </c>
      <c r="J1379" s="7" t="s">
        <f>=MAX(1,DATEDIF(C1379,D1379,"d")-1)</f>
      </c>
      <c r="K1379" s="9" t="s">
        <f>=I1379*365/J1379</f>
      </c>
    </row>
    <row collapsed="false" customFormat="false" customHeight="false" hidden="false" ht="12.1" outlineLevel="0" r="1380">
      <c r="A1380" s="16" t="s">
        <v>86</v>
      </c>
      <c r="B1380" s="16" t="s">
        <v>87</v>
      </c>
      <c r="C1380" s="45" t="n">
        <v>46063</v>
      </c>
      <c r="D1380" s="46" t="n">
        <v>46077</v>
      </c>
      <c r="E1380" s="17" t="n">
        <v>1.072</v>
      </c>
      <c r="F1380" s="17" t="n">
        <v>1.06</v>
      </c>
      <c r="G1380" s="17" t="n">
        <v>2</v>
      </c>
      <c r="H1380" s="6" t="s">
        <f>=(F1380-E1380)*G1380</f>
      </c>
      <c r="I1380" s="9" t="s">
        <f>=(F1380-E1380)/E1380</f>
      </c>
      <c r="J1380" s="7" t="s">
        <f>=MAX(1,DATEDIF(C1380,D1380,"d")-1)</f>
      </c>
      <c r="K1380" s="9" t="s">
        <f>=I1380*365/J1380</f>
      </c>
    </row>
    <row collapsed="false" customFormat="false" customHeight="false" hidden="false" ht="12.1" outlineLevel="0" r="1381">
      <c r="A1381" s="16" t="s">
        <v>86</v>
      </c>
      <c r="B1381" s="16" t="s">
        <v>87</v>
      </c>
      <c r="C1381" s="45" t="n">
        <v>46063</v>
      </c>
      <c r="D1381" s="46" t="n">
        <v>46077</v>
      </c>
      <c r="E1381" s="17" t="n">
        <v>1.072</v>
      </c>
      <c r="F1381" s="17" t="n">
        <v>1.06</v>
      </c>
      <c r="G1381" s="17" t="n">
        <v>2</v>
      </c>
      <c r="H1381" s="6" t="s">
        <f>=(F1381-E1381)*G1381</f>
      </c>
      <c r="I1381" s="9" t="s">
        <f>=(F1381-E1381)/E1381</f>
      </c>
      <c r="J1381" s="7" t="s">
        <f>=MAX(1,DATEDIF(C1381,D1381,"d")-1)</f>
      </c>
      <c r="K1381" s="9" t="s">
        <f>=I1381*365/J1381</f>
      </c>
    </row>
    <row collapsed="false" customFormat="false" customHeight="false" hidden="false" ht="12.1" outlineLevel="0" r="1382">
      <c r="A1382" s="16" t="s">
        <v>86</v>
      </c>
      <c r="B1382" s="16" t="s">
        <v>87</v>
      </c>
      <c r="C1382" s="45" t="n">
        <v>46063</v>
      </c>
      <c r="D1382" s="46" t="n">
        <v>46077</v>
      </c>
      <c r="E1382" s="17" t="n">
        <v>1.072</v>
      </c>
      <c r="F1382" s="17" t="n">
        <v>1.06</v>
      </c>
      <c r="G1382" s="17" t="n">
        <v>2</v>
      </c>
      <c r="H1382" s="6" t="s">
        <f>=(F1382-E1382)*G1382</f>
      </c>
      <c r="I1382" s="9" t="s">
        <f>=(F1382-E1382)/E1382</f>
      </c>
      <c r="J1382" s="7" t="s">
        <f>=MAX(1,DATEDIF(C1382,D1382,"d")-1)</f>
      </c>
      <c r="K1382" s="9" t="s">
        <f>=I1382*365/J1382</f>
      </c>
    </row>
    <row collapsed="false" customFormat="false" customHeight="false" hidden="false" ht="12.1" outlineLevel="0" r="1383">
      <c r="A1383" s="16" t="s">
        <v>86</v>
      </c>
      <c r="B1383" s="16" t="s">
        <v>87</v>
      </c>
      <c r="C1383" s="45" t="n">
        <v>46063</v>
      </c>
      <c r="D1383" s="46" t="n">
        <v>46077</v>
      </c>
      <c r="E1383" s="17" t="n">
        <v>1.072</v>
      </c>
      <c r="F1383" s="17" t="n">
        <v>1.06</v>
      </c>
      <c r="G1383" s="17" t="n">
        <v>2</v>
      </c>
      <c r="H1383" s="6" t="s">
        <f>=(F1383-E1383)*G1383</f>
      </c>
      <c r="I1383" s="9" t="s">
        <f>=(F1383-E1383)/E1383</f>
      </c>
      <c r="J1383" s="7" t="s">
        <f>=MAX(1,DATEDIF(C1383,D1383,"d")-1)</f>
      </c>
      <c r="K1383" s="9" t="s">
        <f>=I1383*365/J1383</f>
      </c>
    </row>
    <row collapsed="false" customFormat="false" customHeight="false" hidden="false" ht="12.1" outlineLevel="0" r="1384">
      <c r="A1384" s="16" t="s">
        <v>86</v>
      </c>
      <c r="B1384" s="16" t="s">
        <v>87</v>
      </c>
      <c r="C1384" s="45" t="n">
        <v>46063</v>
      </c>
      <c r="D1384" s="46" t="n">
        <v>46077</v>
      </c>
      <c r="E1384" s="17" t="n">
        <v>1.072</v>
      </c>
      <c r="F1384" s="17" t="n">
        <v>1.06</v>
      </c>
      <c r="G1384" s="17" t="n">
        <v>2</v>
      </c>
      <c r="H1384" s="6" t="s">
        <f>=(F1384-E1384)*G1384</f>
      </c>
      <c r="I1384" s="9" t="s">
        <f>=(F1384-E1384)/E1384</f>
      </c>
      <c r="J1384" s="7" t="s">
        <f>=MAX(1,DATEDIF(C1384,D1384,"d")-1)</f>
      </c>
      <c r="K1384" s="9" t="s">
        <f>=I1384*365/J1384</f>
      </c>
    </row>
    <row collapsed="false" customFormat="false" customHeight="false" hidden="false" ht="12.1" outlineLevel="0" r="1385">
      <c r="A1385" s="16" t="s">
        <v>86</v>
      </c>
      <c r="B1385" s="16" t="s">
        <v>87</v>
      </c>
      <c r="C1385" s="45" t="n">
        <v>46063</v>
      </c>
      <c r="D1385" s="46" t="n">
        <v>46077</v>
      </c>
      <c r="E1385" s="17" t="n">
        <v>1.072</v>
      </c>
      <c r="F1385" s="17" t="n">
        <v>1.06</v>
      </c>
      <c r="G1385" s="17" t="n">
        <v>2</v>
      </c>
      <c r="H1385" s="6" t="s">
        <f>=(F1385-E1385)*G1385</f>
      </c>
      <c r="I1385" s="9" t="s">
        <f>=(F1385-E1385)/E1385</f>
      </c>
      <c r="J1385" s="7" t="s">
        <f>=MAX(1,DATEDIF(C1385,D1385,"d")-1)</f>
      </c>
      <c r="K1385" s="9" t="s">
        <f>=I1385*365/J1385</f>
      </c>
    </row>
    <row collapsed="false" customFormat="false" customHeight="false" hidden="false" ht="12.1" outlineLevel="0" r="1386">
      <c r="A1386" s="16" t="s">
        <v>86</v>
      </c>
      <c r="B1386" s="16" t="s">
        <v>87</v>
      </c>
      <c r="C1386" s="45" t="n">
        <v>46063</v>
      </c>
      <c r="D1386" s="46" t="n">
        <v>46077</v>
      </c>
      <c r="E1386" s="17" t="n">
        <v>1.072</v>
      </c>
      <c r="F1386" s="17" t="n">
        <v>1.06</v>
      </c>
      <c r="G1386" s="17" t="n">
        <v>2</v>
      </c>
      <c r="H1386" s="6" t="s">
        <f>=(F1386-E1386)*G1386</f>
      </c>
      <c r="I1386" s="9" t="s">
        <f>=(F1386-E1386)/E1386</f>
      </c>
      <c r="J1386" s="7" t="s">
        <f>=MAX(1,DATEDIF(C1386,D1386,"d")-1)</f>
      </c>
      <c r="K1386" s="9" t="s">
        <f>=I1386*365/J1386</f>
      </c>
    </row>
    <row collapsed="false" customFormat="false" customHeight="false" hidden="false" ht="12.1" outlineLevel="0" r="1387">
      <c r="A1387" s="16" t="s">
        <v>86</v>
      </c>
      <c r="B1387" s="16" t="s">
        <v>87</v>
      </c>
      <c r="C1387" s="45" t="n">
        <v>46063</v>
      </c>
      <c r="D1387" s="46" t="n">
        <v>46077</v>
      </c>
      <c r="E1387" s="17" t="n">
        <v>1.072</v>
      </c>
      <c r="F1387" s="17" t="n">
        <v>1.06</v>
      </c>
      <c r="G1387" s="17" t="n">
        <v>2</v>
      </c>
      <c r="H1387" s="6" t="s">
        <f>=(F1387-E1387)*G1387</f>
      </c>
      <c r="I1387" s="9" t="s">
        <f>=(F1387-E1387)/E1387</f>
      </c>
      <c r="J1387" s="7" t="s">
        <f>=MAX(1,DATEDIF(C1387,D1387,"d")-1)</f>
      </c>
      <c r="K1387" s="9" t="s">
        <f>=I1387*365/J1387</f>
      </c>
    </row>
    <row collapsed="false" customFormat="false" customHeight="false" hidden="false" ht="12.1" outlineLevel="0" r="1388">
      <c r="A1388" s="16" t="s">
        <v>86</v>
      </c>
      <c r="B1388" s="16" t="s">
        <v>87</v>
      </c>
      <c r="C1388" s="45" t="n">
        <v>46063</v>
      </c>
      <c r="D1388" s="46" t="n">
        <v>46077</v>
      </c>
      <c r="E1388" s="17" t="n">
        <v>1.072</v>
      </c>
      <c r="F1388" s="17" t="n">
        <v>1.06</v>
      </c>
      <c r="G1388" s="17" t="n">
        <v>2</v>
      </c>
      <c r="H1388" s="6" t="s">
        <f>=(F1388-E1388)*G1388</f>
      </c>
      <c r="I1388" s="9" t="s">
        <f>=(F1388-E1388)/E1388</f>
      </c>
      <c r="J1388" s="7" t="s">
        <f>=MAX(1,DATEDIF(C1388,D1388,"d")-1)</f>
      </c>
      <c r="K1388" s="9" t="s">
        <f>=I1388*365/J1388</f>
      </c>
    </row>
    <row collapsed="false" customFormat="false" customHeight="false" hidden="false" ht="12.1" outlineLevel="0" r="1389">
      <c r="A1389" s="16" t="s">
        <v>86</v>
      </c>
      <c r="B1389" s="16" t="s">
        <v>87</v>
      </c>
      <c r="C1389" s="45" t="n">
        <v>46063</v>
      </c>
      <c r="D1389" s="46" t="n">
        <v>46077</v>
      </c>
      <c r="E1389" s="17" t="n">
        <v>1.072</v>
      </c>
      <c r="F1389" s="17" t="n">
        <v>1.06</v>
      </c>
      <c r="G1389" s="17" t="n">
        <v>2</v>
      </c>
      <c r="H1389" s="6" t="s">
        <f>=(F1389-E1389)*G1389</f>
      </c>
      <c r="I1389" s="9" t="s">
        <f>=(F1389-E1389)/E1389</f>
      </c>
      <c r="J1389" s="7" t="s">
        <f>=MAX(1,DATEDIF(C1389,D1389,"d")-1)</f>
      </c>
      <c r="K1389" s="9" t="s">
        <f>=I1389*365/J1389</f>
      </c>
    </row>
    <row collapsed="false" customFormat="false" customHeight="false" hidden="false" ht="12.1" outlineLevel="0" r="1390">
      <c r="A1390" s="16" t="s">
        <v>86</v>
      </c>
      <c r="B1390" s="16" t="s">
        <v>87</v>
      </c>
      <c r="C1390" s="45" t="n">
        <v>46063</v>
      </c>
      <c r="D1390" s="46" t="n">
        <v>46077</v>
      </c>
      <c r="E1390" s="17" t="n">
        <v>1.072</v>
      </c>
      <c r="F1390" s="17" t="n">
        <v>1.06</v>
      </c>
      <c r="G1390" s="17" t="n">
        <v>2</v>
      </c>
      <c r="H1390" s="6" t="s">
        <f>=(F1390-E1390)*G1390</f>
      </c>
      <c r="I1390" s="9" t="s">
        <f>=(F1390-E1390)/E1390</f>
      </c>
      <c r="J1390" s="7" t="s">
        <f>=MAX(1,DATEDIF(C1390,D1390,"d")-1)</f>
      </c>
      <c r="K1390" s="9" t="s">
        <f>=I1390*365/J1390</f>
      </c>
    </row>
    <row collapsed="false" customFormat="false" customHeight="false" hidden="false" ht="12.1" outlineLevel="0" r="1391">
      <c r="A1391" s="16" t="s">
        <v>86</v>
      </c>
      <c r="B1391" s="16" t="s">
        <v>87</v>
      </c>
      <c r="C1391" s="45" t="n">
        <v>46063</v>
      </c>
      <c r="D1391" s="46" t="n">
        <v>46077</v>
      </c>
      <c r="E1391" s="17" t="n">
        <v>1.072</v>
      </c>
      <c r="F1391" s="17" t="n">
        <v>1.06</v>
      </c>
      <c r="G1391" s="17" t="n">
        <v>1</v>
      </c>
      <c r="H1391" s="6" t="s">
        <f>=(F1391-E1391)*G1391</f>
      </c>
      <c r="I1391" s="9" t="s">
        <f>=(F1391-E1391)/E1391</f>
      </c>
      <c r="J1391" s="7" t="s">
        <f>=MAX(1,DATEDIF(C1391,D1391,"d")-1)</f>
      </c>
      <c r="K1391" s="9" t="s">
        <f>=I1391*365/J1391</f>
      </c>
    </row>
    <row collapsed="false" customFormat="false" customHeight="false" hidden="false" ht="12.1" outlineLevel="0" r="1392">
      <c r="A1392" s="16" t="s">
        <v>86</v>
      </c>
      <c r="B1392" s="16" t="s">
        <v>87</v>
      </c>
      <c r="C1392" s="45" t="n">
        <v>46063</v>
      </c>
      <c r="D1392" s="46" t="n">
        <v>46077</v>
      </c>
      <c r="E1392" s="17" t="n">
        <v>1.072</v>
      </c>
      <c r="F1392" s="17" t="n">
        <v>1.06</v>
      </c>
      <c r="G1392" s="17" t="n">
        <v>2</v>
      </c>
      <c r="H1392" s="6" t="s">
        <f>=(F1392-E1392)*G1392</f>
      </c>
      <c r="I1392" s="9" t="s">
        <f>=(F1392-E1392)/E1392</f>
      </c>
      <c r="J1392" s="7" t="s">
        <f>=MAX(1,DATEDIF(C1392,D1392,"d")-1)</f>
      </c>
      <c r="K1392" s="9" t="s">
        <f>=I1392*365/J1392</f>
      </c>
    </row>
    <row collapsed="false" customFormat="false" customHeight="false" hidden="false" ht="12.1" outlineLevel="0" r="1393">
      <c r="A1393" s="16" t="s">
        <v>86</v>
      </c>
      <c r="B1393" s="16" t="s">
        <v>87</v>
      </c>
      <c r="C1393" s="45" t="n">
        <v>46063</v>
      </c>
      <c r="D1393" s="46" t="n">
        <v>46077</v>
      </c>
      <c r="E1393" s="17" t="n">
        <v>1.072</v>
      </c>
      <c r="F1393" s="17" t="n">
        <v>1.06</v>
      </c>
      <c r="G1393" s="17" t="n">
        <v>2</v>
      </c>
      <c r="H1393" s="6" t="s">
        <f>=(F1393-E1393)*G1393</f>
      </c>
      <c r="I1393" s="9" t="s">
        <f>=(F1393-E1393)/E1393</f>
      </c>
      <c r="J1393" s="7" t="s">
        <f>=MAX(1,DATEDIF(C1393,D1393,"d")-1)</f>
      </c>
      <c r="K1393" s="9" t="s">
        <f>=I1393*365/J1393</f>
      </c>
    </row>
    <row collapsed="false" customFormat="false" customHeight="false" hidden="false" ht="12.1" outlineLevel="0" r="1394">
      <c r="A1394" s="16" t="s">
        <v>86</v>
      </c>
      <c r="B1394" s="16" t="s">
        <v>87</v>
      </c>
      <c r="C1394" s="45" t="n">
        <v>46063</v>
      </c>
      <c r="D1394" s="46" t="n">
        <v>46077</v>
      </c>
      <c r="E1394" s="17" t="n">
        <v>1.072</v>
      </c>
      <c r="F1394" s="17" t="n">
        <v>1.06</v>
      </c>
      <c r="G1394" s="17" t="n">
        <v>2</v>
      </c>
      <c r="H1394" s="6" t="s">
        <f>=(F1394-E1394)*G1394</f>
      </c>
      <c r="I1394" s="9" t="s">
        <f>=(F1394-E1394)/E1394</f>
      </c>
      <c r="J1394" s="7" t="s">
        <f>=MAX(1,DATEDIF(C1394,D1394,"d")-1)</f>
      </c>
      <c r="K1394" s="9" t="s">
        <f>=I1394*365/J1394</f>
      </c>
    </row>
    <row collapsed="false" customFormat="false" customHeight="false" hidden="false" ht="12.1" outlineLevel="0" r="1395">
      <c r="A1395" s="16" t="s">
        <v>86</v>
      </c>
      <c r="B1395" s="16" t="s">
        <v>87</v>
      </c>
      <c r="C1395" s="45" t="n">
        <v>46063</v>
      </c>
      <c r="D1395" s="46" t="n">
        <v>46077</v>
      </c>
      <c r="E1395" s="17" t="n">
        <v>1.072</v>
      </c>
      <c r="F1395" s="17" t="n">
        <v>1.06</v>
      </c>
      <c r="G1395" s="17" t="n">
        <v>2</v>
      </c>
      <c r="H1395" s="6" t="s">
        <f>=(F1395-E1395)*G1395</f>
      </c>
      <c r="I1395" s="9" t="s">
        <f>=(F1395-E1395)/E1395</f>
      </c>
      <c r="J1395" s="7" t="s">
        <f>=MAX(1,DATEDIF(C1395,D1395,"d")-1)</f>
      </c>
      <c r="K1395" s="9" t="s">
        <f>=I1395*365/J1395</f>
      </c>
    </row>
    <row collapsed="false" customFormat="false" customHeight="false" hidden="false" ht="12.1" outlineLevel="0" r="1396">
      <c r="A1396" s="16" t="s">
        <v>86</v>
      </c>
      <c r="B1396" s="16" t="s">
        <v>87</v>
      </c>
      <c r="C1396" s="45" t="n">
        <v>46063</v>
      </c>
      <c r="D1396" s="46" t="n">
        <v>46077</v>
      </c>
      <c r="E1396" s="17" t="n">
        <v>1.072</v>
      </c>
      <c r="F1396" s="17" t="n">
        <v>1.06</v>
      </c>
      <c r="G1396" s="17" t="n">
        <v>2</v>
      </c>
      <c r="H1396" s="6" t="s">
        <f>=(F1396-E1396)*G1396</f>
      </c>
      <c r="I1396" s="9" t="s">
        <f>=(F1396-E1396)/E1396</f>
      </c>
      <c r="J1396" s="7" t="s">
        <f>=MAX(1,DATEDIF(C1396,D1396,"d")-1)</f>
      </c>
      <c r="K1396" s="9" t="s">
        <f>=I1396*365/J1396</f>
      </c>
    </row>
    <row collapsed="false" customFormat="false" customHeight="false" hidden="false" ht="12.1" outlineLevel="0" r="1397">
      <c r="A1397" s="16" t="s">
        <v>86</v>
      </c>
      <c r="B1397" s="16" t="s">
        <v>87</v>
      </c>
      <c r="C1397" s="45" t="n">
        <v>46063</v>
      </c>
      <c r="D1397" s="46" t="n">
        <v>46077</v>
      </c>
      <c r="E1397" s="17" t="n">
        <v>1.072</v>
      </c>
      <c r="F1397" s="17" t="n">
        <v>1.06</v>
      </c>
      <c r="G1397" s="17" t="n">
        <v>2</v>
      </c>
      <c r="H1397" s="6" t="s">
        <f>=(F1397-E1397)*G1397</f>
      </c>
      <c r="I1397" s="9" t="s">
        <f>=(F1397-E1397)/E1397</f>
      </c>
      <c r="J1397" s="7" t="s">
        <f>=MAX(1,DATEDIF(C1397,D1397,"d")-1)</f>
      </c>
      <c r="K1397" s="9" t="s">
        <f>=I1397*365/J1397</f>
      </c>
    </row>
    <row collapsed="false" customFormat="false" customHeight="false" hidden="false" ht="12.1" outlineLevel="0" r="1398">
      <c r="A1398" s="16" t="s">
        <v>86</v>
      </c>
      <c r="B1398" s="16" t="s">
        <v>87</v>
      </c>
      <c r="C1398" s="45" t="n">
        <v>46063</v>
      </c>
      <c r="D1398" s="46" t="n">
        <v>46077</v>
      </c>
      <c r="E1398" s="17" t="n">
        <v>1.072</v>
      </c>
      <c r="F1398" s="17" t="n">
        <v>1.06</v>
      </c>
      <c r="G1398" s="17" t="n">
        <v>2</v>
      </c>
      <c r="H1398" s="6" t="s">
        <f>=(F1398-E1398)*G1398</f>
      </c>
      <c r="I1398" s="9" t="s">
        <f>=(F1398-E1398)/E1398</f>
      </c>
      <c r="J1398" s="7" t="s">
        <f>=MAX(1,DATEDIF(C1398,D1398,"d")-1)</f>
      </c>
      <c r="K1398" s="9" t="s">
        <f>=I1398*365/J1398</f>
      </c>
    </row>
    <row collapsed="false" customFormat="false" customHeight="false" hidden="false" ht="12.1" outlineLevel="0" r="1399">
      <c r="A1399" s="16" t="s">
        <v>86</v>
      </c>
      <c r="B1399" s="16" t="s">
        <v>87</v>
      </c>
      <c r="C1399" s="45" t="n">
        <v>46063</v>
      </c>
      <c r="D1399" s="46" t="n">
        <v>46077</v>
      </c>
      <c r="E1399" s="17" t="n">
        <v>1.072</v>
      </c>
      <c r="F1399" s="17" t="n">
        <v>1.06</v>
      </c>
      <c r="G1399" s="17" t="n">
        <v>2</v>
      </c>
      <c r="H1399" s="6" t="s">
        <f>=(F1399-E1399)*G1399</f>
      </c>
      <c r="I1399" s="9" t="s">
        <f>=(F1399-E1399)/E1399</f>
      </c>
      <c r="J1399" s="7" t="s">
        <f>=MAX(1,DATEDIF(C1399,D1399,"d")-1)</f>
      </c>
      <c r="K1399" s="9" t="s">
        <f>=I1399*365/J1399</f>
      </c>
    </row>
    <row collapsed="false" customFormat="false" customHeight="false" hidden="false" ht="12.1" outlineLevel="0" r="1400">
      <c r="A1400" s="16" t="s">
        <v>86</v>
      </c>
      <c r="B1400" s="16" t="s">
        <v>87</v>
      </c>
      <c r="C1400" s="45" t="n">
        <v>46063</v>
      </c>
      <c r="D1400" s="46" t="n">
        <v>46077</v>
      </c>
      <c r="E1400" s="17" t="n">
        <v>1.072</v>
      </c>
      <c r="F1400" s="17" t="n">
        <v>1.06</v>
      </c>
      <c r="G1400" s="17" t="n">
        <v>2</v>
      </c>
      <c r="H1400" s="6" t="s">
        <f>=(F1400-E1400)*G1400</f>
      </c>
      <c r="I1400" s="9" t="s">
        <f>=(F1400-E1400)/E1400</f>
      </c>
      <c r="J1400" s="7" t="s">
        <f>=MAX(1,DATEDIF(C1400,D1400,"d")-1)</f>
      </c>
      <c r="K1400" s="9" t="s">
        <f>=I1400*365/J1400</f>
      </c>
    </row>
    <row collapsed="false" customFormat="false" customHeight="false" hidden="false" ht="12.1" outlineLevel="0" r="1401">
      <c r="A1401" s="16" t="s">
        <v>86</v>
      </c>
      <c r="B1401" s="16" t="s">
        <v>87</v>
      </c>
      <c r="C1401" s="45" t="n">
        <v>46063</v>
      </c>
      <c r="D1401" s="46" t="n">
        <v>46077</v>
      </c>
      <c r="E1401" s="17" t="n">
        <v>1.072</v>
      </c>
      <c r="F1401" s="17" t="n">
        <v>1.06</v>
      </c>
      <c r="G1401" s="17" t="n">
        <v>2</v>
      </c>
      <c r="H1401" s="6" t="s">
        <f>=(F1401-E1401)*G1401</f>
      </c>
      <c r="I1401" s="9" t="s">
        <f>=(F1401-E1401)/E1401</f>
      </c>
      <c r="J1401" s="7" t="s">
        <f>=MAX(1,DATEDIF(C1401,D1401,"d")-1)</f>
      </c>
      <c r="K1401" s="9" t="s">
        <f>=I1401*365/J1401</f>
      </c>
    </row>
    <row collapsed="false" customFormat="false" customHeight="false" hidden="false" ht="12.1" outlineLevel="0" r="1402">
      <c r="A1402" s="16" t="s">
        <v>86</v>
      </c>
      <c r="B1402" s="16" t="s">
        <v>87</v>
      </c>
      <c r="C1402" s="45" t="n">
        <v>46063</v>
      </c>
      <c r="D1402" s="46" t="n">
        <v>46077</v>
      </c>
      <c r="E1402" s="17" t="n">
        <v>1.072</v>
      </c>
      <c r="F1402" s="17" t="n">
        <v>1.06</v>
      </c>
      <c r="G1402" s="17" t="n">
        <v>1</v>
      </c>
      <c r="H1402" s="6" t="s">
        <f>=(F1402-E1402)*G1402</f>
      </c>
      <c r="I1402" s="9" t="s">
        <f>=(F1402-E1402)/E1402</f>
      </c>
      <c r="J1402" s="7" t="s">
        <f>=MAX(1,DATEDIF(C1402,D1402,"d")-1)</f>
      </c>
      <c r="K1402" s="9" t="s">
        <f>=I1402*365/J1402</f>
      </c>
    </row>
    <row collapsed="false" customFormat="false" customHeight="false" hidden="false" ht="12.1" outlineLevel="0" r="1403">
      <c r="A1403" s="16" t="s">
        <v>86</v>
      </c>
      <c r="B1403" s="16" t="s">
        <v>87</v>
      </c>
      <c r="C1403" s="45" t="n">
        <v>46063</v>
      </c>
      <c r="D1403" s="46" t="n">
        <v>46077</v>
      </c>
      <c r="E1403" s="17" t="n">
        <v>1.072</v>
      </c>
      <c r="F1403" s="17" t="n">
        <v>1.06</v>
      </c>
      <c r="G1403" s="17" t="n">
        <v>2</v>
      </c>
      <c r="H1403" s="6" t="s">
        <f>=(F1403-E1403)*G1403</f>
      </c>
      <c r="I1403" s="9" t="s">
        <f>=(F1403-E1403)/E1403</f>
      </c>
      <c r="J1403" s="7" t="s">
        <f>=MAX(1,DATEDIF(C1403,D1403,"d")-1)</f>
      </c>
      <c r="K1403" s="9" t="s">
        <f>=I1403*365/J1403</f>
      </c>
    </row>
    <row collapsed="false" customFormat="false" customHeight="false" hidden="false" ht="12.1" outlineLevel="0" r="1404">
      <c r="A1404" s="16" t="s">
        <v>86</v>
      </c>
      <c r="B1404" s="16" t="s">
        <v>87</v>
      </c>
      <c r="C1404" s="45" t="n">
        <v>46063</v>
      </c>
      <c r="D1404" s="46" t="n">
        <v>46077</v>
      </c>
      <c r="E1404" s="17" t="n">
        <v>1.072</v>
      </c>
      <c r="F1404" s="17" t="n">
        <v>1.06</v>
      </c>
      <c r="G1404" s="17" t="n">
        <v>2</v>
      </c>
      <c r="H1404" s="6" t="s">
        <f>=(F1404-E1404)*G1404</f>
      </c>
      <c r="I1404" s="9" t="s">
        <f>=(F1404-E1404)/E1404</f>
      </c>
      <c r="J1404" s="7" t="s">
        <f>=MAX(1,DATEDIF(C1404,D1404,"d")-1)</f>
      </c>
      <c r="K1404" s="9" t="s">
        <f>=I1404*365/J1404</f>
      </c>
    </row>
    <row collapsed="false" customFormat="false" customHeight="false" hidden="false" ht="12.1" outlineLevel="0" r="1405">
      <c r="A1405" s="16" t="s">
        <v>86</v>
      </c>
      <c r="B1405" s="16" t="s">
        <v>87</v>
      </c>
      <c r="C1405" s="45" t="n">
        <v>46063</v>
      </c>
      <c r="D1405" s="46" t="n">
        <v>46077</v>
      </c>
      <c r="E1405" s="17" t="n">
        <v>1.072</v>
      </c>
      <c r="F1405" s="17" t="n">
        <v>1.06</v>
      </c>
      <c r="G1405" s="17" t="n">
        <v>2</v>
      </c>
      <c r="H1405" s="6" t="s">
        <f>=(F1405-E1405)*G1405</f>
      </c>
      <c r="I1405" s="9" t="s">
        <f>=(F1405-E1405)/E1405</f>
      </c>
      <c r="J1405" s="7" t="s">
        <f>=MAX(1,DATEDIF(C1405,D1405,"d")-1)</f>
      </c>
      <c r="K1405" s="9" t="s">
        <f>=I1405*365/J1405</f>
      </c>
    </row>
    <row collapsed="false" customFormat="false" customHeight="false" hidden="false" ht="12.1" outlineLevel="0" r="1406">
      <c r="A1406" s="16" t="s">
        <v>86</v>
      </c>
      <c r="B1406" s="16" t="s">
        <v>87</v>
      </c>
      <c r="C1406" s="45" t="n">
        <v>46063</v>
      </c>
      <c r="D1406" s="46" t="n">
        <v>46077</v>
      </c>
      <c r="E1406" s="17" t="n">
        <v>1.072</v>
      </c>
      <c r="F1406" s="17" t="n">
        <v>1.06</v>
      </c>
      <c r="G1406" s="17" t="n">
        <v>2</v>
      </c>
      <c r="H1406" s="6" t="s">
        <f>=(F1406-E1406)*G1406</f>
      </c>
      <c r="I1406" s="9" t="s">
        <f>=(F1406-E1406)/E1406</f>
      </c>
      <c r="J1406" s="7" t="s">
        <f>=MAX(1,DATEDIF(C1406,D1406,"d")-1)</f>
      </c>
      <c r="K1406" s="9" t="s">
        <f>=I1406*365/J1406</f>
      </c>
    </row>
    <row collapsed="false" customFormat="false" customHeight="false" hidden="false" ht="12.1" outlineLevel="0" r="1407">
      <c r="A1407" s="16" t="s">
        <v>86</v>
      </c>
      <c r="B1407" s="16" t="s">
        <v>87</v>
      </c>
      <c r="C1407" s="45" t="n">
        <v>46063</v>
      </c>
      <c r="D1407" s="46" t="n">
        <v>46077</v>
      </c>
      <c r="E1407" s="17" t="n">
        <v>1.072</v>
      </c>
      <c r="F1407" s="17" t="n">
        <v>1.06</v>
      </c>
      <c r="G1407" s="17" t="n">
        <v>2</v>
      </c>
      <c r="H1407" s="6" t="s">
        <f>=(F1407-E1407)*G1407</f>
      </c>
      <c r="I1407" s="9" t="s">
        <f>=(F1407-E1407)/E1407</f>
      </c>
      <c r="J1407" s="7" t="s">
        <f>=MAX(1,DATEDIF(C1407,D1407,"d")-1)</f>
      </c>
      <c r="K1407" s="9" t="s">
        <f>=I1407*365/J1407</f>
      </c>
    </row>
    <row collapsed="false" customFormat="false" customHeight="false" hidden="false" ht="12.1" outlineLevel="0" r="1408">
      <c r="A1408" s="16" t="s">
        <v>86</v>
      </c>
      <c r="B1408" s="16" t="s">
        <v>87</v>
      </c>
      <c r="C1408" s="45" t="n">
        <v>46063</v>
      </c>
      <c r="D1408" s="46" t="n">
        <v>46077</v>
      </c>
      <c r="E1408" s="17" t="n">
        <v>1.072</v>
      </c>
      <c r="F1408" s="17" t="n">
        <v>1.06</v>
      </c>
      <c r="G1408" s="17" t="n">
        <v>2</v>
      </c>
      <c r="H1408" s="6" t="s">
        <f>=(F1408-E1408)*G1408</f>
      </c>
      <c r="I1408" s="9" t="s">
        <f>=(F1408-E1408)/E1408</f>
      </c>
      <c r="J1408" s="7" t="s">
        <f>=MAX(1,DATEDIF(C1408,D1408,"d")-1)</f>
      </c>
      <c r="K1408" s="9" t="s">
        <f>=I1408*365/J1408</f>
      </c>
    </row>
    <row collapsed="false" customFormat="false" customHeight="false" hidden="false" ht="12.1" outlineLevel="0" r="1409">
      <c r="A1409" s="16" t="s">
        <v>86</v>
      </c>
      <c r="B1409" s="16" t="s">
        <v>87</v>
      </c>
      <c r="C1409" s="45" t="n">
        <v>46063</v>
      </c>
      <c r="D1409" s="46" t="n">
        <v>46077</v>
      </c>
      <c r="E1409" s="17" t="n">
        <v>1.072</v>
      </c>
      <c r="F1409" s="17" t="n">
        <v>1.06</v>
      </c>
      <c r="G1409" s="17" t="n">
        <v>2</v>
      </c>
      <c r="H1409" s="6" t="s">
        <f>=(F1409-E1409)*G1409</f>
      </c>
      <c r="I1409" s="9" t="s">
        <f>=(F1409-E1409)/E1409</f>
      </c>
      <c r="J1409" s="7" t="s">
        <f>=MAX(1,DATEDIF(C1409,D1409,"d")-1)</f>
      </c>
      <c r="K1409" s="9" t="s">
        <f>=I1409*365/J1409</f>
      </c>
    </row>
    <row collapsed="false" customFormat="false" customHeight="false" hidden="false" ht="12.1" outlineLevel="0" r="1410">
      <c r="A1410" s="16" t="s">
        <v>86</v>
      </c>
      <c r="B1410" s="16" t="s">
        <v>87</v>
      </c>
      <c r="C1410" s="45" t="n">
        <v>46063</v>
      </c>
      <c r="D1410" s="46" t="n">
        <v>46077</v>
      </c>
      <c r="E1410" s="17" t="n">
        <v>1.072</v>
      </c>
      <c r="F1410" s="17" t="n">
        <v>1.06</v>
      </c>
      <c r="G1410" s="17" t="n">
        <v>2</v>
      </c>
      <c r="H1410" s="6" t="s">
        <f>=(F1410-E1410)*G1410</f>
      </c>
      <c r="I1410" s="9" t="s">
        <f>=(F1410-E1410)/E1410</f>
      </c>
      <c r="J1410" s="7" t="s">
        <f>=MAX(1,DATEDIF(C1410,D1410,"d")-1)</f>
      </c>
      <c r="K1410" s="9" t="s">
        <f>=I1410*365/J1410</f>
      </c>
    </row>
    <row collapsed="false" customFormat="false" customHeight="false" hidden="false" ht="12.1" outlineLevel="0" r="1411">
      <c r="A1411" s="16" t="s">
        <v>86</v>
      </c>
      <c r="B1411" s="16" t="s">
        <v>87</v>
      </c>
      <c r="C1411" s="45" t="n">
        <v>46063</v>
      </c>
      <c r="D1411" s="46" t="n">
        <v>46077</v>
      </c>
      <c r="E1411" s="17" t="n">
        <v>1.072</v>
      </c>
      <c r="F1411" s="17" t="n">
        <v>1.06</v>
      </c>
      <c r="G1411" s="17" t="n">
        <v>2</v>
      </c>
      <c r="H1411" s="6" t="s">
        <f>=(F1411-E1411)*G1411</f>
      </c>
      <c r="I1411" s="9" t="s">
        <f>=(F1411-E1411)/E1411</f>
      </c>
      <c r="J1411" s="7" t="s">
        <f>=MAX(1,DATEDIF(C1411,D1411,"d")-1)</f>
      </c>
      <c r="K1411" s="9" t="s">
        <f>=I1411*365/J1411</f>
      </c>
    </row>
    <row collapsed="false" customFormat="false" customHeight="false" hidden="false" ht="12.1" outlineLevel="0" r="1412">
      <c r="A1412" s="16" t="s">
        <v>86</v>
      </c>
      <c r="B1412" s="16" t="s">
        <v>87</v>
      </c>
      <c r="C1412" s="45" t="n">
        <v>46063</v>
      </c>
      <c r="D1412" s="46" t="n">
        <v>46077</v>
      </c>
      <c r="E1412" s="17" t="n">
        <v>1.072</v>
      </c>
      <c r="F1412" s="17" t="n">
        <v>1.06</v>
      </c>
      <c r="G1412" s="17" t="n">
        <v>2</v>
      </c>
      <c r="H1412" s="6" t="s">
        <f>=(F1412-E1412)*G1412</f>
      </c>
      <c r="I1412" s="9" t="s">
        <f>=(F1412-E1412)/E1412</f>
      </c>
      <c r="J1412" s="7" t="s">
        <f>=MAX(1,DATEDIF(C1412,D1412,"d")-1)</f>
      </c>
      <c r="K1412" s="9" t="s">
        <f>=I1412*365/J1412</f>
      </c>
    </row>
    <row collapsed="false" customFormat="false" customHeight="false" hidden="false" ht="12.1" outlineLevel="0" r="1413">
      <c r="A1413" s="16" t="s">
        <v>86</v>
      </c>
      <c r="B1413" s="16" t="s">
        <v>87</v>
      </c>
      <c r="C1413" s="45" t="n">
        <v>46063</v>
      </c>
      <c r="D1413" s="46" t="n">
        <v>46077</v>
      </c>
      <c r="E1413" s="17" t="n">
        <v>1.072</v>
      </c>
      <c r="F1413" s="17" t="n">
        <v>1.06</v>
      </c>
      <c r="G1413" s="17" t="n">
        <v>2</v>
      </c>
      <c r="H1413" s="6" t="s">
        <f>=(F1413-E1413)*G1413</f>
      </c>
      <c r="I1413" s="9" t="s">
        <f>=(F1413-E1413)/E1413</f>
      </c>
      <c r="J1413" s="7" t="s">
        <f>=MAX(1,DATEDIF(C1413,D1413,"d")-1)</f>
      </c>
      <c r="K1413" s="9" t="s">
        <f>=I1413*365/J1413</f>
      </c>
    </row>
    <row collapsed="false" customFormat="false" customHeight="false" hidden="false" ht="12.1" outlineLevel="0" r="1414">
      <c r="A1414" s="16" t="s">
        <v>86</v>
      </c>
      <c r="B1414" s="16" t="s">
        <v>87</v>
      </c>
      <c r="C1414" s="45" t="n">
        <v>46063</v>
      </c>
      <c r="D1414" s="46" t="n">
        <v>46077</v>
      </c>
      <c r="E1414" s="17" t="n">
        <v>1.072</v>
      </c>
      <c r="F1414" s="17" t="n">
        <v>1.06</v>
      </c>
      <c r="G1414" s="17" t="n">
        <v>1</v>
      </c>
      <c r="H1414" s="6" t="s">
        <f>=(F1414-E1414)*G1414</f>
      </c>
      <c r="I1414" s="9" t="s">
        <f>=(F1414-E1414)/E1414</f>
      </c>
      <c r="J1414" s="7" t="s">
        <f>=MAX(1,DATEDIF(C1414,D1414,"d")-1)</f>
      </c>
      <c r="K1414" s="9" t="s">
        <f>=I1414*365/J1414</f>
      </c>
    </row>
    <row collapsed="false" customFormat="false" customHeight="false" hidden="false" ht="12.1" outlineLevel="0" r="1415">
      <c r="A1415" s="16" t="s">
        <v>86</v>
      </c>
      <c r="B1415" s="16" t="s">
        <v>87</v>
      </c>
      <c r="C1415" s="45" t="n">
        <v>46063</v>
      </c>
      <c r="D1415" s="46" t="n">
        <v>46077</v>
      </c>
      <c r="E1415" s="17" t="n">
        <v>1.072</v>
      </c>
      <c r="F1415" s="17" t="n">
        <v>1.06</v>
      </c>
      <c r="G1415" s="17" t="n">
        <v>2</v>
      </c>
      <c r="H1415" s="6" t="s">
        <f>=(F1415-E1415)*G1415</f>
      </c>
      <c r="I1415" s="9" t="s">
        <f>=(F1415-E1415)/E1415</f>
      </c>
      <c r="J1415" s="7" t="s">
        <f>=MAX(1,DATEDIF(C1415,D1415,"d")-1)</f>
      </c>
      <c r="K1415" s="9" t="s">
        <f>=I1415*365/J1415</f>
      </c>
    </row>
    <row collapsed="false" customFormat="false" customHeight="false" hidden="false" ht="12.1" outlineLevel="0" r="1416">
      <c r="A1416" s="16" t="s">
        <v>86</v>
      </c>
      <c r="B1416" s="16" t="s">
        <v>87</v>
      </c>
      <c r="C1416" s="45" t="n">
        <v>46063</v>
      </c>
      <c r="D1416" s="46" t="n">
        <v>46077</v>
      </c>
      <c r="E1416" s="17" t="n">
        <v>1.072</v>
      </c>
      <c r="F1416" s="17" t="n">
        <v>1.06</v>
      </c>
      <c r="G1416" s="17" t="n">
        <v>2</v>
      </c>
      <c r="H1416" s="6" t="s">
        <f>=(F1416-E1416)*G1416</f>
      </c>
      <c r="I1416" s="9" t="s">
        <f>=(F1416-E1416)/E1416</f>
      </c>
      <c r="J1416" s="7" t="s">
        <f>=MAX(1,DATEDIF(C1416,D1416,"d")-1)</f>
      </c>
      <c r="K1416" s="9" t="s">
        <f>=I1416*365/J1416</f>
      </c>
    </row>
    <row collapsed="false" customFormat="false" customHeight="false" hidden="false" ht="12.1" outlineLevel="0" r="1417">
      <c r="A1417" s="16" t="s">
        <v>86</v>
      </c>
      <c r="B1417" s="16" t="s">
        <v>87</v>
      </c>
      <c r="C1417" s="45" t="n">
        <v>46063</v>
      </c>
      <c r="D1417" s="46" t="n">
        <v>46077</v>
      </c>
      <c r="E1417" s="17" t="n">
        <v>1.072</v>
      </c>
      <c r="F1417" s="17" t="n">
        <v>1.06</v>
      </c>
      <c r="G1417" s="17" t="n">
        <v>2</v>
      </c>
      <c r="H1417" s="6" t="s">
        <f>=(F1417-E1417)*G1417</f>
      </c>
      <c r="I1417" s="9" t="s">
        <f>=(F1417-E1417)/E1417</f>
      </c>
      <c r="J1417" s="7" t="s">
        <f>=MAX(1,DATEDIF(C1417,D1417,"d")-1)</f>
      </c>
      <c r="K1417" s="9" t="s">
        <f>=I1417*365/J1417</f>
      </c>
    </row>
    <row collapsed="false" customFormat="false" customHeight="false" hidden="false" ht="12.1" outlineLevel="0" r="1418">
      <c r="A1418" s="16" t="s">
        <v>86</v>
      </c>
      <c r="B1418" s="16" t="s">
        <v>87</v>
      </c>
      <c r="C1418" s="45" t="n">
        <v>46063</v>
      </c>
      <c r="D1418" s="46" t="n">
        <v>46077</v>
      </c>
      <c r="E1418" s="17" t="n">
        <v>1.072</v>
      </c>
      <c r="F1418" s="17" t="n">
        <v>1.06</v>
      </c>
      <c r="G1418" s="17" t="n">
        <v>2</v>
      </c>
      <c r="H1418" s="6" t="s">
        <f>=(F1418-E1418)*G1418</f>
      </c>
      <c r="I1418" s="9" t="s">
        <f>=(F1418-E1418)/E1418</f>
      </c>
      <c r="J1418" s="7" t="s">
        <f>=MAX(1,DATEDIF(C1418,D1418,"d")-1)</f>
      </c>
      <c r="K1418" s="9" t="s">
        <f>=I1418*365/J1418</f>
      </c>
    </row>
    <row collapsed="false" customFormat="false" customHeight="false" hidden="false" ht="12.1" outlineLevel="0" r="1419">
      <c r="A1419" s="16" t="s">
        <v>86</v>
      </c>
      <c r="B1419" s="16" t="s">
        <v>87</v>
      </c>
      <c r="C1419" s="45" t="n">
        <v>46063</v>
      </c>
      <c r="D1419" s="46" t="n">
        <v>46077</v>
      </c>
      <c r="E1419" s="17" t="n">
        <v>1.072</v>
      </c>
      <c r="F1419" s="17" t="n">
        <v>1.06</v>
      </c>
      <c r="G1419" s="17" t="n">
        <v>2</v>
      </c>
      <c r="H1419" s="6" t="s">
        <f>=(F1419-E1419)*G1419</f>
      </c>
      <c r="I1419" s="9" t="s">
        <f>=(F1419-E1419)/E1419</f>
      </c>
      <c r="J1419" s="7" t="s">
        <f>=MAX(1,DATEDIF(C1419,D1419,"d")-1)</f>
      </c>
      <c r="K1419" s="9" t="s">
        <f>=I1419*365/J1419</f>
      </c>
    </row>
    <row collapsed="false" customFormat="false" customHeight="false" hidden="false" ht="12.1" outlineLevel="0" r="1420">
      <c r="A1420" s="16" t="s">
        <v>86</v>
      </c>
      <c r="B1420" s="16" t="s">
        <v>87</v>
      </c>
      <c r="C1420" s="45" t="n">
        <v>46063</v>
      </c>
      <c r="D1420" s="46" t="n">
        <v>46077</v>
      </c>
      <c r="E1420" s="17" t="n">
        <v>1.072</v>
      </c>
      <c r="F1420" s="17" t="n">
        <v>1.06</v>
      </c>
      <c r="G1420" s="17" t="n">
        <v>2</v>
      </c>
      <c r="H1420" s="6" t="s">
        <f>=(F1420-E1420)*G1420</f>
      </c>
      <c r="I1420" s="9" t="s">
        <f>=(F1420-E1420)/E1420</f>
      </c>
      <c r="J1420" s="7" t="s">
        <f>=MAX(1,DATEDIF(C1420,D1420,"d")-1)</f>
      </c>
      <c r="K1420" s="9" t="s">
        <f>=I1420*365/J1420</f>
      </c>
    </row>
    <row collapsed="false" customFormat="false" customHeight="false" hidden="false" ht="12.1" outlineLevel="0" r="1421">
      <c r="A1421" s="16" t="s">
        <v>86</v>
      </c>
      <c r="B1421" s="16" t="s">
        <v>87</v>
      </c>
      <c r="C1421" s="45" t="n">
        <v>46063</v>
      </c>
      <c r="D1421" s="46" t="n">
        <v>46077</v>
      </c>
      <c r="E1421" s="17" t="n">
        <v>1.072</v>
      </c>
      <c r="F1421" s="17" t="n">
        <v>1.06</v>
      </c>
      <c r="G1421" s="17" t="n">
        <v>2</v>
      </c>
      <c r="H1421" s="6" t="s">
        <f>=(F1421-E1421)*G1421</f>
      </c>
      <c r="I1421" s="9" t="s">
        <f>=(F1421-E1421)/E1421</f>
      </c>
      <c r="J1421" s="7" t="s">
        <f>=MAX(1,DATEDIF(C1421,D1421,"d")-1)</f>
      </c>
      <c r="K1421" s="9" t="s">
        <f>=I1421*365/J1421</f>
      </c>
    </row>
    <row collapsed="false" customFormat="false" customHeight="false" hidden="false" ht="12.1" outlineLevel="0" r="1422">
      <c r="A1422" s="16" t="s">
        <v>86</v>
      </c>
      <c r="B1422" s="16" t="s">
        <v>87</v>
      </c>
      <c r="C1422" s="45" t="n">
        <v>46063</v>
      </c>
      <c r="D1422" s="46" t="n">
        <v>46077</v>
      </c>
      <c r="E1422" s="17" t="n">
        <v>1.072</v>
      </c>
      <c r="F1422" s="17" t="n">
        <v>1.06</v>
      </c>
      <c r="G1422" s="17" t="n">
        <v>2</v>
      </c>
      <c r="H1422" s="6" t="s">
        <f>=(F1422-E1422)*G1422</f>
      </c>
      <c r="I1422" s="9" t="s">
        <f>=(F1422-E1422)/E1422</f>
      </c>
      <c r="J1422" s="7" t="s">
        <f>=MAX(1,DATEDIF(C1422,D1422,"d")-1)</f>
      </c>
      <c r="K1422" s="9" t="s">
        <f>=I1422*365/J1422</f>
      </c>
    </row>
    <row collapsed="false" customFormat="false" customHeight="false" hidden="false" ht="12.1" outlineLevel="0" r="1423">
      <c r="A1423" s="16" t="s">
        <v>86</v>
      </c>
      <c r="B1423" s="16" t="s">
        <v>87</v>
      </c>
      <c r="C1423" s="45" t="n">
        <v>46063</v>
      </c>
      <c r="D1423" s="46" t="n">
        <v>46077</v>
      </c>
      <c r="E1423" s="17" t="n">
        <v>1.072</v>
      </c>
      <c r="F1423" s="17" t="n">
        <v>1.06</v>
      </c>
      <c r="G1423" s="17" t="n">
        <v>2</v>
      </c>
      <c r="H1423" s="6" t="s">
        <f>=(F1423-E1423)*G1423</f>
      </c>
      <c r="I1423" s="9" t="s">
        <f>=(F1423-E1423)/E1423</f>
      </c>
      <c r="J1423" s="7" t="s">
        <f>=MAX(1,DATEDIF(C1423,D1423,"d")-1)</f>
      </c>
      <c r="K1423" s="9" t="s">
        <f>=I1423*365/J1423</f>
      </c>
    </row>
    <row collapsed="false" customFormat="false" customHeight="false" hidden="false" ht="12.1" outlineLevel="0" r="1424">
      <c r="A1424" s="16" t="s">
        <v>86</v>
      </c>
      <c r="B1424" s="16" t="s">
        <v>87</v>
      </c>
      <c r="C1424" s="45" t="n">
        <v>46063</v>
      </c>
      <c r="D1424" s="46" t="n">
        <v>46077</v>
      </c>
      <c r="E1424" s="17" t="n">
        <v>1.072</v>
      </c>
      <c r="F1424" s="17" t="n">
        <v>1.06</v>
      </c>
      <c r="G1424" s="17" t="n">
        <v>2</v>
      </c>
      <c r="H1424" s="6" t="s">
        <f>=(F1424-E1424)*G1424</f>
      </c>
      <c r="I1424" s="9" t="s">
        <f>=(F1424-E1424)/E1424</f>
      </c>
      <c r="J1424" s="7" t="s">
        <f>=MAX(1,DATEDIF(C1424,D1424,"d")-1)</f>
      </c>
      <c r="K1424" s="9" t="s">
        <f>=I1424*365/J1424</f>
      </c>
    </row>
    <row collapsed="false" customFormat="false" customHeight="false" hidden="false" ht="12.1" outlineLevel="0" r="1425">
      <c r="A1425" s="16" t="s">
        <v>86</v>
      </c>
      <c r="B1425" s="16" t="s">
        <v>87</v>
      </c>
      <c r="C1425" s="45" t="n">
        <v>46063</v>
      </c>
      <c r="D1425" s="46" t="n">
        <v>46077</v>
      </c>
      <c r="E1425" s="17" t="n">
        <v>1.072</v>
      </c>
      <c r="F1425" s="17" t="n">
        <v>1.06</v>
      </c>
      <c r="G1425" s="17" t="n">
        <v>1</v>
      </c>
      <c r="H1425" s="6" t="s">
        <f>=(F1425-E1425)*G1425</f>
      </c>
      <c r="I1425" s="9" t="s">
        <f>=(F1425-E1425)/E1425</f>
      </c>
      <c r="J1425" s="7" t="s">
        <f>=MAX(1,DATEDIF(C1425,D1425,"d")-1)</f>
      </c>
      <c r="K1425" s="9" t="s">
        <f>=I1425*365/J1425</f>
      </c>
    </row>
    <row collapsed="false" customFormat="false" customHeight="false" hidden="false" ht="12.1" outlineLevel="0" r="1426">
      <c r="A1426" s="16" t="s">
        <v>86</v>
      </c>
      <c r="B1426" s="16" t="s">
        <v>87</v>
      </c>
      <c r="C1426" s="45" t="n">
        <v>46063</v>
      </c>
      <c r="D1426" s="46" t="n">
        <v>46077</v>
      </c>
      <c r="E1426" s="17" t="n">
        <v>1.072</v>
      </c>
      <c r="F1426" s="17" t="n">
        <v>1.06</v>
      </c>
      <c r="G1426" s="17" t="n">
        <v>2</v>
      </c>
      <c r="H1426" s="6" t="s">
        <f>=(F1426-E1426)*G1426</f>
      </c>
      <c r="I1426" s="9" t="s">
        <f>=(F1426-E1426)/E1426</f>
      </c>
      <c r="J1426" s="7" t="s">
        <f>=MAX(1,DATEDIF(C1426,D1426,"d")-1)</f>
      </c>
      <c r="K1426" s="9" t="s">
        <f>=I1426*365/J1426</f>
      </c>
    </row>
    <row collapsed="false" customFormat="false" customHeight="false" hidden="false" ht="12.1" outlineLevel="0" r="1427">
      <c r="A1427" s="16" t="s">
        <v>86</v>
      </c>
      <c r="B1427" s="16" t="s">
        <v>87</v>
      </c>
      <c r="C1427" s="45" t="n">
        <v>46063</v>
      </c>
      <c r="D1427" s="46" t="n">
        <v>46077</v>
      </c>
      <c r="E1427" s="17" t="n">
        <v>1.072</v>
      </c>
      <c r="F1427" s="17" t="n">
        <v>1.06</v>
      </c>
      <c r="G1427" s="17" t="n">
        <v>2</v>
      </c>
      <c r="H1427" s="6" t="s">
        <f>=(F1427-E1427)*G1427</f>
      </c>
      <c r="I1427" s="9" t="s">
        <f>=(F1427-E1427)/E1427</f>
      </c>
      <c r="J1427" s="7" t="s">
        <f>=MAX(1,DATEDIF(C1427,D1427,"d")-1)</f>
      </c>
      <c r="K1427" s="9" t="s">
        <f>=I1427*365/J1427</f>
      </c>
    </row>
    <row collapsed="false" customFormat="false" customHeight="false" hidden="false" ht="12.1" outlineLevel="0" r="1428">
      <c r="A1428" s="16" t="s">
        <v>86</v>
      </c>
      <c r="B1428" s="16" t="s">
        <v>87</v>
      </c>
      <c r="C1428" s="45" t="n">
        <v>46063</v>
      </c>
      <c r="D1428" s="46" t="n">
        <v>46077</v>
      </c>
      <c r="E1428" s="17" t="n">
        <v>1.072</v>
      </c>
      <c r="F1428" s="17" t="n">
        <v>1.06</v>
      </c>
      <c r="G1428" s="17" t="n">
        <v>2</v>
      </c>
      <c r="H1428" s="6" t="s">
        <f>=(F1428-E1428)*G1428</f>
      </c>
      <c r="I1428" s="9" t="s">
        <f>=(F1428-E1428)/E1428</f>
      </c>
      <c r="J1428" s="7" t="s">
        <f>=MAX(1,DATEDIF(C1428,D1428,"d")-1)</f>
      </c>
      <c r="K1428" s="9" t="s">
        <f>=I1428*365/J1428</f>
      </c>
    </row>
    <row collapsed="false" customFormat="false" customHeight="false" hidden="false" ht="12.1" outlineLevel="0" r="1429">
      <c r="A1429" s="16" t="s">
        <v>86</v>
      </c>
      <c r="B1429" s="16" t="s">
        <v>87</v>
      </c>
      <c r="C1429" s="45" t="n">
        <v>46063</v>
      </c>
      <c r="D1429" s="46" t="n">
        <v>46077</v>
      </c>
      <c r="E1429" s="17" t="n">
        <v>1.072</v>
      </c>
      <c r="F1429" s="17" t="n">
        <v>1.06</v>
      </c>
      <c r="G1429" s="17" t="n">
        <v>2</v>
      </c>
      <c r="H1429" s="6" t="s">
        <f>=(F1429-E1429)*G1429</f>
      </c>
      <c r="I1429" s="9" t="s">
        <f>=(F1429-E1429)/E1429</f>
      </c>
      <c r="J1429" s="7" t="s">
        <f>=MAX(1,DATEDIF(C1429,D1429,"d")-1)</f>
      </c>
      <c r="K1429" s="9" t="s">
        <f>=I1429*365/J1429</f>
      </c>
    </row>
    <row collapsed="false" customFormat="false" customHeight="false" hidden="false" ht="12.1" outlineLevel="0" r="1430">
      <c r="A1430" s="16" t="s">
        <v>86</v>
      </c>
      <c r="B1430" s="16" t="s">
        <v>87</v>
      </c>
      <c r="C1430" s="45" t="n">
        <v>46063</v>
      </c>
      <c r="D1430" s="46" t="n">
        <v>46077</v>
      </c>
      <c r="E1430" s="17" t="n">
        <v>1.072</v>
      </c>
      <c r="F1430" s="17" t="n">
        <v>1.06</v>
      </c>
      <c r="G1430" s="17" t="n">
        <v>2</v>
      </c>
      <c r="H1430" s="6" t="s">
        <f>=(F1430-E1430)*G1430</f>
      </c>
      <c r="I1430" s="9" t="s">
        <f>=(F1430-E1430)/E1430</f>
      </c>
      <c r="J1430" s="7" t="s">
        <f>=MAX(1,DATEDIF(C1430,D1430,"d")-1)</f>
      </c>
      <c r="K1430" s="9" t="s">
        <f>=I1430*365/J1430</f>
      </c>
    </row>
    <row collapsed="false" customFormat="false" customHeight="false" hidden="false" ht="12.1" outlineLevel="0" r="1431">
      <c r="A1431" s="16" t="s">
        <v>86</v>
      </c>
      <c r="B1431" s="16" t="s">
        <v>87</v>
      </c>
      <c r="C1431" s="45" t="n">
        <v>46063</v>
      </c>
      <c r="D1431" s="46" t="n">
        <v>46077</v>
      </c>
      <c r="E1431" s="17" t="n">
        <v>1.072</v>
      </c>
      <c r="F1431" s="17" t="n">
        <v>1.06</v>
      </c>
      <c r="G1431" s="17" t="n">
        <v>2</v>
      </c>
      <c r="H1431" s="6" t="s">
        <f>=(F1431-E1431)*G1431</f>
      </c>
      <c r="I1431" s="9" t="s">
        <f>=(F1431-E1431)/E1431</f>
      </c>
      <c r="J1431" s="7" t="s">
        <f>=MAX(1,DATEDIF(C1431,D1431,"d")-1)</f>
      </c>
      <c r="K1431" s="9" t="s">
        <f>=I1431*365/J1431</f>
      </c>
    </row>
    <row collapsed="false" customFormat="false" customHeight="false" hidden="false" ht="12.1" outlineLevel="0" r="1432">
      <c r="A1432" s="16" t="s">
        <v>86</v>
      </c>
      <c r="B1432" s="16" t="s">
        <v>87</v>
      </c>
      <c r="C1432" s="45" t="n">
        <v>46063</v>
      </c>
      <c r="D1432" s="46" t="n">
        <v>46077</v>
      </c>
      <c r="E1432" s="17" t="n">
        <v>1.072</v>
      </c>
      <c r="F1432" s="17" t="n">
        <v>1.06</v>
      </c>
      <c r="G1432" s="17" t="n">
        <v>2</v>
      </c>
      <c r="H1432" s="6" t="s">
        <f>=(F1432-E1432)*G1432</f>
      </c>
      <c r="I1432" s="9" t="s">
        <f>=(F1432-E1432)/E1432</f>
      </c>
      <c r="J1432" s="7" t="s">
        <f>=MAX(1,DATEDIF(C1432,D1432,"d")-1)</f>
      </c>
      <c r="K1432" s="9" t="s">
        <f>=I1432*365/J1432</f>
      </c>
    </row>
    <row collapsed="false" customFormat="false" customHeight="false" hidden="false" ht="12.1" outlineLevel="0" r="1433">
      <c r="A1433" s="16" t="s">
        <v>86</v>
      </c>
      <c r="B1433" s="16" t="s">
        <v>87</v>
      </c>
      <c r="C1433" s="45" t="n">
        <v>46063</v>
      </c>
      <c r="D1433" s="46" t="n">
        <v>46077</v>
      </c>
      <c r="E1433" s="17" t="n">
        <v>1.072</v>
      </c>
      <c r="F1433" s="17" t="n">
        <v>1.06</v>
      </c>
      <c r="G1433" s="17" t="n">
        <v>2</v>
      </c>
      <c r="H1433" s="6" t="s">
        <f>=(F1433-E1433)*G1433</f>
      </c>
      <c r="I1433" s="9" t="s">
        <f>=(F1433-E1433)/E1433</f>
      </c>
      <c r="J1433" s="7" t="s">
        <f>=MAX(1,DATEDIF(C1433,D1433,"d")-1)</f>
      </c>
      <c r="K1433" s="9" t="s">
        <f>=I1433*365/J1433</f>
      </c>
    </row>
    <row collapsed="false" customFormat="false" customHeight="false" hidden="false" ht="12.1" outlineLevel="0" r="1434">
      <c r="A1434" s="16" t="s">
        <v>86</v>
      </c>
      <c r="B1434" s="16" t="s">
        <v>87</v>
      </c>
      <c r="C1434" s="45" t="n">
        <v>46063</v>
      </c>
      <c r="D1434" s="46" t="n">
        <v>46077</v>
      </c>
      <c r="E1434" s="17" t="n">
        <v>1.072</v>
      </c>
      <c r="F1434" s="17" t="n">
        <v>1.06</v>
      </c>
      <c r="G1434" s="17" t="n">
        <v>2</v>
      </c>
      <c r="H1434" s="6" t="s">
        <f>=(F1434-E1434)*G1434</f>
      </c>
      <c r="I1434" s="9" t="s">
        <f>=(F1434-E1434)/E1434</f>
      </c>
      <c r="J1434" s="7" t="s">
        <f>=MAX(1,DATEDIF(C1434,D1434,"d")-1)</f>
      </c>
      <c r="K1434" s="9" t="s">
        <f>=I1434*365/J1434</f>
      </c>
    </row>
    <row collapsed="false" customFormat="false" customHeight="false" hidden="false" ht="12.1" outlineLevel="0" r="1435">
      <c r="A1435" s="16" t="s">
        <v>86</v>
      </c>
      <c r="B1435" s="16" t="s">
        <v>87</v>
      </c>
      <c r="C1435" s="45" t="n">
        <v>46063</v>
      </c>
      <c r="D1435" s="46" t="n">
        <v>46077</v>
      </c>
      <c r="E1435" s="17" t="n">
        <v>1.072</v>
      </c>
      <c r="F1435" s="17" t="n">
        <v>1.06</v>
      </c>
      <c r="G1435" s="17" t="n">
        <v>1</v>
      </c>
      <c r="H1435" s="6" t="s">
        <f>=(F1435-E1435)*G1435</f>
      </c>
      <c r="I1435" s="9" t="s">
        <f>=(F1435-E1435)/E1435</f>
      </c>
      <c r="J1435" s="7" t="s">
        <f>=MAX(1,DATEDIF(C1435,D1435,"d")-1)</f>
      </c>
      <c r="K1435" s="9" t="s">
        <f>=I1435*365/J1435</f>
      </c>
    </row>
    <row collapsed="false" customFormat="false" customHeight="false" hidden="false" ht="12.1" outlineLevel="0" r="1436">
      <c r="A1436" s="16" t="s">
        <v>86</v>
      </c>
      <c r="B1436" s="16" t="s">
        <v>87</v>
      </c>
      <c r="C1436" s="45" t="n">
        <v>46063</v>
      </c>
      <c r="D1436" s="46" t="n">
        <v>46077</v>
      </c>
      <c r="E1436" s="17" t="n">
        <v>1.072</v>
      </c>
      <c r="F1436" s="17" t="n">
        <v>1.06</v>
      </c>
      <c r="G1436" s="17" t="n">
        <v>2</v>
      </c>
      <c r="H1436" s="6" t="s">
        <f>=(F1436-E1436)*G1436</f>
      </c>
      <c r="I1436" s="9" t="s">
        <f>=(F1436-E1436)/E1436</f>
      </c>
      <c r="J1436" s="7" t="s">
        <f>=MAX(1,DATEDIF(C1436,D1436,"d")-1)</f>
      </c>
      <c r="K1436" s="9" t="s">
        <f>=I1436*365/J1436</f>
      </c>
    </row>
    <row collapsed="false" customFormat="false" customHeight="false" hidden="false" ht="12.1" outlineLevel="0" r="1437">
      <c r="A1437" s="16" t="s">
        <v>86</v>
      </c>
      <c r="B1437" s="16" t="s">
        <v>87</v>
      </c>
      <c r="C1437" s="45" t="n">
        <v>46063</v>
      </c>
      <c r="D1437" s="46" t="n">
        <v>46077</v>
      </c>
      <c r="E1437" s="17" t="n">
        <v>1.072</v>
      </c>
      <c r="F1437" s="17" t="n">
        <v>1.0621</v>
      </c>
      <c r="G1437" s="17" t="n">
        <v>45</v>
      </c>
      <c r="H1437" s="6" t="s">
        <f>=(F1437-E1437)*G1437</f>
      </c>
      <c r="I1437" s="9" t="s">
        <f>=(F1437-E1437)/E1437</f>
      </c>
      <c r="J1437" s="7" t="s">
        <f>=MAX(1,DATEDIF(C1437,D1437,"d")-1)</f>
      </c>
      <c r="K1437" s="9" t="s">
        <f>=I1437*365/J1437</f>
      </c>
    </row>
    <row collapsed="false" customFormat="false" customHeight="false" hidden="false" ht="12.1" outlineLevel="0" r="1438">
      <c r="A1438" s="16" t="s">
        <v>86</v>
      </c>
      <c r="B1438" s="16" t="s">
        <v>87</v>
      </c>
      <c r="C1438" s="45" t="n">
        <v>46063</v>
      </c>
      <c r="D1438" s="46" t="n">
        <v>46077</v>
      </c>
      <c r="E1438" s="17" t="n">
        <v>1.07</v>
      </c>
      <c r="F1438" s="17" t="n">
        <v>1.0621</v>
      </c>
      <c r="G1438" s="17" t="n">
        <v>1</v>
      </c>
      <c r="H1438" s="6" t="s">
        <f>=(F1438-E1438)*G1438</f>
      </c>
      <c r="I1438" s="9" t="s">
        <f>=(F1438-E1438)/E1438</f>
      </c>
      <c r="J1438" s="7" t="s">
        <f>=MAX(1,DATEDIF(C1438,D1438,"d")-1)</f>
      </c>
      <c r="K1438" s="9" t="s">
        <f>=I1438*365/J1438</f>
      </c>
    </row>
    <row collapsed="false" customFormat="false" customHeight="false" hidden="false" ht="12.1" outlineLevel="0" r="1439">
      <c r="A1439" s="16" t="s">
        <v>86</v>
      </c>
      <c r="B1439" s="16" t="s">
        <v>87</v>
      </c>
      <c r="C1439" s="45" t="n">
        <v>46063</v>
      </c>
      <c r="D1439" s="46" t="n">
        <v>46077</v>
      </c>
      <c r="E1439" s="17" t="n">
        <v>1.074</v>
      </c>
      <c r="F1439" s="17" t="n">
        <v>1.0621</v>
      </c>
      <c r="G1439" s="17" t="n">
        <v>10</v>
      </c>
      <c r="H1439" s="6" t="s">
        <f>=(F1439-E1439)*G1439</f>
      </c>
      <c r="I1439" s="9" t="s">
        <f>=(F1439-E1439)/E1439</f>
      </c>
      <c r="J1439" s="7" t="s">
        <f>=MAX(1,DATEDIF(C1439,D1439,"d")-1)</f>
      </c>
      <c r="K1439" s="9" t="s">
        <f>=I1439*365/J1439</f>
      </c>
    </row>
    <row collapsed="false" customFormat="false" customHeight="false" hidden="false" ht="12.1" outlineLevel="0" r="1440">
      <c r="A1440" s="16" t="s">
        <v>86</v>
      </c>
      <c r="B1440" s="16" t="s">
        <v>87</v>
      </c>
      <c r="C1440" s="45" t="n">
        <v>46069</v>
      </c>
      <c r="D1440" s="46" t="n">
        <v>46077</v>
      </c>
      <c r="E1440" s="17" t="n">
        <v>1.055</v>
      </c>
      <c r="F1440" s="17" t="n">
        <v>1.0621</v>
      </c>
      <c r="G1440" s="17" t="n">
        <v>2</v>
      </c>
      <c r="H1440" s="6" t="s">
        <f>=(F1440-E1440)*G1440</f>
      </c>
      <c r="I1440" s="9" t="s">
        <f>=(F1440-E1440)/E1440</f>
      </c>
      <c r="J1440" s="7" t="s">
        <f>=MAX(1,DATEDIF(C1440,D1440,"d")-1)</f>
      </c>
      <c r="K1440" s="9" t="s">
        <f>=I1440*365/J1440</f>
      </c>
    </row>
    <row collapsed="false" customFormat="false" customHeight="false" hidden="false" ht="12.1" outlineLevel="0" r="1441">
      <c r="A1441" s="16" t="s">
        <v>23</v>
      </c>
      <c r="B1441" s="16" t="s">
        <v>24</v>
      </c>
      <c r="C1441" s="45" t="n">
        <v>46056</v>
      </c>
      <c r="D1441" s="46" t="n">
        <v>46076</v>
      </c>
      <c r="E1441" s="17" t="n">
        <v>125.69</v>
      </c>
      <c r="F1441" s="17" t="n">
        <v>122.7891</v>
      </c>
      <c r="G1441" s="17" t="n">
        <v>1</v>
      </c>
      <c r="H1441" s="6" t="s">
        <f>=(F1441-E1441)*G1441</f>
      </c>
      <c r="I1441" s="9" t="s">
        <f>=(F1441-E1441)/E1441</f>
      </c>
      <c r="J1441" s="7" t="s">
        <f>=MAX(1,DATEDIF(C1441,D1441,"d")-1)</f>
      </c>
      <c r="K1441" s="9" t="s">
        <f>=I1441*365/J1441</f>
      </c>
    </row>
    <row collapsed="false" customFormat="false" customHeight="false" hidden="false" ht="12.1" outlineLevel="0" r="1442">
      <c r="A1442" s="16" t="s">
        <v>23</v>
      </c>
      <c r="B1442" s="16" t="s">
        <v>24</v>
      </c>
      <c r="C1442" s="45" t="n">
        <v>46062</v>
      </c>
      <c r="D1442" s="46" t="n">
        <v>46076</v>
      </c>
      <c r="E1442" s="17" t="n">
        <v>123.01</v>
      </c>
      <c r="F1442" s="17" t="n">
        <v>122.7891</v>
      </c>
      <c r="G1442" s="17" t="n">
        <v>2</v>
      </c>
      <c r="H1442" s="6" t="s">
        <f>=(F1442-E1442)*G1442</f>
      </c>
      <c r="I1442" s="9" t="s">
        <f>=(F1442-E1442)/E1442</f>
      </c>
      <c r="J1442" s="7" t="s">
        <f>=MAX(1,DATEDIF(C1442,D1442,"d")-1)</f>
      </c>
      <c r="K1442" s="9" t="s">
        <f>=I1442*365/J1442</f>
      </c>
    </row>
    <row collapsed="false" customFormat="false" customHeight="false" hidden="false" ht="12.1" outlineLevel="0" r="1443">
      <c r="A1443" s="16" t="s">
        <v>23</v>
      </c>
      <c r="B1443" s="16" t="s">
        <v>24</v>
      </c>
      <c r="C1443" s="45" t="n">
        <v>46064</v>
      </c>
      <c r="D1443" s="46" t="n">
        <v>46076</v>
      </c>
      <c r="E1443" s="17" t="n">
        <v>119.69</v>
      </c>
      <c r="F1443" s="17" t="n">
        <v>122.7891</v>
      </c>
      <c r="G1443" s="17" t="n">
        <v>6</v>
      </c>
      <c r="H1443" s="6" t="s">
        <f>=(F1443-E1443)*G1443</f>
      </c>
      <c r="I1443" s="9" t="s">
        <f>=(F1443-E1443)/E1443</f>
      </c>
      <c r="J1443" s="7" t="s">
        <f>=MAX(1,DATEDIF(C1443,D1443,"d")-1)</f>
      </c>
      <c r="K1443" s="9" t="s">
        <f>=I1443*365/J1443</f>
      </c>
    </row>
    <row collapsed="false" customFormat="false" customHeight="false" hidden="false" ht="12.1" outlineLevel="0" r="1444">
      <c r="A1444" s="16" t="s">
        <v>23</v>
      </c>
      <c r="B1444" s="16" t="s">
        <v>24</v>
      </c>
      <c r="C1444" s="45" t="n">
        <v>46064</v>
      </c>
      <c r="D1444" s="46" t="n">
        <v>46076</v>
      </c>
      <c r="E1444" s="17" t="n">
        <v>119.7109</v>
      </c>
      <c r="F1444" s="17" t="n">
        <v>122.7891</v>
      </c>
      <c r="G1444" s="17" t="n">
        <v>23</v>
      </c>
      <c r="H1444" s="6" t="s">
        <f>=(F1444-E1444)*G1444</f>
      </c>
      <c r="I1444" s="9" t="s">
        <f>=(F1444-E1444)/E1444</f>
      </c>
      <c r="J1444" s="7" t="s">
        <f>=MAX(1,DATEDIF(C1444,D1444,"d")-1)</f>
      </c>
      <c r="K1444" s="9" t="s">
        <f>=I1444*365/J1444</f>
      </c>
    </row>
    <row collapsed="false" customFormat="false" customHeight="false" hidden="false" ht="12.1" outlineLevel="0" r="1445">
      <c r="A1445" s="16" t="s">
        <v>488</v>
      </c>
      <c r="B1445" s="16" t="s">
        <v>1126</v>
      </c>
      <c r="C1445" s="45" t="n">
        <v>46069</v>
      </c>
      <c r="D1445" s="46" t="n">
        <v>46069</v>
      </c>
      <c r="E1445" s="17" t="n">
        <v>87.208</v>
      </c>
      <c r="F1445" s="17" t="n">
        <v>87.392</v>
      </c>
      <c r="G1445" s="17" t="n">
        <v>20</v>
      </c>
      <c r="H1445" s="6" t="s">
        <f>=(F1445-E1445)*G1445</f>
      </c>
      <c r="I1445" s="9" t="s">
        <f>=(F1445-E1445)/E1445</f>
      </c>
      <c r="J1445" s="7" t="s">
        <f>=MAX(1,DATEDIF(C1445,D1445,"d")-1)</f>
      </c>
      <c r="K1445" s="9" t="s">
        <f>=I1445*365/J1445</f>
      </c>
    </row>
    <row collapsed="false" customFormat="false" customHeight="false" hidden="false" ht="12.1" outlineLevel="0" r="1446">
      <c r="A1446" s="16" t="s">
        <v>400</v>
      </c>
      <c r="B1446" s="16" t="s">
        <v>1015</v>
      </c>
      <c r="C1446" s="45" t="n">
        <v>46073</v>
      </c>
      <c r="D1446" s="46" t="n">
        <v>46076</v>
      </c>
      <c r="E1446" s="17" t="n">
        <v>87.808</v>
      </c>
      <c r="F1446" s="17" t="n">
        <v>88.432</v>
      </c>
      <c r="G1446" s="17" t="n">
        <v>30</v>
      </c>
      <c r="H1446" s="6" t="s">
        <f>=(F1446-E1446)*G1446</f>
      </c>
      <c r="I1446" s="9" t="s">
        <f>=(F1446-E1446)/E1446</f>
      </c>
      <c r="J1446" s="7" t="s">
        <f>=MAX(1,DATEDIF(C1446,D1446,"d")-1)</f>
      </c>
      <c r="K1446" s="9" t="s">
        <f>=I1446*365/J1446</f>
      </c>
    </row>
    <row collapsed="false" customFormat="false" customHeight="false" hidden="false" ht="12.1" outlineLevel="0" r="1447">
      <c r="A1447" s="16" t="s">
        <v>400</v>
      </c>
      <c r="B1447" s="16" t="s">
        <v>1015</v>
      </c>
      <c r="C1447" s="45" t="n">
        <v>46073</v>
      </c>
      <c r="D1447" s="46" t="n">
        <v>46076</v>
      </c>
      <c r="E1447" s="17" t="n">
        <v>87.888</v>
      </c>
      <c r="F1447" s="17" t="n">
        <v>88.432</v>
      </c>
      <c r="G1447" s="17" t="n">
        <v>10</v>
      </c>
      <c r="H1447" s="6" t="s">
        <f>=(F1447-E1447)*G1447</f>
      </c>
      <c r="I1447" s="9" t="s">
        <f>=(F1447-E1447)/E1447</f>
      </c>
      <c r="J1447" s="7" t="s">
        <f>=MAX(1,DATEDIF(C1447,D1447,"d")-1)</f>
      </c>
      <c r="K1447" s="9" t="s">
        <f>=I1447*365/J1447</f>
      </c>
    </row>
    <row collapsed="false" customFormat="false" customHeight="false" hidden="false" ht="12.1" outlineLevel="0" r="1448">
      <c r="A1448" s="16" t="s">
        <v>479</v>
      </c>
      <c r="B1448" s="16" t="s">
        <v>1122</v>
      </c>
      <c r="C1448" s="45" t="n">
        <v>46077</v>
      </c>
      <c r="D1448" s="46" t="n">
        <v>46251</v>
      </c>
      <c r="E1448" s="17" t="n">
        <v>112.149</v>
      </c>
      <c r="F1448" s="17" t="n">
        <v>68.1666</v>
      </c>
      <c r="G1448" s="17" t="n">
        <v>10</v>
      </c>
      <c r="H1448" s="6" t="s">
        <f>=(F1448-E1448)*G1448</f>
      </c>
      <c r="I1448" s="9" t="s">
        <f>=(F1448-E1448)/E1448</f>
      </c>
      <c r="J1448" s="7" t="s">
        <f>=MAX(1,DATEDIF(C1448,D1448,"d")-1)</f>
      </c>
      <c r="K1448" s="9" t="s">
        <f>=I1448*365/J1448</f>
      </c>
    </row>
    <row collapsed="false" customFormat="false" customHeight="false" hidden="false" ht="12.1" outlineLevel="0" r="1449">
      <c r="A1449" s="16" t="s">
        <v>479</v>
      </c>
      <c r="B1449" s="16" t="s">
        <v>1122</v>
      </c>
      <c r="C1449" s="45" t="n">
        <v>46077</v>
      </c>
      <c r="D1449" s="46" t="n">
        <v>46251</v>
      </c>
      <c r="E1449" s="17" t="n">
        <v>110.1035</v>
      </c>
      <c r="F1449" s="17" t="n">
        <v>68.1666</v>
      </c>
      <c r="G1449" s="17" t="n">
        <v>20</v>
      </c>
      <c r="H1449" s="6" t="s">
        <f>=(F1449-E1449)*G1449</f>
      </c>
      <c r="I1449" s="9" t="s">
        <f>=(F1449-E1449)/E1449</f>
      </c>
      <c r="J1449" s="7" t="s">
        <f>=MAX(1,DATEDIF(C1449,D1449,"d")-1)</f>
      </c>
      <c r="K1449" s="9" t="s">
        <f>=I1449*365/J1449</f>
      </c>
    </row>
    <row collapsed="false" customFormat="false" customHeight="false" hidden="false" ht="12.1" outlineLevel="0" r="1450">
      <c r="A1450" s="16" t="s">
        <v>479</v>
      </c>
      <c r="B1450" s="16" t="s">
        <v>1122</v>
      </c>
      <c r="C1450" s="45" t="n">
        <v>46104</v>
      </c>
      <c r="D1450" s="46" t="n">
        <v>46251</v>
      </c>
      <c r="E1450" s="17" t="n">
        <v>101.663</v>
      </c>
      <c r="F1450" s="17" t="n">
        <v>68.1666</v>
      </c>
      <c r="G1450" s="17" t="n">
        <v>10</v>
      </c>
      <c r="H1450" s="6" t="s">
        <f>=(F1450-E1450)*G1450</f>
      </c>
      <c r="I1450" s="9" t="s">
        <f>=(F1450-E1450)/E1450</f>
      </c>
      <c r="J1450" s="7" t="s">
        <f>=MAX(1,DATEDIF(C1450,D1450,"d")-1)</f>
      </c>
      <c r="K1450" s="9" t="s">
        <f>=I1450*365/J1450</f>
      </c>
    </row>
    <row collapsed="false" customFormat="false" customHeight="false" hidden="false" ht="12.1" outlineLevel="0" r="1451">
      <c r="A1451" s="16" t="s">
        <v>479</v>
      </c>
      <c r="B1451" s="16" t="s">
        <v>1122</v>
      </c>
      <c r="C1451" s="45" t="n">
        <v>46125</v>
      </c>
      <c r="D1451" s="46" t="n">
        <v>46251</v>
      </c>
      <c r="E1451" s="17" t="n">
        <v>95.467</v>
      </c>
      <c r="F1451" s="17" t="n">
        <v>68.1666</v>
      </c>
      <c r="G1451" s="17" t="n">
        <v>10</v>
      </c>
      <c r="H1451" s="6" t="s">
        <f>=(F1451-E1451)*G1451</f>
      </c>
      <c r="I1451" s="9" t="s">
        <f>=(F1451-E1451)/E1451</f>
      </c>
      <c r="J1451" s="7" t="s">
        <f>=MAX(1,DATEDIF(C1451,D1451,"d")-1)</f>
      </c>
      <c r="K1451" s="9" t="s">
        <f>=I1451*365/J1451</f>
      </c>
    </row>
    <row collapsed="false" customFormat="false" customHeight="false" hidden="false" ht="12.1" outlineLevel="0" r="1452">
      <c r="A1452" s="16" t="s">
        <v>479</v>
      </c>
      <c r="B1452" s="16" t="s">
        <v>1122</v>
      </c>
      <c r="C1452" s="45" t="n">
        <v>46168</v>
      </c>
      <c r="D1452" s="46" t="n">
        <v>46251</v>
      </c>
      <c r="E1452" s="17" t="n">
        <v>81.02</v>
      </c>
      <c r="F1452" s="17" t="n">
        <v>68.1666</v>
      </c>
      <c r="G1452" s="17" t="n">
        <v>10</v>
      </c>
      <c r="H1452" s="6" t="s">
        <f>=(F1452-E1452)*G1452</f>
      </c>
      <c r="I1452" s="9" t="s">
        <f>=(F1452-E1452)/E1452</f>
      </c>
      <c r="J1452" s="7" t="s">
        <f>=MAX(1,DATEDIF(C1452,D1452,"d")-1)</f>
      </c>
      <c r="K1452" s="9" t="s">
        <f>=I1452*365/J1452</f>
      </c>
    </row>
    <row collapsed="false" customFormat="false" customHeight="false" hidden="false" ht="12.1" outlineLevel="0" r="1453">
      <c r="A1453" s="16" t="s">
        <v>479</v>
      </c>
      <c r="B1453" s="16" t="s">
        <v>1122</v>
      </c>
      <c r="C1453" s="45" t="n">
        <v>46174</v>
      </c>
      <c r="D1453" s="46" t="n">
        <v>46251</v>
      </c>
      <c r="E1453" s="17" t="n">
        <v>79.699</v>
      </c>
      <c r="F1453" s="17" t="n">
        <v>68.1666</v>
      </c>
      <c r="G1453" s="17" t="n">
        <v>60</v>
      </c>
      <c r="H1453" s="6" t="s">
        <f>=(F1453-E1453)*G1453</f>
      </c>
      <c r="I1453" s="9" t="s">
        <f>=(F1453-E1453)/E1453</f>
      </c>
      <c r="J1453" s="7" t="s">
        <f>=MAX(1,DATEDIF(C1453,D1453,"d")-1)</f>
      </c>
      <c r="K1453" s="9" t="s">
        <f>=I1453*365/J1453</f>
      </c>
    </row>
    <row collapsed="false" customFormat="false" customHeight="false" hidden="false" ht="12.1" outlineLevel="0" r="1454">
      <c r="A1454" s="16" t="s">
        <v>386</v>
      </c>
      <c r="B1454" s="16" t="s">
        <v>1014</v>
      </c>
      <c r="C1454" s="45" t="n">
        <v>46077</v>
      </c>
      <c r="D1454" s="46" t="n">
        <v>46080</v>
      </c>
      <c r="E1454" s="17" t="n">
        <v>3.3265</v>
      </c>
      <c r="F1454" s="17" t="n">
        <v>3.2552</v>
      </c>
      <c r="G1454" s="17" t="n">
        <v>100</v>
      </c>
      <c r="H1454" s="6" t="s">
        <f>=(F1454-E1454)*G1454</f>
      </c>
      <c r="I1454" s="9" t="s">
        <f>=(F1454-E1454)/E1454</f>
      </c>
      <c r="J1454" s="7" t="s">
        <f>=MAX(1,DATEDIF(C1454,D1454,"d")-1)</f>
      </c>
      <c r="K1454" s="9" t="s">
        <f>=I1454*365/J1454</f>
      </c>
    </row>
    <row collapsed="false" customFormat="false" customHeight="false" hidden="false" ht="12.1" outlineLevel="0" r="1455">
      <c r="A1455" s="16" t="s">
        <v>386</v>
      </c>
      <c r="B1455" s="16" t="s">
        <v>1014</v>
      </c>
      <c r="C1455" s="45" t="n">
        <v>46077</v>
      </c>
      <c r="D1455" s="46" t="n">
        <v>46080</v>
      </c>
      <c r="E1455" s="17" t="n">
        <v>3.329</v>
      </c>
      <c r="F1455" s="17" t="n">
        <v>3.2552</v>
      </c>
      <c r="G1455" s="17" t="n">
        <v>4900</v>
      </c>
      <c r="H1455" s="6" t="s">
        <f>=(F1455-E1455)*G1455</f>
      </c>
      <c r="I1455" s="9" t="s">
        <f>=(F1455-E1455)/E1455</f>
      </c>
      <c r="J1455" s="7" t="s">
        <f>=MAX(1,DATEDIF(C1455,D1455,"d")-1)</f>
      </c>
      <c r="K1455" s="9" t="s">
        <f>=I1455*365/J1455</f>
      </c>
    </row>
    <row collapsed="false" customFormat="false" customHeight="false" hidden="false" ht="12.1" outlineLevel="0" r="1456">
      <c r="A1456" s="16" t="s">
        <v>386</v>
      </c>
      <c r="B1456" s="16" t="s">
        <v>1014</v>
      </c>
      <c r="C1456" s="45" t="n">
        <v>46077</v>
      </c>
      <c r="D1456" s="46" t="n">
        <v>46251</v>
      </c>
      <c r="E1456" s="17" t="n">
        <v>3.329</v>
      </c>
      <c r="F1456" s="17" t="n">
        <v>2.3259</v>
      </c>
      <c r="G1456" s="17" t="n">
        <v>100</v>
      </c>
      <c r="H1456" s="6" t="s">
        <f>=(F1456-E1456)*G1456</f>
      </c>
      <c r="I1456" s="9" t="s">
        <f>=(F1456-E1456)/E1456</f>
      </c>
      <c r="J1456" s="7" t="s">
        <f>=MAX(1,DATEDIF(C1456,D1456,"d")-1)</f>
      </c>
      <c r="K1456" s="9" t="s">
        <f>=I1456*365/J1456</f>
      </c>
    </row>
    <row collapsed="false" customFormat="false" customHeight="false" hidden="false" ht="12.1" outlineLevel="0" r="1457">
      <c r="A1457" s="16" t="s">
        <v>386</v>
      </c>
      <c r="B1457" s="16" t="s">
        <v>1014</v>
      </c>
      <c r="C1457" s="45" t="n">
        <v>46080</v>
      </c>
      <c r="D1457" s="46" t="n">
        <v>46251</v>
      </c>
      <c r="E1457" s="17" t="n">
        <v>3.2753</v>
      </c>
      <c r="F1457" s="17" t="n">
        <v>2.3259</v>
      </c>
      <c r="G1457" s="17" t="n">
        <v>300</v>
      </c>
      <c r="H1457" s="6" t="s">
        <f>=(F1457-E1457)*G1457</f>
      </c>
      <c r="I1457" s="9" t="s">
        <f>=(F1457-E1457)/E1457</f>
      </c>
      <c r="J1457" s="7" t="s">
        <f>=MAX(1,DATEDIF(C1457,D1457,"d")-1)</f>
      </c>
      <c r="K1457" s="9" t="s">
        <f>=I1457*365/J1457</f>
      </c>
    </row>
    <row collapsed="false" customFormat="false" customHeight="false" hidden="false" ht="12.1" outlineLevel="0" r="1458">
      <c r="A1458" s="16" t="s">
        <v>386</v>
      </c>
      <c r="B1458" s="16" t="s">
        <v>1014</v>
      </c>
      <c r="C1458" s="45" t="n">
        <v>46080</v>
      </c>
      <c r="D1458" s="46" t="n">
        <v>46251</v>
      </c>
      <c r="E1458" s="17" t="n">
        <v>3.2753</v>
      </c>
      <c r="F1458" s="17" t="n">
        <v>2.3259</v>
      </c>
      <c r="G1458" s="17" t="n">
        <v>800</v>
      </c>
      <c r="H1458" s="6" t="s">
        <f>=(F1458-E1458)*G1458</f>
      </c>
      <c r="I1458" s="9" t="s">
        <f>=(F1458-E1458)/E1458</f>
      </c>
      <c r="J1458" s="7" t="s">
        <f>=MAX(1,DATEDIF(C1458,D1458,"d")-1)</f>
      </c>
      <c r="K1458" s="9" t="s">
        <f>=I1458*365/J1458</f>
      </c>
    </row>
    <row collapsed="false" customFormat="false" customHeight="false" hidden="false" ht="12.1" outlineLevel="0" r="1459">
      <c r="A1459" s="16" t="s">
        <v>386</v>
      </c>
      <c r="B1459" s="16" t="s">
        <v>1014</v>
      </c>
      <c r="C1459" s="45" t="n">
        <v>46118</v>
      </c>
      <c r="D1459" s="46" t="n">
        <v>46251</v>
      </c>
      <c r="E1459" s="17" t="n">
        <v>3.1796</v>
      </c>
      <c r="F1459" s="17" t="n">
        <v>2.3259</v>
      </c>
      <c r="G1459" s="17" t="n">
        <v>500</v>
      </c>
      <c r="H1459" s="6" t="s">
        <f>=(F1459-E1459)*G1459</f>
      </c>
      <c r="I1459" s="9" t="s">
        <f>=(F1459-E1459)/E1459</f>
      </c>
      <c r="J1459" s="7" t="s">
        <f>=MAX(1,DATEDIF(C1459,D1459,"d")-1)</f>
      </c>
      <c r="K1459" s="9" t="s">
        <f>=I1459*365/J1459</f>
      </c>
    </row>
    <row collapsed="false" customFormat="false" customHeight="false" hidden="false" ht="12.1" outlineLevel="0" r="1460">
      <c r="A1460" s="16" t="s">
        <v>386</v>
      </c>
      <c r="B1460" s="16" t="s">
        <v>1014</v>
      </c>
      <c r="C1460" s="45" t="n">
        <v>46118</v>
      </c>
      <c r="D1460" s="46" t="n">
        <v>46251</v>
      </c>
      <c r="E1460" s="17" t="n">
        <v>3.1796</v>
      </c>
      <c r="F1460" s="17" t="n">
        <v>2.3259</v>
      </c>
      <c r="G1460" s="17" t="n">
        <v>100</v>
      </c>
      <c r="H1460" s="6" t="s">
        <f>=(F1460-E1460)*G1460</f>
      </c>
      <c r="I1460" s="9" t="s">
        <f>=(F1460-E1460)/E1460</f>
      </c>
      <c r="J1460" s="7" t="s">
        <f>=MAX(1,DATEDIF(C1460,D1460,"d")-1)</f>
      </c>
      <c r="K1460" s="9" t="s">
        <f>=I1460*365/J1460</f>
      </c>
    </row>
    <row collapsed="false" customFormat="false" customHeight="false" hidden="false" ht="12.1" outlineLevel="0" r="1461">
      <c r="A1461" s="16" t="s">
        <v>386</v>
      </c>
      <c r="B1461" s="16" t="s">
        <v>1014</v>
      </c>
      <c r="C1461" s="45" t="n">
        <v>46208</v>
      </c>
      <c r="D1461" s="46" t="n">
        <v>46251</v>
      </c>
      <c r="E1461" s="17" t="n">
        <v>2.4922</v>
      </c>
      <c r="F1461" s="17" t="n">
        <v>2.3259</v>
      </c>
      <c r="G1461" s="17" t="n">
        <v>400</v>
      </c>
      <c r="H1461" s="6" t="s">
        <f>=(F1461-E1461)*G1461</f>
      </c>
      <c r="I1461" s="9" t="s">
        <f>=(F1461-E1461)/E1461</f>
      </c>
      <c r="J1461" s="7" t="s">
        <f>=MAX(1,DATEDIF(C1461,D1461,"d")-1)</f>
      </c>
      <c r="K1461" s="9" t="s">
        <f>=I1461*365/J1461</f>
      </c>
    </row>
    <row collapsed="false" customFormat="false" customHeight="false" hidden="false" ht="12.1" outlineLevel="0" r="1462">
      <c r="A1462" s="16" t="s">
        <v>421</v>
      </c>
      <c r="B1462" s="16" t="s">
        <v>1016</v>
      </c>
      <c r="C1462" s="45" t="n">
        <v>46078</v>
      </c>
      <c r="D1462" s="46" t="n">
        <v>46251</v>
      </c>
      <c r="E1462" s="17" t="n">
        <v>1423.61</v>
      </c>
      <c r="F1462" s="17" t="n">
        <v>1005.905</v>
      </c>
      <c r="G1462" s="17" t="n">
        <v>2</v>
      </c>
      <c r="H1462" s="6" t="s">
        <f>=(F1462-E1462)*G1462</f>
      </c>
      <c r="I1462" s="9" t="s">
        <f>=(F1462-E1462)/E1462</f>
      </c>
      <c r="J1462" s="7" t="s">
        <f>=MAX(1,DATEDIF(C1462,D1462,"d")-1)</f>
      </c>
      <c r="K1462" s="9" t="s">
        <f>=I1462*365/J1462</f>
      </c>
    </row>
    <row collapsed="false" customFormat="false" customHeight="false" hidden="false" ht="12.1" outlineLevel="0" r="1463">
      <c r="A1463" s="16" t="s">
        <v>421</v>
      </c>
      <c r="B1463" s="16" t="s">
        <v>1016</v>
      </c>
      <c r="C1463" s="45" t="n">
        <v>46080</v>
      </c>
      <c r="D1463" s="46" t="n">
        <v>46251</v>
      </c>
      <c r="E1463" s="17" t="n">
        <v>1429.82</v>
      </c>
      <c r="F1463" s="17" t="n">
        <v>1005.9067</v>
      </c>
      <c r="G1463" s="17" t="n">
        <v>1</v>
      </c>
      <c r="H1463" s="6" t="s">
        <f>=(F1463-E1463)*G1463</f>
      </c>
      <c r="I1463" s="9" t="s">
        <f>=(F1463-E1463)/E1463</f>
      </c>
      <c r="J1463" s="7" t="s">
        <f>=MAX(1,DATEDIF(C1463,D1463,"d")-1)</f>
      </c>
      <c r="K1463" s="9" t="s">
        <f>=I1463*365/J1463</f>
      </c>
    </row>
    <row collapsed="false" customFormat="false" customHeight="false" hidden="false" ht="12.1" outlineLevel="0" r="1464">
      <c r="A1464" s="16" t="s">
        <v>421</v>
      </c>
      <c r="B1464" s="16" t="s">
        <v>1016</v>
      </c>
      <c r="C1464" s="45" t="n">
        <v>46237</v>
      </c>
      <c r="D1464" s="46" t="n">
        <v>46251</v>
      </c>
      <c r="E1464" s="17" t="n">
        <v>1083.53</v>
      </c>
      <c r="F1464" s="17" t="n">
        <v>1005.9067</v>
      </c>
      <c r="G1464" s="17" t="n">
        <v>2</v>
      </c>
      <c r="H1464" s="6" t="s">
        <f>=(F1464-E1464)*G1464</f>
      </c>
      <c r="I1464" s="9" t="s">
        <f>=(F1464-E1464)/E1464</f>
      </c>
      <c r="J1464" s="7" t="s">
        <f>=MAX(1,DATEDIF(C1464,D1464,"d")-1)</f>
      </c>
      <c r="K1464" s="9" t="s">
        <f>=I1464*365/J1464</f>
      </c>
    </row>
    <row collapsed="false" customFormat="false" customHeight="false" hidden="false" ht="12.1" outlineLevel="0" r="1465">
      <c r="A1465" s="16" t="s">
        <v>400</v>
      </c>
      <c r="B1465" s="16" t="s">
        <v>1015</v>
      </c>
      <c r="C1465" s="45" t="n">
        <v>46081</v>
      </c>
      <c r="D1465" s="46" t="n">
        <v>46251</v>
      </c>
      <c r="E1465" s="17" t="n">
        <v>87.1085</v>
      </c>
      <c r="F1465" s="17" t="n">
        <v>53.5487</v>
      </c>
      <c r="G1465" s="17" t="n">
        <v>47</v>
      </c>
      <c r="H1465" s="6" t="s">
        <f>=(F1465-E1465)*G1465</f>
      </c>
      <c r="I1465" s="9" t="s">
        <f>=(F1465-E1465)/E1465</f>
      </c>
      <c r="J1465" s="7" t="s">
        <f>=MAX(1,DATEDIF(C1465,D1465,"d")-1)</f>
      </c>
      <c r="K1465" s="9" t="s">
        <f>=I1465*365/J1465</f>
      </c>
    </row>
    <row collapsed="false" customFormat="false" customHeight="false" hidden="false" ht="12.1" outlineLevel="0" r="1466">
      <c r="A1466" s="16" t="s">
        <v>400</v>
      </c>
      <c r="B1466" s="16" t="s">
        <v>1015</v>
      </c>
      <c r="C1466" s="45" t="n">
        <v>46097</v>
      </c>
      <c r="D1466" s="46" t="n">
        <v>46251</v>
      </c>
      <c r="E1466" s="17" t="n">
        <v>86.525</v>
      </c>
      <c r="F1466" s="17" t="n">
        <v>53.5487</v>
      </c>
      <c r="G1466" s="17" t="n">
        <v>2</v>
      </c>
      <c r="H1466" s="6" t="s">
        <f>=(F1466-E1466)*G1466</f>
      </c>
      <c r="I1466" s="9" t="s">
        <f>=(F1466-E1466)/E1466</f>
      </c>
      <c r="J1466" s="7" t="s">
        <f>=MAX(1,DATEDIF(C1466,D1466,"d")-1)</f>
      </c>
      <c r="K1466" s="9" t="s">
        <f>=I1466*365/J1466</f>
      </c>
    </row>
    <row collapsed="false" customFormat="false" customHeight="false" hidden="false" ht="12.1" outlineLevel="0" r="1467">
      <c r="A1467" s="16" t="s">
        <v>400</v>
      </c>
      <c r="B1467" s="16" t="s">
        <v>1015</v>
      </c>
      <c r="C1467" s="45" t="n">
        <v>46111</v>
      </c>
      <c r="D1467" s="46" t="n">
        <v>46251</v>
      </c>
      <c r="E1467" s="17" t="n">
        <v>82.33</v>
      </c>
      <c r="F1467" s="17" t="n">
        <v>53.5487</v>
      </c>
      <c r="G1467" s="17" t="n">
        <v>1</v>
      </c>
      <c r="H1467" s="6" t="s">
        <f>=(F1467-E1467)*G1467</f>
      </c>
      <c r="I1467" s="9" t="s">
        <f>=(F1467-E1467)/E1467</f>
      </c>
      <c r="J1467" s="7" t="s">
        <f>=MAX(1,DATEDIF(C1467,D1467,"d")-1)</f>
      </c>
      <c r="K1467" s="9" t="s">
        <f>=I1467*365/J1467</f>
      </c>
    </row>
    <row collapsed="false" customFormat="false" customHeight="false" hidden="false" ht="12.1" outlineLevel="0" r="1468">
      <c r="A1468" s="16" t="s">
        <v>400</v>
      </c>
      <c r="B1468" s="16" t="s">
        <v>1015</v>
      </c>
      <c r="C1468" s="45" t="n">
        <v>46245</v>
      </c>
      <c r="D1468" s="46" t="n">
        <v>46251</v>
      </c>
      <c r="E1468" s="17" t="n">
        <v>58.2985</v>
      </c>
      <c r="F1468" s="17" t="n">
        <v>53.5487</v>
      </c>
      <c r="G1468" s="17" t="n">
        <v>26</v>
      </c>
      <c r="H1468" s="6" t="s">
        <f>=(F1468-E1468)*G1468</f>
      </c>
      <c r="I1468" s="9" t="s">
        <f>=(F1468-E1468)/E1468</f>
      </c>
      <c r="J1468" s="7" t="s">
        <f>=MAX(1,DATEDIF(C1468,D1468,"d")-1)</f>
      </c>
      <c r="K1468" s="9" t="s">
        <f>=I1468*365/J1468</f>
      </c>
    </row>
    <row collapsed="false" customFormat="false" customHeight="false" hidden="false" ht="12.1" outlineLevel="0" r="1469">
      <c r="A1469" s="16" t="s">
        <v>416</v>
      </c>
      <c r="B1469" s="16" t="s">
        <v>1081</v>
      </c>
      <c r="C1469" s="45" t="n">
        <v>46083</v>
      </c>
      <c r="D1469" s="46" t="n">
        <v>46104</v>
      </c>
      <c r="E1469" s="17" t="n">
        <v>46.7068</v>
      </c>
      <c r="F1469" s="17" t="n">
        <v>46.832</v>
      </c>
      <c r="G1469" s="17" t="n">
        <v>10</v>
      </c>
      <c r="H1469" s="6" t="s">
        <f>=(F1469-E1469)*G1469</f>
      </c>
      <c r="I1469" s="9" t="s">
        <f>=(F1469-E1469)/E1469</f>
      </c>
      <c r="J1469" s="7" t="s">
        <f>=MAX(1,DATEDIF(C1469,D1469,"d")-1)</f>
      </c>
      <c r="K1469" s="9" t="s">
        <f>=I1469*365/J1469</f>
      </c>
    </row>
    <row collapsed="false" customFormat="false" customHeight="false" hidden="false" ht="12.1" outlineLevel="0" r="1470">
      <c r="A1470" s="16" t="s">
        <v>416</v>
      </c>
      <c r="B1470" s="16" t="s">
        <v>1081</v>
      </c>
      <c r="C1470" s="45" t="n">
        <v>46083</v>
      </c>
      <c r="D1470" s="46" t="n">
        <v>46104</v>
      </c>
      <c r="E1470" s="17" t="n">
        <v>46.7068</v>
      </c>
      <c r="F1470" s="17" t="n">
        <v>46.8323</v>
      </c>
      <c r="G1470" s="17" t="n">
        <v>30</v>
      </c>
      <c r="H1470" s="6" t="s">
        <f>=(F1470-E1470)*G1470</f>
      </c>
      <c r="I1470" s="9" t="s">
        <f>=(F1470-E1470)/E1470</f>
      </c>
      <c r="J1470" s="7" t="s">
        <f>=MAX(1,DATEDIF(C1470,D1470,"d")-1)</f>
      </c>
      <c r="K1470" s="9" t="s">
        <f>=I1470*365/J1470</f>
      </c>
    </row>
    <row collapsed="false" customFormat="false" customHeight="false" hidden="false" ht="12.1" outlineLevel="0" r="1471">
      <c r="A1471" s="16" t="s">
        <v>481</v>
      </c>
      <c r="B1471" s="16" t="s">
        <v>1123</v>
      </c>
      <c r="C1471" s="45" t="n">
        <v>46090</v>
      </c>
      <c r="D1471" s="46" t="n">
        <v>46128</v>
      </c>
      <c r="E1471" s="17" t="n">
        <v>0.1388</v>
      </c>
      <c r="F1471" s="17" t="n">
        <v>0.1422</v>
      </c>
      <c r="G1471" s="17" t="n">
        <v>1000</v>
      </c>
      <c r="H1471" s="6" t="s">
        <f>=(F1471-E1471)*G1471</f>
      </c>
      <c r="I1471" s="9" t="s">
        <f>=(F1471-E1471)/E1471</f>
      </c>
      <c r="J1471" s="7" t="s">
        <f>=MAX(1,DATEDIF(C1471,D1471,"d")-1)</f>
      </c>
      <c r="K1471" s="9" t="s">
        <f>=I1471*365/J1471</f>
      </c>
    </row>
    <row collapsed="false" customFormat="false" customHeight="false" hidden="false" ht="12.1" outlineLevel="0" r="1472">
      <c r="A1472" s="16" t="s">
        <v>410</v>
      </c>
      <c r="B1472" s="16" t="s">
        <v>1076</v>
      </c>
      <c r="C1472" s="45" t="n">
        <v>46099</v>
      </c>
      <c r="D1472" s="46" t="n">
        <v>46251</v>
      </c>
      <c r="E1472" s="17" t="n">
        <v>0.4562</v>
      </c>
      <c r="F1472" s="17" t="n">
        <v>0.322</v>
      </c>
      <c r="G1472" s="17" t="n">
        <v>1000</v>
      </c>
      <c r="H1472" s="6" t="s">
        <f>=(F1472-E1472)*G1472</f>
      </c>
      <c r="I1472" s="9" t="s">
        <f>=(F1472-E1472)/E1472</f>
      </c>
      <c r="J1472" s="7" t="s">
        <f>=MAX(1,DATEDIF(C1472,D1472,"d")-1)</f>
      </c>
      <c r="K1472" s="9" t="s">
        <f>=I1472*365/J1472</f>
      </c>
    </row>
    <row collapsed="false" customFormat="false" customHeight="false" hidden="false" ht="12.1" outlineLevel="0" r="1473">
      <c r="A1473" s="16" t="s">
        <v>410</v>
      </c>
      <c r="B1473" s="16" t="s">
        <v>1076</v>
      </c>
      <c r="C1473" s="45" t="n">
        <v>46104</v>
      </c>
      <c r="D1473" s="46" t="n">
        <v>46251</v>
      </c>
      <c r="E1473" s="17" t="n">
        <v>0.4477</v>
      </c>
      <c r="F1473" s="17" t="n">
        <v>0.322</v>
      </c>
      <c r="G1473" s="17" t="n">
        <v>1000</v>
      </c>
      <c r="H1473" s="6" t="s">
        <f>=(F1473-E1473)*G1473</f>
      </c>
      <c r="I1473" s="9" t="s">
        <f>=(F1473-E1473)/E1473</f>
      </c>
      <c r="J1473" s="7" t="s">
        <f>=MAX(1,DATEDIF(C1473,D1473,"d")-1)</f>
      </c>
      <c r="K1473" s="9" t="s">
        <f>=I1473*365/J1473</f>
      </c>
    </row>
    <row collapsed="false" customFormat="false" customHeight="false" hidden="false" ht="12.1" outlineLevel="0" r="1474">
      <c r="A1474" s="16" t="s">
        <v>410</v>
      </c>
      <c r="B1474" s="16" t="s">
        <v>1076</v>
      </c>
      <c r="C1474" s="45" t="n">
        <v>46174</v>
      </c>
      <c r="D1474" s="46" t="n">
        <v>46251</v>
      </c>
      <c r="E1474" s="17" t="n">
        <v>0.3954</v>
      </c>
      <c r="F1474" s="17" t="n">
        <v>0.322</v>
      </c>
      <c r="G1474" s="17" t="n">
        <v>1000</v>
      </c>
      <c r="H1474" s="6" t="s">
        <f>=(F1474-E1474)*G1474</f>
      </c>
      <c r="I1474" s="9" t="s">
        <f>=(F1474-E1474)/E1474</f>
      </c>
      <c r="J1474" s="7" t="s">
        <f>=MAX(1,DATEDIF(C1474,D1474,"d")-1)</f>
      </c>
      <c r="K1474" s="9" t="s">
        <f>=I1474*365/J1474</f>
      </c>
    </row>
    <row collapsed="false" customFormat="false" customHeight="false" hidden="false" ht="12.1" outlineLevel="0" r="1475">
      <c r="A1475" s="16" t="s">
        <v>410</v>
      </c>
      <c r="B1475" s="16" t="s">
        <v>1076</v>
      </c>
      <c r="C1475" s="45" t="n">
        <v>46219</v>
      </c>
      <c r="D1475" s="46" t="n">
        <v>46251</v>
      </c>
      <c r="E1475" s="17" t="n">
        <v>0.2552</v>
      </c>
      <c r="F1475" s="17" t="n">
        <v>0.322</v>
      </c>
      <c r="G1475" s="17" t="n">
        <v>4000</v>
      </c>
      <c r="H1475" s="6" t="s">
        <f>=(F1475-E1475)*G1475</f>
      </c>
      <c r="I1475" s="9" t="s">
        <f>=(F1475-E1475)/E1475</f>
      </c>
      <c r="J1475" s="7" t="s">
        <f>=MAX(1,DATEDIF(C1475,D1475,"d")-1)</f>
      </c>
      <c r="K1475" s="9" t="s">
        <f>=I1475*365/J1475</f>
      </c>
    </row>
    <row collapsed="false" customFormat="false" customHeight="false" hidden="false" ht="12.1" outlineLevel="0" r="1476">
      <c r="A1476" s="16" t="s">
        <v>409</v>
      </c>
      <c r="B1476" s="16" t="s">
        <v>1075</v>
      </c>
      <c r="C1476" s="45" t="n">
        <v>46099</v>
      </c>
      <c r="D1476" s="46" t="n">
        <v>46251</v>
      </c>
      <c r="E1476" s="17" t="n">
        <v>304.88</v>
      </c>
      <c r="F1476" s="17" t="n">
        <v>134.5839</v>
      </c>
      <c r="G1476" s="17" t="n">
        <v>1</v>
      </c>
      <c r="H1476" s="6" t="s">
        <f>=(F1476-E1476)*G1476</f>
      </c>
      <c r="I1476" s="9" t="s">
        <f>=(F1476-E1476)/E1476</f>
      </c>
      <c r="J1476" s="7" t="s">
        <f>=MAX(1,DATEDIF(C1476,D1476,"d")-1)</f>
      </c>
      <c r="K1476" s="9" t="s">
        <f>=I1476*365/J1476</f>
      </c>
    </row>
    <row collapsed="false" customFormat="false" customHeight="false" hidden="false" ht="12.1" outlineLevel="0" r="1477">
      <c r="A1477" s="16" t="s">
        <v>409</v>
      </c>
      <c r="B1477" s="16" t="s">
        <v>1075</v>
      </c>
      <c r="C1477" s="45" t="n">
        <v>46104</v>
      </c>
      <c r="D1477" s="46" t="n">
        <v>46251</v>
      </c>
      <c r="E1477" s="17" t="n">
        <v>289.24</v>
      </c>
      <c r="F1477" s="17" t="n">
        <v>134.5839</v>
      </c>
      <c r="G1477" s="17" t="n">
        <v>1</v>
      </c>
      <c r="H1477" s="6" t="s">
        <f>=(F1477-E1477)*G1477</f>
      </c>
      <c r="I1477" s="9" t="s">
        <f>=(F1477-E1477)/E1477</f>
      </c>
      <c r="J1477" s="7" t="s">
        <f>=MAX(1,DATEDIF(C1477,D1477,"d")-1)</f>
      </c>
      <c r="K1477" s="9" t="s">
        <f>=I1477*365/J1477</f>
      </c>
    </row>
    <row collapsed="false" customFormat="false" customHeight="false" hidden="false" ht="12.1" outlineLevel="0" r="1478">
      <c r="A1478" s="16" t="s">
        <v>409</v>
      </c>
      <c r="B1478" s="16" t="s">
        <v>1075</v>
      </c>
      <c r="C1478" s="45" t="n">
        <v>46129</v>
      </c>
      <c r="D1478" s="46" t="n">
        <v>46251</v>
      </c>
      <c r="E1478" s="17" t="n">
        <v>269.4333</v>
      </c>
      <c r="F1478" s="17" t="n">
        <v>134.5839</v>
      </c>
      <c r="G1478" s="17" t="n">
        <v>3</v>
      </c>
      <c r="H1478" s="6" t="s">
        <f>=(F1478-E1478)*G1478</f>
      </c>
      <c r="I1478" s="9" t="s">
        <f>=(F1478-E1478)/E1478</f>
      </c>
      <c r="J1478" s="7" t="s">
        <f>=MAX(1,DATEDIF(C1478,D1478,"d")-1)</f>
      </c>
      <c r="K1478" s="9" t="s">
        <f>=I1478*365/J1478</f>
      </c>
    </row>
    <row collapsed="false" customFormat="false" customHeight="false" hidden="false" ht="12.1" outlineLevel="0" r="1479">
      <c r="A1479" s="16" t="s">
        <v>409</v>
      </c>
      <c r="B1479" s="16" t="s">
        <v>1075</v>
      </c>
      <c r="C1479" s="45" t="n">
        <v>46132</v>
      </c>
      <c r="D1479" s="46" t="n">
        <v>46251</v>
      </c>
      <c r="E1479" s="17" t="n">
        <v>268.5817</v>
      </c>
      <c r="F1479" s="17" t="n">
        <v>134.5839</v>
      </c>
      <c r="G1479" s="17" t="n">
        <v>6</v>
      </c>
      <c r="H1479" s="6" t="s">
        <f>=(F1479-E1479)*G1479</f>
      </c>
      <c r="I1479" s="9" t="s">
        <f>=(F1479-E1479)/E1479</f>
      </c>
      <c r="J1479" s="7" t="s">
        <f>=MAX(1,DATEDIF(C1479,D1479,"d")-1)</f>
      </c>
      <c r="K1479" s="9" t="s">
        <f>=I1479*365/J1479</f>
      </c>
    </row>
    <row collapsed="false" customFormat="false" customHeight="false" hidden="false" ht="12.1" outlineLevel="0" r="1480">
      <c r="A1480" s="16" t="s">
        <v>409</v>
      </c>
      <c r="B1480" s="16" t="s">
        <v>1075</v>
      </c>
      <c r="C1480" s="45" t="n">
        <v>46174</v>
      </c>
      <c r="D1480" s="46" t="n">
        <v>46251</v>
      </c>
      <c r="E1480" s="17" t="n">
        <v>239.4175</v>
      </c>
      <c r="F1480" s="17" t="n">
        <v>134.5839</v>
      </c>
      <c r="G1480" s="17" t="n">
        <v>4</v>
      </c>
      <c r="H1480" s="6" t="s">
        <f>=(F1480-E1480)*G1480</f>
      </c>
      <c r="I1480" s="9" t="s">
        <f>=(F1480-E1480)/E1480</f>
      </c>
      <c r="J1480" s="7" t="s">
        <f>=MAX(1,DATEDIF(C1480,D1480,"d")-1)</f>
      </c>
      <c r="K1480" s="9" t="s">
        <f>=I1480*365/J1480</f>
      </c>
    </row>
    <row collapsed="false" customFormat="false" customHeight="false" hidden="false" ht="12.1" outlineLevel="0" r="1481">
      <c r="A1481" s="16" t="s">
        <v>409</v>
      </c>
      <c r="B1481" s="16" t="s">
        <v>1075</v>
      </c>
      <c r="C1481" s="45" t="n">
        <v>46239</v>
      </c>
      <c r="D1481" s="46" t="n">
        <v>46251</v>
      </c>
      <c r="E1481" s="17" t="n">
        <v>156.28</v>
      </c>
      <c r="F1481" s="17" t="n">
        <v>134.5839</v>
      </c>
      <c r="G1481" s="17" t="n">
        <v>1</v>
      </c>
      <c r="H1481" s="6" t="s">
        <f>=(F1481-E1481)*G1481</f>
      </c>
      <c r="I1481" s="9" t="s">
        <f>=(F1481-E1481)/E1481</f>
      </c>
      <c r="J1481" s="7" t="s">
        <f>=MAX(1,DATEDIF(C1481,D1481,"d")-1)</f>
      </c>
      <c r="K1481" s="9" t="s">
        <f>=I1481*365/J1481</f>
      </c>
    </row>
    <row collapsed="false" customFormat="false" customHeight="false" hidden="false" ht="12.1" outlineLevel="0" r="1482">
      <c r="A1482" s="16" t="s">
        <v>409</v>
      </c>
      <c r="B1482" s="16" t="s">
        <v>1075</v>
      </c>
      <c r="C1482" s="45" t="n">
        <v>46244</v>
      </c>
      <c r="D1482" s="46" t="n">
        <v>46251</v>
      </c>
      <c r="E1482" s="17" t="n">
        <v>155.0756</v>
      </c>
      <c r="F1482" s="17" t="n">
        <v>134.5839</v>
      </c>
      <c r="G1482" s="17" t="n">
        <v>9</v>
      </c>
      <c r="H1482" s="6" t="s">
        <f>=(F1482-E1482)*G1482</f>
      </c>
      <c r="I1482" s="9" t="s">
        <f>=(F1482-E1482)/E1482</f>
      </c>
      <c r="J1482" s="7" t="s">
        <f>=MAX(1,DATEDIF(C1482,D1482,"d")-1)</f>
      </c>
      <c r="K1482" s="9" t="s">
        <f>=I1482*365/J1482</f>
      </c>
    </row>
    <row collapsed="false" customFormat="false" customHeight="false" hidden="false" ht="12.1" outlineLevel="0" r="1483">
      <c r="A1483" s="16" t="s">
        <v>409</v>
      </c>
      <c r="B1483" s="16" t="s">
        <v>1075</v>
      </c>
      <c r="C1483" s="45" t="n">
        <v>46244</v>
      </c>
      <c r="D1483" s="46" t="n">
        <v>46251</v>
      </c>
      <c r="E1483" s="17" t="n">
        <v>155.0764</v>
      </c>
      <c r="F1483" s="17" t="n">
        <v>134.5839</v>
      </c>
      <c r="G1483" s="17" t="n">
        <v>11</v>
      </c>
      <c r="H1483" s="6" t="s">
        <f>=(F1483-E1483)*G1483</f>
      </c>
      <c r="I1483" s="9" t="s">
        <f>=(F1483-E1483)/E1483</f>
      </c>
      <c r="J1483" s="7" t="s">
        <f>=MAX(1,DATEDIF(C1483,D1483,"d")-1)</f>
      </c>
      <c r="K1483" s="9" t="s">
        <f>=I1483*365/J1483</f>
      </c>
    </row>
    <row collapsed="false" customFormat="false" customHeight="false" hidden="false" ht="12.1" outlineLevel="0" r="1484">
      <c r="A1484" s="16" t="s">
        <v>482</v>
      </c>
      <c r="B1484" s="16" t="s">
        <v>1124</v>
      </c>
      <c r="C1484" s="45" t="n">
        <v>46104</v>
      </c>
      <c r="D1484" s="46" t="n">
        <v>46251</v>
      </c>
      <c r="E1484" s="17" t="n">
        <v>413.09</v>
      </c>
      <c r="F1484" s="17" t="n">
        <v>354.125</v>
      </c>
      <c r="G1484" s="17" t="n">
        <v>1</v>
      </c>
      <c r="H1484" s="6" t="s">
        <f>=(F1484-E1484)*G1484</f>
      </c>
      <c r="I1484" s="9" t="s">
        <f>=(F1484-E1484)/E1484</f>
      </c>
      <c r="J1484" s="7" t="s">
        <f>=MAX(1,DATEDIF(C1484,D1484,"d")-1)</f>
      </c>
      <c r="K1484" s="9" t="s">
        <f>=I1484*365/J1484</f>
      </c>
    </row>
    <row collapsed="false" customFormat="false" customHeight="false" hidden="false" ht="12.1" outlineLevel="0" r="1485">
      <c r="A1485" s="16" t="s">
        <v>482</v>
      </c>
      <c r="B1485" s="16" t="s">
        <v>1124</v>
      </c>
      <c r="C1485" s="45" t="n">
        <v>46104</v>
      </c>
      <c r="D1485" s="46" t="n">
        <v>46251</v>
      </c>
      <c r="E1485" s="17" t="n">
        <v>412.34</v>
      </c>
      <c r="F1485" s="17" t="n">
        <v>354.125</v>
      </c>
      <c r="G1485" s="17" t="n">
        <v>1</v>
      </c>
      <c r="H1485" s="6" t="s">
        <f>=(F1485-E1485)*G1485</f>
      </c>
      <c r="I1485" s="9" t="s">
        <f>=(F1485-E1485)/E1485</f>
      </c>
      <c r="J1485" s="7" t="s">
        <f>=MAX(1,DATEDIF(C1485,D1485,"d")-1)</f>
      </c>
      <c r="K1485" s="9" t="s">
        <f>=I1485*365/J1485</f>
      </c>
    </row>
    <row collapsed="false" customFormat="false" customHeight="false" hidden="false" ht="12.1" outlineLevel="0" r="1486">
      <c r="A1486" s="16" t="s">
        <v>490</v>
      </c>
      <c r="B1486" s="16" t="s">
        <v>1127</v>
      </c>
      <c r="C1486" s="45" t="n">
        <v>46104</v>
      </c>
      <c r="D1486" s="46" t="n">
        <v>46251</v>
      </c>
      <c r="E1486" s="17" t="n">
        <v>90.497</v>
      </c>
      <c r="F1486" s="17" t="n">
        <v>71.105</v>
      </c>
      <c r="G1486" s="17" t="n">
        <v>10</v>
      </c>
      <c r="H1486" s="6" t="s">
        <f>=(F1486-E1486)*G1486</f>
      </c>
      <c r="I1486" s="9" t="s">
        <f>=(F1486-E1486)/E1486</f>
      </c>
      <c r="J1486" s="7" t="s">
        <f>=MAX(1,DATEDIF(C1486,D1486,"d")-1)</f>
      </c>
      <c r="K1486" s="9" t="s">
        <f>=I1486*365/J1486</f>
      </c>
    </row>
    <row collapsed="false" customFormat="false" customHeight="false" hidden="false" ht="12.1" outlineLevel="0" r="1487">
      <c r="A1487" s="16" t="s">
        <v>428</v>
      </c>
      <c r="B1487" s="16" t="s">
        <v>1089</v>
      </c>
      <c r="C1487" s="45" t="n">
        <v>46111</v>
      </c>
      <c r="D1487" s="46" t="n">
        <v>46112</v>
      </c>
      <c r="E1487" s="17" t="n">
        <v>82.7908</v>
      </c>
      <c r="F1487" s="17" t="n">
        <v>84.9816</v>
      </c>
      <c r="G1487" s="17" t="n">
        <v>50</v>
      </c>
      <c r="H1487" s="6" t="s">
        <f>=(F1487-E1487)*G1487</f>
      </c>
      <c r="I1487" s="9" t="s">
        <f>=(F1487-E1487)/E1487</f>
      </c>
      <c r="J1487" s="7" t="s">
        <f>=MAX(1,DATEDIF(C1487,D1487,"d")-1)</f>
      </c>
      <c r="K1487" s="9" t="s">
        <f>=I1487*365/J1487</f>
      </c>
    </row>
    <row collapsed="false" customFormat="false" customHeight="false" hidden="false" ht="12.1" outlineLevel="0" r="1488">
      <c r="A1488" s="16" t="s">
        <v>492</v>
      </c>
      <c r="B1488" s="16" t="s">
        <v>1013</v>
      </c>
      <c r="C1488" s="45" t="n">
        <v>46132</v>
      </c>
      <c r="D1488" s="46" t="n">
        <v>46239</v>
      </c>
      <c r="E1488" s="17" t="n">
        <v>981.28</v>
      </c>
      <c r="F1488" s="17" t="n">
        <v>634.69</v>
      </c>
      <c r="G1488" s="17" t="n">
        <v>1</v>
      </c>
      <c r="H1488" s="6" t="s">
        <f>=(F1488-E1488)*G1488</f>
      </c>
      <c r="I1488" s="9" t="s">
        <f>=(F1488-E1488)/E1488</f>
      </c>
      <c r="J1488" s="7" t="s">
        <f>=MAX(1,DATEDIF(C1488,D1488,"d")-1)</f>
      </c>
      <c r="K1488" s="9" t="s">
        <f>=I1488*365/J1488</f>
      </c>
    </row>
    <row collapsed="false" customFormat="false" customHeight="false" hidden="false" ht="12.1" outlineLevel="0" r="1489">
      <c r="A1489" s="16" t="s">
        <v>492</v>
      </c>
      <c r="B1489" s="16" t="s">
        <v>1013</v>
      </c>
      <c r="C1489" s="45" t="n">
        <v>46225</v>
      </c>
      <c r="D1489" s="46" t="n">
        <v>46239</v>
      </c>
      <c r="E1489" s="17" t="n">
        <v>459.63</v>
      </c>
      <c r="F1489" s="17" t="n">
        <v>634.69</v>
      </c>
      <c r="G1489" s="17" t="n">
        <v>1</v>
      </c>
      <c r="H1489" s="6" t="s">
        <f>=(F1489-E1489)*G1489</f>
      </c>
      <c r="I1489" s="9" t="s">
        <f>=(F1489-E1489)/E1489</f>
      </c>
      <c r="J1489" s="7" t="s">
        <f>=MAX(1,DATEDIF(C1489,D1489,"d")-1)</f>
      </c>
      <c r="K1489" s="9" t="s">
        <f>=I1489*365/J1489</f>
      </c>
    </row>
    <row collapsed="false" customFormat="false" customHeight="false" hidden="false" ht="12.1" outlineLevel="0" r="1490">
      <c r="A1490" s="16" t="s">
        <v>492</v>
      </c>
      <c r="B1490" s="16" t="s">
        <v>1013</v>
      </c>
      <c r="C1490" s="45" t="n">
        <v>46227</v>
      </c>
      <c r="D1490" s="46" t="n">
        <v>46239</v>
      </c>
      <c r="E1490" s="17" t="n">
        <v>437.015</v>
      </c>
      <c r="F1490" s="17" t="n">
        <v>634.69</v>
      </c>
      <c r="G1490" s="17" t="n">
        <v>2</v>
      </c>
      <c r="H1490" s="6" t="s">
        <f>=(F1490-E1490)*G1490</f>
      </c>
      <c r="I1490" s="9" t="s">
        <f>=(F1490-E1490)/E1490</f>
      </c>
      <c r="J1490" s="7" t="s">
        <f>=MAX(1,DATEDIF(C1490,D1490,"d")-1)</f>
      </c>
      <c r="K1490" s="9" t="s">
        <f>=I1490*365/J1490</f>
      </c>
    </row>
    <row collapsed="false" customFormat="false" customHeight="false" hidden="false" ht="12.1" outlineLevel="0" r="1491">
      <c r="A1491" s="16" t="s">
        <v>385</v>
      </c>
      <c r="B1491" s="16" t="s">
        <v>1061</v>
      </c>
      <c r="C1491" s="45" t="n">
        <v>46152</v>
      </c>
      <c r="D1491" s="46" t="n">
        <v>46251</v>
      </c>
      <c r="E1491" s="17" t="n">
        <v>25.017</v>
      </c>
      <c r="F1491" s="17" t="n">
        <v>19.5905</v>
      </c>
      <c r="G1491" s="17" t="n">
        <v>10</v>
      </c>
      <c r="H1491" s="6" t="s">
        <f>=(F1491-E1491)*G1491</f>
      </c>
      <c r="I1491" s="9" t="s">
        <f>=(F1491-E1491)/E1491</f>
      </c>
      <c r="J1491" s="7" t="s">
        <f>=MAX(1,DATEDIF(C1491,D1491,"d")-1)</f>
      </c>
      <c r="K1491" s="9" t="s">
        <f>=I1491*365/J1491</f>
      </c>
    </row>
    <row collapsed="false" customFormat="false" customHeight="false" hidden="false" ht="12.1" outlineLevel="0" r="1492">
      <c r="A1492" s="16" t="s">
        <v>385</v>
      </c>
      <c r="B1492" s="16" t="s">
        <v>1061</v>
      </c>
      <c r="C1492" s="45" t="n">
        <v>46174</v>
      </c>
      <c r="D1492" s="46" t="n">
        <v>46251</v>
      </c>
      <c r="E1492" s="17" t="n">
        <v>23.171</v>
      </c>
      <c r="F1492" s="17" t="n">
        <v>19.5905</v>
      </c>
      <c r="G1492" s="17" t="n">
        <v>10</v>
      </c>
      <c r="H1492" s="6" t="s">
        <f>=(F1492-E1492)*G1492</f>
      </c>
      <c r="I1492" s="9" t="s">
        <f>=(F1492-E1492)/E1492</f>
      </c>
      <c r="J1492" s="7" t="s">
        <f>=MAX(1,DATEDIF(C1492,D1492,"d")-1)</f>
      </c>
      <c r="K1492" s="9" t="s">
        <f>=I1492*365/J1492</f>
      </c>
    </row>
    <row collapsed="false" customFormat="false" customHeight="false" hidden="false" ht="12.1" outlineLevel="0" r="1493">
      <c r="A1493" s="16" t="s">
        <v>385</v>
      </c>
      <c r="B1493" s="16" t="s">
        <v>1061</v>
      </c>
      <c r="C1493" s="45" t="n">
        <v>46174</v>
      </c>
      <c r="D1493" s="46" t="n">
        <v>46251</v>
      </c>
      <c r="E1493" s="17" t="n">
        <v>23.2315</v>
      </c>
      <c r="F1493" s="17" t="n">
        <v>19.5903</v>
      </c>
      <c r="G1493" s="17" t="n">
        <v>20</v>
      </c>
      <c r="H1493" s="6" t="s">
        <f>=(F1493-E1493)*G1493</f>
      </c>
      <c r="I1493" s="9" t="s">
        <f>=(F1493-E1493)/E1493</f>
      </c>
      <c r="J1493" s="7" t="s">
        <f>=MAX(1,DATEDIF(C1493,D1493,"d")-1)</f>
      </c>
      <c r="K1493" s="9" t="s">
        <f>=I1493*365/J1493</f>
      </c>
    </row>
    <row collapsed="false" customFormat="false" customHeight="false" hidden="false" ht="12.1" outlineLevel="0" r="1494">
      <c r="A1494" s="16" t="s">
        <v>385</v>
      </c>
      <c r="B1494" s="16" t="s">
        <v>1061</v>
      </c>
      <c r="C1494" s="45" t="n">
        <v>46197</v>
      </c>
      <c r="D1494" s="46" t="n">
        <v>46251</v>
      </c>
      <c r="E1494" s="17" t="n">
        <v>18.729</v>
      </c>
      <c r="F1494" s="17" t="n">
        <v>19.5903</v>
      </c>
      <c r="G1494" s="17" t="n">
        <v>10</v>
      </c>
      <c r="H1494" s="6" t="s">
        <f>=(F1494-E1494)*G1494</f>
      </c>
      <c r="I1494" s="9" t="s">
        <f>=(F1494-E1494)/E1494</f>
      </c>
      <c r="J1494" s="7" t="s">
        <f>=MAX(1,DATEDIF(C1494,D1494,"d")-1)</f>
      </c>
      <c r="K1494" s="9" t="s">
        <f>=I1494*365/J1494</f>
      </c>
    </row>
    <row collapsed="false" customFormat="false" customHeight="false" hidden="false" ht="12.1" outlineLevel="0" r="1495">
      <c r="A1495" s="16" t="s">
        <v>384</v>
      </c>
      <c r="B1495" s="16" t="s">
        <v>1060</v>
      </c>
      <c r="C1495" s="45" t="n">
        <v>46153</v>
      </c>
      <c r="D1495" s="46" t="n">
        <v>46251</v>
      </c>
      <c r="E1495" s="17" t="n">
        <v>119.569</v>
      </c>
      <c r="F1495" s="17" t="n">
        <v>84.229</v>
      </c>
      <c r="G1495" s="17" t="n">
        <v>10</v>
      </c>
      <c r="H1495" s="6" t="s">
        <f>=(F1495-E1495)*G1495</f>
      </c>
      <c r="I1495" s="9" t="s">
        <f>=(F1495-E1495)/E1495</f>
      </c>
      <c r="J1495" s="7" t="s">
        <f>=MAX(1,DATEDIF(C1495,D1495,"d")-1)</f>
      </c>
      <c r="K1495" s="9" t="s">
        <f>=I1495*365/J1495</f>
      </c>
    </row>
    <row collapsed="false" customFormat="false" customHeight="false" hidden="false" ht="12.1" outlineLevel="0" r="1496">
      <c r="A1496" s="16" t="s">
        <v>493</v>
      </c>
      <c r="B1496" s="16" t="s">
        <v>1042</v>
      </c>
      <c r="C1496" s="45" t="n">
        <v>46141</v>
      </c>
      <c r="D1496" s="46" t="n">
        <v>46163</v>
      </c>
      <c r="E1496" s="17" t="n">
        <v>1008.63</v>
      </c>
      <c r="F1496" s="17" t="n">
        <v>1000</v>
      </c>
      <c r="G1496" s="17" t="n">
        <v>1</v>
      </c>
      <c r="H1496" s="6" t="s">
        <f>=(F1496-E1496)*G1496</f>
      </c>
      <c r="I1496" s="9" t="s">
        <f>=(F1496-E1496)/E1496</f>
      </c>
      <c r="J1496" s="7" t="s">
        <f>=MAX(1,DATEDIF(C1496,D1496,"d")-1)</f>
      </c>
      <c r="K1496" s="9" t="s">
        <f>=I1496*365/J1496</f>
      </c>
    </row>
    <row collapsed="false" customFormat="false" customHeight="false" hidden="false" ht="12.1" outlineLevel="0" r="1497">
      <c r="A1497" s="16" t="s">
        <v>494</v>
      </c>
      <c r="B1497" s="16" t="s">
        <v>1043</v>
      </c>
      <c r="C1497" s="45" t="n">
        <v>46168</v>
      </c>
      <c r="D1497" s="46" t="n">
        <v>46195</v>
      </c>
      <c r="E1497" s="17" t="n">
        <v>1004.96</v>
      </c>
      <c r="F1497" s="17" t="n">
        <v>994.7733</v>
      </c>
      <c r="G1497" s="17" t="n">
        <v>2</v>
      </c>
      <c r="H1497" s="6" t="s">
        <f>=(F1497-E1497)*G1497</f>
      </c>
      <c r="I1497" s="9" t="s">
        <f>=(F1497-E1497)/E1497</f>
      </c>
      <c r="J1497" s="7" t="s">
        <f>=MAX(1,DATEDIF(C1497,D1497,"d")-1)</f>
      </c>
      <c r="K1497" s="9" t="s">
        <f>=I1497*365/J1497</f>
      </c>
    </row>
    <row collapsed="false" customFormat="false" customHeight="false" hidden="false" ht="12.1" outlineLevel="0" r="1498">
      <c r="A1498" s="16" t="s">
        <v>494</v>
      </c>
      <c r="B1498" s="16" t="s">
        <v>1043</v>
      </c>
      <c r="C1498" s="45" t="n">
        <v>46188</v>
      </c>
      <c r="D1498" s="46" t="n">
        <v>46195</v>
      </c>
      <c r="E1498" s="17" t="n">
        <v>1012.03</v>
      </c>
      <c r="F1498" s="17" t="n">
        <v>994.7733</v>
      </c>
      <c r="G1498" s="17" t="n">
        <v>1</v>
      </c>
      <c r="H1498" s="6" t="s">
        <f>=(F1498-E1498)*G1498</f>
      </c>
      <c r="I1498" s="9" t="s">
        <f>=(F1498-E1498)/E1498</f>
      </c>
      <c r="J1498" s="7" t="s">
        <f>=MAX(1,DATEDIF(C1498,D1498,"d")-1)</f>
      </c>
      <c r="K1498" s="9" t="s">
        <f>=I1498*365/J1498</f>
      </c>
    </row>
    <row collapsed="false" customFormat="false" customHeight="false" hidden="false" ht="12.1" outlineLevel="0" r="1499">
      <c r="A1499" s="16" t="s">
        <v>468</v>
      </c>
      <c r="B1499" s="16" t="s">
        <v>1034</v>
      </c>
      <c r="C1499" s="45" t="n">
        <v>46083</v>
      </c>
      <c r="D1499" s="46" t="n">
        <v>46248</v>
      </c>
      <c r="E1499" s="17" t="n">
        <v>878.085</v>
      </c>
      <c r="F1499" s="17" t="n">
        <v>878.83</v>
      </c>
      <c r="G1499" s="17" t="n">
        <v>1</v>
      </c>
      <c r="H1499" s="6" t="s">
        <f>=(F1499-E1499)*G1499</f>
      </c>
      <c r="I1499" s="9" t="s">
        <f>=(F1499-E1499)/E1499</f>
      </c>
      <c r="J1499" s="7" t="s">
        <f>=MAX(1,DATEDIF(C1499,D1499,"d")-1)</f>
      </c>
      <c r="K1499" s="9" t="s">
        <f>=I1499*365/J1499</f>
      </c>
    </row>
    <row collapsed="false" customFormat="false" customHeight="false" hidden="false" ht="12.1" outlineLevel="0" r="1500">
      <c r="A1500" s="16" t="s">
        <v>468</v>
      </c>
      <c r="B1500" s="16" t="s">
        <v>1034</v>
      </c>
      <c r="C1500" s="45" t="n">
        <v>46083</v>
      </c>
      <c r="D1500" s="46" t="n">
        <v>46248</v>
      </c>
      <c r="E1500" s="17" t="n">
        <v>878.085</v>
      </c>
      <c r="F1500" s="17" t="n">
        <v>878.83</v>
      </c>
      <c r="G1500" s="17" t="n">
        <v>1</v>
      </c>
      <c r="H1500" s="6" t="s">
        <f>=(F1500-E1500)*G1500</f>
      </c>
      <c r="I1500" s="9" t="s">
        <f>=(F1500-E1500)/E1500</f>
      </c>
      <c r="J1500" s="7" t="s">
        <f>=MAX(1,DATEDIF(C1500,D1500,"d")-1)</f>
      </c>
      <c r="K1500" s="9" t="s">
        <f>=I1500*365/J1500</f>
      </c>
    </row>
    <row collapsed="false" customFormat="false" customHeight="false" hidden="false" ht="12.1" outlineLevel="0" r="1501">
      <c r="A1501" s="16" t="s">
        <v>468</v>
      </c>
      <c r="B1501" s="16" t="s">
        <v>1034</v>
      </c>
      <c r="C1501" s="45" t="n">
        <v>46091</v>
      </c>
      <c r="D1501" s="46" t="n">
        <v>46248</v>
      </c>
      <c r="E1501" s="17" t="n">
        <v>914.435</v>
      </c>
      <c r="F1501" s="17" t="n">
        <v>878.83</v>
      </c>
      <c r="G1501" s="17" t="n">
        <v>1</v>
      </c>
      <c r="H1501" s="6" t="s">
        <f>=(F1501-E1501)*G1501</f>
      </c>
      <c r="I1501" s="9" t="s">
        <f>=(F1501-E1501)/E1501</f>
      </c>
      <c r="J1501" s="7" t="s">
        <f>=MAX(1,DATEDIF(C1501,D1501,"d")-1)</f>
      </c>
      <c r="K1501" s="9" t="s">
        <f>=I1501*365/J1501</f>
      </c>
    </row>
    <row collapsed="false" customFormat="false" customHeight="false" hidden="false" ht="12.1" outlineLevel="0" r="1502">
      <c r="A1502" s="16" t="s">
        <v>468</v>
      </c>
      <c r="B1502" s="16" t="s">
        <v>1034</v>
      </c>
      <c r="C1502" s="45" t="n">
        <v>46091</v>
      </c>
      <c r="D1502" s="46" t="n">
        <v>46248</v>
      </c>
      <c r="E1502" s="17" t="n">
        <v>914.435</v>
      </c>
      <c r="F1502" s="17" t="n">
        <v>878.83</v>
      </c>
      <c r="G1502" s="17" t="n">
        <v>1</v>
      </c>
      <c r="H1502" s="6" t="s">
        <f>=(F1502-E1502)*G1502</f>
      </c>
      <c r="I1502" s="9" t="s">
        <f>=(F1502-E1502)/E1502</f>
      </c>
      <c r="J1502" s="7" t="s">
        <f>=MAX(1,DATEDIF(C1502,D1502,"d")-1)</f>
      </c>
      <c r="K1502" s="9" t="s">
        <f>=I1502*365/J1502</f>
      </c>
    </row>
    <row collapsed="false" customFormat="false" customHeight="false" hidden="false" ht="12.1" outlineLevel="0" r="1503">
      <c r="A1503" s="16" t="s">
        <v>489</v>
      </c>
      <c r="B1503" s="16" t="s">
        <v>1041</v>
      </c>
      <c r="C1503" s="45" t="n">
        <v>46104</v>
      </c>
      <c r="D1503" s="46" t="n">
        <v>46248</v>
      </c>
      <c r="E1503" s="17" t="n">
        <v>621.77</v>
      </c>
      <c r="F1503" s="17" t="n">
        <v>552.16</v>
      </c>
      <c r="G1503" s="17" t="n">
        <v>1</v>
      </c>
      <c r="H1503" s="6" t="s">
        <f>=(F1503-E1503)*G1503</f>
      </c>
      <c r="I1503" s="9" t="s">
        <f>=(F1503-E1503)/E1503</f>
      </c>
      <c r="J1503" s="7" t="s">
        <f>=MAX(1,DATEDIF(C1503,D1503,"d")-1)</f>
      </c>
      <c r="K1503" s="9" t="s">
        <f>=I1503*365/J1503</f>
      </c>
    </row>
    <row collapsed="false" customFormat="false" customHeight="false" hidden="false" ht="12.1" outlineLevel="0" r="1504">
      <c r="A1504" s="16" t="s">
        <v>489</v>
      </c>
      <c r="B1504" s="16" t="s">
        <v>1041</v>
      </c>
      <c r="C1504" s="45" t="n">
        <v>46244</v>
      </c>
      <c r="D1504" s="46" t="n">
        <v>46248</v>
      </c>
      <c r="E1504" s="17" t="n">
        <v>555.77</v>
      </c>
      <c r="F1504" s="17" t="n">
        <v>552.16</v>
      </c>
      <c r="G1504" s="17" t="n">
        <v>1</v>
      </c>
      <c r="H1504" s="6" t="s">
        <f>=(F1504-E1504)*G1504</f>
      </c>
      <c r="I1504" s="9" t="s">
        <f>=(F1504-E1504)/E1504</f>
      </c>
      <c r="J1504" s="7" t="s">
        <f>=MAX(1,DATEDIF(C1504,D1504,"d")-1)</f>
      </c>
      <c r="K1504" s="9" t="s">
        <f>=I1504*365/J1504</f>
      </c>
    </row>
    <row collapsed="false" customFormat="false" customHeight="false" hidden="false" ht="12.1" outlineLevel="0" r="1505">
      <c r="A1505" s="16" t="s">
        <v>489</v>
      </c>
      <c r="B1505" s="16" t="s">
        <v>1041</v>
      </c>
      <c r="C1505" s="45" t="n">
        <v>46244</v>
      </c>
      <c r="D1505" s="46" t="n">
        <v>46248</v>
      </c>
      <c r="E1505" s="17" t="n">
        <v>555.14</v>
      </c>
      <c r="F1505" s="17" t="n">
        <v>552.16</v>
      </c>
      <c r="G1505" s="17" t="n">
        <v>1</v>
      </c>
      <c r="H1505" s="6" t="s">
        <f>=(F1505-E1505)*G1505</f>
      </c>
      <c r="I1505" s="9" t="s">
        <f>=(F1505-E1505)/E1505</f>
      </c>
      <c r="J1505" s="7" t="s">
        <f>=MAX(1,DATEDIF(C1505,D1505,"d")-1)</f>
      </c>
      <c r="K1505" s="9" t="s">
        <f>=I1505*365/J1505</f>
      </c>
    </row>
    <row collapsed="false" customFormat="false" customHeight="false" hidden="false" ht="12.1" outlineLevel="0" r="1506">
      <c r="A1506" s="16" t="s">
        <v>469</v>
      </c>
      <c r="B1506" s="16" t="s">
        <v>1031</v>
      </c>
      <c r="C1506" s="45" t="n">
        <v>46107</v>
      </c>
      <c r="D1506" s="46" t="n">
        <v>46244</v>
      </c>
      <c r="E1506" s="17" t="n">
        <v>761.07</v>
      </c>
      <c r="F1506" s="17" t="n">
        <v>128.0367</v>
      </c>
      <c r="G1506" s="17" t="n">
        <v>1</v>
      </c>
      <c r="H1506" s="6" t="s">
        <f>=(F1506-E1506)*G1506</f>
      </c>
      <c r="I1506" s="9" t="s">
        <f>=(F1506-E1506)/E1506</f>
      </c>
      <c r="J1506" s="7" t="s">
        <f>=MAX(1,DATEDIF(C1506,D1506,"d")-1)</f>
      </c>
      <c r="K1506" s="9" t="s">
        <f>=I1506*365/J1506</f>
      </c>
    </row>
    <row collapsed="false" customFormat="false" customHeight="false" hidden="false" ht="12.1" outlineLevel="0" r="1507">
      <c r="A1507" s="16" t="s">
        <v>469</v>
      </c>
      <c r="B1507" s="16" t="s">
        <v>1031</v>
      </c>
      <c r="C1507" s="45" t="n">
        <v>46107</v>
      </c>
      <c r="D1507" s="46" t="n">
        <v>46244</v>
      </c>
      <c r="E1507" s="17" t="n">
        <v>761.07</v>
      </c>
      <c r="F1507" s="17" t="n">
        <v>128.0367</v>
      </c>
      <c r="G1507" s="17" t="n">
        <v>1</v>
      </c>
      <c r="H1507" s="6" t="s">
        <f>=(F1507-E1507)*G1507</f>
      </c>
      <c r="I1507" s="9" t="s">
        <f>=(F1507-E1507)/E1507</f>
      </c>
      <c r="J1507" s="7" t="s">
        <f>=MAX(1,DATEDIF(C1507,D1507,"d")-1)</f>
      </c>
      <c r="K1507" s="9" t="s">
        <f>=I1507*365/J1507</f>
      </c>
    </row>
    <row collapsed="false" customFormat="false" customHeight="false" hidden="false" ht="12.1" outlineLevel="0" r="1508">
      <c r="A1508" s="16" t="s">
        <v>469</v>
      </c>
      <c r="B1508" s="16" t="s">
        <v>1031</v>
      </c>
      <c r="C1508" s="45" t="n">
        <v>46132</v>
      </c>
      <c r="D1508" s="46" t="n">
        <v>46244</v>
      </c>
      <c r="E1508" s="17" t="n">
        <v>391.7</v>
      </c>
      <c r="F1508" s="17" t="n">
        <v>128.0367</v>
      </c>
      <c r="G1508" s="17" t="n">
        <v>1</v>
      </c>
      <c r="H1508" s="6" t="s">
        <f>=(F1508-E1508)*G1508</f>
      </c>
      <c r="I1508" s="9" t="s">
        <f>=(F1508-E1508)/E1508</f>
      </c>
      <c r="J1508" s="7" t="s">
        <f>=MAX(1,DATEDIF(C1508,D1508,"d")-1)</f>
      </c>
      <c r="K1508" s="9" t="s">
        <f>=I1508*365/J1508</f>
      </c>
    </row>
    <row collapsed="false" customFormat="false" customHeight="false" hidden="false" ht="12.1" outlineLevel="0" r="1509">
      <c r="A1509" s="16" t="s">
        <v>469</v>
      </c>
      <c r="B1509" s="16" t="s">
        <v>1031</v>
      </c>
      <c r="C1509" s="45" t="n">
        <v>46227</v>
      </c>
      <c r="D1509" s="46" t="n">
        <v>46244</v>
      </c>
      <c r="E1509" s="17" t="n">
        <v>290.56</v>
      </c>
      <c r="F1509" s="17" t="n">
        <v>127.9367</v>
      </c>
      <c r="G1509" s="17" t="n">
        <v>1</v>
      </c>
      <c r="H1509" s="6" t="s">
        <f>=(F1509-E1509)*G1509</f>
      </c>
      <c r="I1509" s="9" t="s">
        <f>=(F1509-E1509)/E1509</f>
      </c>
      <c r="J1509" s="7" t="s">
        <f>=MAX(1,DATEDIF(C1509,D1509,"d")-1)</f>
      </c>
      <c r="K1509" s="9" t="s">
        <f>=I1509*365/J1509</f>
      </c>
    </row>
    <row collapsed="false" customFormat="false" customHeight="false" hidden="false" ht="12.1" outlineLevel="0" r="1510">
      <c r="A1510" s="16" t="s">
        <v>469</v>
      </c>
      <c r="B1510" s="16" t="s">
        <v>1031</v>
      </c>
      <c r="C1510" s="45" t="n">
        <v>46232</v>
      </c>
      <c r="D1510" s="46" t="n">
        <v>46244</v>
      </c>
      <c r="E1510" s="17" t="n">
        <v>238.915</v>
      </c>
      <c r="F1510" s="17" t="n">
        <v>127.9367</v>
      </c>
      <c r="G1510" s="17" t="n">
        <v>2</v>
      </c>
      <c r="H1510" s="6" t="s">
        <f>=(F1510-E1510)*G1510</f>
      </c>
      <c r="I1510" s="9" t="s">
        <f>=(F1510-E1510)/E1510</f>
      </c>
      <c r="J1510" s="7" t="s">
        <f>=MAX(1,DATEDIF(C1510,D1510,"d")-1)</f>
      </c>
      <c r="K1510" s="9" t="s">
        <f>=I1510*365/J1510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9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147</v>
      </c>
      <c r="B1" s="18" t="s">
        <v>10</v>
      </c>
      <c r="C1" s="18" t="s">
        <v>148</v>
      </c>
      <c r="D1" s="18" t="s">
        <v>149</v>
      </c>
      <c r="E1" s="18" t="s">
        <v>150</v>
      </c>
      <c r="F1" s="18" t="s">
        <v>151</v>
      </c>
      <c r="G1" s="18" t="s">
        <v>152</v>
      </c>
      <c r="H1" s="18" t="s">
        <v>153</v>
      </c>
    </row>
    <row collapsed="false" customFormat="false" customHeight="false" hidden="false" ht="12.1" outlineLevel="0" r="2">
      <c r="A2" s="13" t="n">
        <v>45096</v>
      </c>
      <c r="B2" s="6" t="n">
        <v>6400</v>
      </c>
      <c r="C2" s="16" t="s">
        <v>154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45111</v>
      </c>
      <c r="B3" s="6" t="n">
        <v>201.18</v>
      </c>
      <c r="C3" s="16" t="s">
        <v>154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45126</v>
      </c>
      <c r="B4" s="6" t="n">
        <v>1768.59</v>
      </c>
      <c r="C4" s="16" t="s">
        <v>154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45139</v>
      </c>
      <c r="B5" s="6" t="n">
        <v>1000</v>
      </c>
      <c r="C5" s="16" t="s">
        <v>154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45152</v>
      </c>
      <c r="B6" s="6" t="n">
        <v>1200</v>
      </c>
      <c r="C6" s="16" t="s">
        <v>154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45160</v>
      </c>
      <c r="B7" s="6" t="n">
        <v>1200</v>
      </c>
      <c r="C7" s="16" t="s">
        <v>154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45166</v>
      </c>
      <c r="B8" s="6" t="n">
        <v>2000</v>
      </c>
      <c r="C8" s="16" t="s">
        <v>154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45167</v>
      </c>
      <c r="B9" s="6" t="n">
        <v>328.59</v>
      </c>
      <c r="C9" s="16" t="s">
        <v>154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45168</v>
      </c>
      <c r="B10" s="6" t="n">
        <v>-1.17</v>
      </c>
      <c r="C10" s="16" t="s">
        <v>155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45168</v>
      </c>
      <c r="B11" s="6" t="n">
        <v>3000</v>
      </c>
      <c r="C11" s="16" t="s">
        <v>154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45168</v>
      </c>
      <c r="B12" s="6" t="n">
        <v>1.17</v>
      </c>
      <c r="C12" s="16" t="s">
        <v>156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45169</v>
      </c>
      <c r="B13" s="6" t="n">
        <v>10</v>
      </c>
      <c r="C13" s="16" t="s">
        <v>154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45187</v>
      </c>
      <c r="B14" s="6" t="n">
        <v>-3.56</v>
      </c>
      <c r="C14" s="16" t="s">
        <v>157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45188</v>
      </c>
      <c r="B15" s="6" t="n">
        <v>4.56</v>
      </c>
      <c r="C15" s="16" t="s">
        <v>158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45208</v>
      </c>
      <c r="B16" s="6" t="n">
        <v>1131.79</v>
      </c>
      <c r="C16" s="16" t="s">
        <v>154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45265</v>
      </c>
      <c r="B17" s="6" t="n">
        <v>-50</v>
      </c>
      <c r="C17" s="16" t="s">
        <v>159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45266</v>
      </c>
      <c r="B18" s="6" t="n">
        <v>-1.26</v>
      </c>
      <c r="C18" s="16" t="s">
        <v>160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45266</v>
      </c>
      <c r="B19" s="6" t="n">
        <v>3215.69</v>
      </c>
      <c r="C19" s="16" t="s">
        <v>154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45266</v>
      </c>
      <c r="B20" s="6" t="n">
        <v>32258.84</v>
      </c>
      <c r="C20" s="16" t="s">
        <v>154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45267</v>
      </c>
      <c r="B21" s="6" t="n">
        <v>1.26</v>
      </c>
      <c r="C21" s="16" t="s">
        <v>161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45267</v>
      </c>
      <c r="B22" s="6" t="n">
        <v>50</v>
      </c>
      <c r="C22" s="16" t="s">
        <v>162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45275</v>
      </c>
      <c r="B23" s="6" t="n">
        <v>7000.55</v>
      </c>
      <c r="C23" s="16" t="s">
        <v>154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45275</v>
      </c>
      <c r="B24" s="6" t="n">
        <v>2928</v>
      </c>
      <c r="C24" s="16" t="s">
        <v>154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45277</v>
      </c>
      <c r="B25" s="6" t="n">
        <v>-200</v>
      </c>
      <c r="C25" s="16" t="s">
        <v>163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45278</v>
      </c>
      <c r="B26" s="6" t="n">
        <v>-3.56</v>
      </c>
      <c r="C26" s="16" t="s">
        <v>157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45278</v>
      </c>
      <c r="B27" s="6" t="n">
        <v>200</v>
      </c>
      <c r="C27" s="16" t="s">
        <v>164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45278</v>
      </c>
      <c r="B28" s="6" t="n">
        <v>2291.19</v>
      </c>
      <c r="C28" s="16" t="s">
        <v>154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45282</v>
      </c>
      <c r="B29" s="6" t="n">
        <v>8200</v>
      </c>
      <c r="C29" s="16" t="s">
        <v>154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45286</v>
      </c>
      <c r="B30" s="6" t="n">
        <v>3215.61</v>
      </c>
      <c r="C30" s="16" t="s">
        <v>154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45287</v>
      </c>
      <c r="B31" s="6" t="n">
        <v>5954.76</v>
      </c>
      <c r="C31" s="16" t="s">
        <v>154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45308</v>
      </c>
      <c r="B32" s="6" t="n">
        <v>-610.1</v>
      </c>
      <c r="C32" s="16" t="s">
        <v>165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45309</v>
      </c>
      <c r="B33" s="6" t="n">
        <v>701.1</v>
      </c>
      <c r="C33" s="16" t="s">
        <v>166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45350</v>
      </c>
      <c r="B34" s="6" t="n">
        <v>-46.01</v>
      </c>
      <c r="C34" s="16" t="s">
        <v>167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45386</v>
      </c>
      <c r="B35" s="6" t="n">
        <v>48.01</v>
      </c>
      <c r="C35" s="16" t="s">
        <v>154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45461</v>
      </c>
      <c r="B36" s="6" t="n">
        <v>-499.5</v>
      </c>
      <c r="C36" s="16" t="s">
        <v>168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45461</v>
      </c>
      <c r="B37" s="6" t="n">
        <v>-2499.65</v>
      </c>
      <c r="C37" s="16" t="s">
        <v>169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45484</v>
      </c>
      <c r="B38" s="6" t="n">
        <v>-2897</v>
      </c>
      <c r="C38" s="16" t="s">
        <v>170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45504</v>
      </c>
      <c r="B39" s="6" t="n">
        <v>3000</v>
      </c>
      <c r="C39" s="16" t="s">
        <v>154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45544</v>
      </c>
      <c r="B40" s="6" t="n">
        <v>-96</v>
      </c>
      <c r="C40" s="16" t="s">
        <v>171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45562</v>
      </c>
      <c r="B41" s="6" t="n">
        <v>-685.8</v>
      </c>
      <c r="C41" s="16" t="s">
        <v>172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45625</v>
      </c>
      <c r="B42" s="6" t="n">
        <v>-1444</v>
      </c>
      <c r="C42" s="16" t="s">
        <v>173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45686.574328704</v>
      </c>
      <c r="B43" s="6" t="n">
        <v>1300</v>
      </c>
      <c r="C43" s="16" t="s">
        <v>174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45698.422094907</v>
      </c>
      <c r="B44" s="6" t="n">
        <v>100000</v>
      </c>
      <c r="C44" s="16" t="s">
        <v>174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45706.423159722</v>
      </c>
      <c r="B45" s="6" t="n">
        <v>7858.9</v>
      </c>
      <c r="C45" s="16" t="s">
        <v>174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45720.949675926</v>
      </c>
      <c r="B46" s="6" t="n">
        <v>1389.71</v>
      </c>
      <c r="C46" s="16" t="s">
        <v>174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45720.949907407</v>
      </c>
      <c r="B47" s="6" t="n">
        <v>1472.55</v>
      </c>
      <c r="C47" s="16" t="s">
        <v>174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45720.95056713</v>
      </c>
      <c r="B48" s="6" t="n">
        <v>1410.71</v>
      </c>
      <c r="C48" s="16" t="s">
        <v>174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45722.775486111</v>
      </c>
      <c r="B49" s="6" t="n">
        <v>53959.91</v>
      </c>
      <c r="C49" s="16" t="s">
        <v>174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45722.972789352</v>
      </c>
      <c r="B50" s="6" t="n">
        <v>1782.4</v>
      </c>
      <c r="C50" s="16" t="s">
        <v>174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45722.972962963</v>
      </c>
      <c r="B51" s="6" t="n">
        <v>1435.84</v>
      </c>
      <c r="C51" s="16" t="s">
        <v>174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45722.973125</v>
      </c>
      <c r="B52" s="6" t="n">
        <v>1514.3</v>
      </c>
      <c r="C52" s="16" t="s">
        <v>174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45722.979965278</v>
      </c>
      <c r="B53" s="6" t="n">
        <v>1479.58</v>
      </c>
      <c r="C53" s="16" t="s">
        <v>174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45722.980347222</v>
      </c>
      <c r="B54" s="6" t="n">
        <v>1418.19</v>
      </c>
      <c r="C54" s="16" t="s">
        <v>174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45722.980474537</v>
      </c>
      <c r="B55" s="6" t="n">
        <v>1418.19</v>
      </c>
      <c r="C55" s="16" t="s">
        <v>174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45723.494270833</v>
      </c>
      <c r="B56" s="6" t="n">
        <v>-177979.5</v>
      </c>
      <c r="C56" s="16" t="s">
        <v>174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45736.850844907</v>
      </c>
      <c r="B57" s="6" t="n">
        <v>-59.36</v>
      </c>
      <c r="C57" s="16" t="s">
        <v>174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45796</v>
      </c>
      <c r="B58" s="6" t="n">
        <v>-1589</v>
      </c>
      <c r="C58" s="16" t="s">
        <v>175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45803.814085648</v>
      </c>
      <c r="B59" s="6" t="n">
        <v>135.43</v>
      </c>
      <c r="C59" s="16" t="s">
        <v>174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45803.814259259</v>
      </c>
      <c r="B60" s="6" t="n">
        <v>776.05</v>
      </c>
      <c r="C60" s="16" t="s">
        <v>174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45803.818240741</v>
      </c>
      <c r="B61" s="6" t="n">
        <v>800</v>
      </c>
      <c r="C61" s="16" t="s">
        <v>174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45803.819525463</v>
      </c>
      <c r="B62" s="6" t="n">
        <v>70</v>
      </c>
      <c r="C62" s="16" t="s">
        <v>174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45804</v>
      </c>
      <c r="B63" s="6" t="n">
        <v>1589</v>
      </c>
      <c r="C63" s="16" t="s">
        <v>176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45818.593020833</v>
      </c>
      <c r="B64" s="6" t="n">
        <v>-2953.44</v>
      </c>
      <c r="C64" s="16" t="s">
        <v>174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45853.723252315</v>
      </c>
      <c r="B65" s="6" t="n">
        <v>-12</v>
      </c>
      <c r="C65" s="16" t="s">
        <v>174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45861.456678241</v>
      </c>
      <c r="B66" s="6" t="n">
        <v>20100</v>
      </c>
      <c r="C66" s="16" t="s">
        <v>174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45864.482372685</v>
      </c>
      <c r="B67" s="6" t="n">
        <v>1000</v>
      </c>
      <c r="C67" s="16" t="s">
        <v>174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45866</v>
      </c>
      <c r="B68" s="6" t="n">
        <v>-33.96</v>
      </c>
      <c r="C68" s="16" t="s">
        <v>177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45867.575706019</v>
      </c>
      <c r="B69" s="6" t="n">
        <v>38.96</v>
      </c>
      <c r="C69" s="16" t="s">
        <v>178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45868</v>
      </c>
      <c r="B70" s="6" t="n">
        <v>-3890.74</v>
      </c>
      <c r="C70" s="16" t="s">
        <v>179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45868</v>
      </c>
      <c r="B71" s="6" t="n">
        <v>4471.74</v>
      </c>
      <c r="C71" s="16" t="s">
        <v>180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45869</v>
      </c>
      <c r="B72" s="6" t="n">
        <v>-146.3</v>
      </c>
      <c r="C72" s="16" t="s">
        <v>181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45876</v>
      </c>
      <c r="B73" s="6" t="n">
        <v>-17.96</v>
      </c>
      <c r="C73" s="16" t="s">
        <v>182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45877</v>
      </c>
      <c r="B74" s="6" t="n">
        <v>1336</v>
      </c>
      <c r="C74" s="16" t="s">
        <v>174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45877.422002315</v>
      </c>
      <c r="B75" s="6" t="n">
        <v>20.96</v>
      </c>
      <c r="C75" s="16" t="s">
        <v>183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45877.627465278</v>
      </c>
      <c r="B76" s="6" t="n">
        <v>146.48</v>
      </c>
      <c r="C76" s="16" t="s">
        <v>184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45879</v>
      </c>
      <c r="B77" s="6" t="n">
        <v>-17.55</v>
      </c>
      <c r="C77" s="16" t="s">
        <v>185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45881</v>
      </c>
      <c r="B78" s="6" t="n">
        <v>-17.75</v>
      </c>
      <c r="C78" s="16" t="s">
        <v>186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45881</v>
      </c>
      <c r="B79" s="6" t="n">
        <v>-112.64</v>
      </c>
      <c r="C79" s="16" t="s">
        <v>187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45881.503530093</v>
      </c>
      <c r="B80" s="6" t="n">
        <v>20.55</v>
      </c>
      <c r="C80" s="16" t="s">
        <v>188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45881.634363426</v>
      </c>
      <c r="B81" s="6" t="n">
        <v>500</v>
      </c>
      <c r="C81" s="16" t="s">
        <v>174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45882.433634259</v>
      </c>
      <c r="B82" s="6" t="n">
        <v>20.75</v>
      </c>
      <c r="C82" s="16" t="s">
        <v>189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45882.437650463</v>
      </c>
      <c r="B83" s="6" t="n">
        <v>129.64</v>
      </c>
      <c r="C83" s="16" t="s">
        <v>190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45885</v>
      </c>
      <c r="B84" s="6" t="n">
        <v>21</v>
      </c>
      <c r="C84" s="16" t="s">
        <v>174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45887.650358796</v>
      </c>
      <c r="B85" s="6" t="n">
        <v>100</v>
      </c>
      <c r="C85" s="16" t="s">
        <v>174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45895.526979167</v>
      </c>
      <c r="B86" s="6" t="n">
        <v>1000</v>
      </c>
      <c r="C86" s="16" t="s">
        <v>174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45896</v>
      </c>
      <c r="B87" s="6" t="n">
        <v>-182.6</v>
      </c>
      <c r="C87" s="16" t="s">
        <v>191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45896</v>
      </c>
      <c r="B88" s="6" t="n">
        <v>5000</v>
      </c>
      <c r="C88" s="16" t="s">
        <v>154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45896</v>
      </c>
      <c r="B89" s="6" t="n">
        <v>200</v>
      </c>
      <c r="C89" s="16" t="s">
        <v>154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45897.67125</v>
      </c>
      <c r="B90" s="6" t="n">
        <v>209.6</v>
      </c>
      <c r="C90" s="16" t="s">
        <v>192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45898</v>
      </c>
      <c r="B91" s="6" t="n">
        <v>-40.65</v>
      </c>
      <c r="C91" s="16" t="s">
        <v>193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45904.861481481</v>
      </c>
      <c r="B92" s="6" t="n">
        <v>1400</v>
      </c>
      <c r="C92" s="16" t="s">
        <v>194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45904.874479167</v>
      </c>
      <c r="B93" s="6" t="n">
        <v>1000</v>
      </c>
      <c r="C93" s="16" t="s">
        <v>194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45905.443634259</v>
      </c>
      <c r="B94" s="6" t="n">
        <v>3300</v>
      </c>
      <c r="C94" s="16" t="s">
        <v>194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45907</v>
      </c>
      <c r="B95" s="6" t="n">
        <v>1000</v>
      </c>
      <c r="C95" s="16" t="s">
        <v>194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45908.916736111</v>
      </c>
      <c r="B96" s="6" t="n">
        <v>500</v>
      </c>
      <c r="C96" s="16" t="s">
        <v>194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45908.917534722</v>
      </c>
      <c r="B97" s="6" t="n">
        <v>600</v>
      </c>
      <c r="C97" s="16" t="s">
        <v>194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45911</v>
      </c>
      <c r="B98" s="6" t="n">
        <v>46.59</v>
      </c>
      <c r="C98" s="16" t="s">
        <v>195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45918.630601852</v>
      </c>
      <c r="B99" s="6" t="n">
        <v>-8741</v>
      </c>
      <c r="C99" s="16" t="s">
        <v>196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45918.666446759</v>
      </c>
      <c r="B100" s="6" t="n">
        <v>-20688.87</v>
      </c>
      <c r="C100" s="16" t="s">
        <v>174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45918.674884259</v>
      </c>
      <c r="B101" s="6" t="n">
        <v>-4103.68</v>
      </c>
      <c r="C101" s="16" t="s">
        <v>174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45919.736446759</v>
      </c>
      <c r="B102" s="6" t="n">
        <v>-0.08</v>
      </c>
      <c r="C102" s="16" t="s">
        <v>196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45926</v>
      </c>
      <c r="B103" s="6" t="n">
        <v>606.9</v>
      </c>
      <c r="C103" s="16" t="s">
        <v>154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45930</v>
      </c>
      <c r="B104" s="6" t="n">
        <v>-46.6</v>
      </c>
      <c r="C104" s="16" t="s">
        <v>197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45940</v>
      </c>
      <c r="B105" s="6" t="n">
        <v>56.55</v>
      </c>
      <c r="C105" s="16" t="s">
        <v>198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45953.895844907</v>
      </c>
      <c r="B106" s="6" t="n">
        <v>700</v>
      </c>
      <c r="C106" s="16" t="s">
        <v>194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45953.905416667</v>
      </c>
      <c r="B107" s="6" t="n">
        <v>2000</v>
      </c>
      <c r="C107" s="16" t="s">
        <v>194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45958.983738426</v>
      </c>
      <c r="B108" s="6" t="n">
        <v>1000</v>
      </c>
      <c r="C108" s="16" t="s">
        <v>194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45961</v>
      </c>
      <c r="B109" s="6" t="n">
        <v>-44.25</v>
      </c>
      <c r="C109" s="16" t="s">
        <v>199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45961.944826389</v>
      </c>
      <c r="B110" s="6" t="n">
        <v>1050</v>
      </c>
      <c r="C110" s="16" t="s">
        <v>194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45964.526261574</v>
      </c>
      <c r="B111" s="6" t="n">
        <v>1000</v>
      </c>
      <c r="C111" s="16" t="s">
        <v>194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45971.844583333</v>
      </c>
      <c r="B112" s="6" t="n">
        <v>1002</v>
      </c>
      <c r="C112" s="16" t="s">
        <v>194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45973.723310185</v>
      </c>
      <c r="B113" s="6" t="n">
        <v>819.31</v>
      </c>
      <c r="C113" s="16" t="s">
        <v>194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45973.738912037</v>
      </c>
      <c r="B114" s="6" t="n">
        <v>5000</v>
      </c>
      <c r="C114" s="16" t="s">
        <v>194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45974</v>
      </c>
      <c r="B115" s="6" t="n">
        <v>45.23</v>
      </c>
      <c r="C115" s="16" t="s">
        <v>200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45978.468715278</v>
      </c>
      <c r="B116" s="6" t="n">
        <v>600</v>
      </c>
      <c r="C116" s="16" t="s">
        <v>194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45980.660960648</v>
      </c>
      <c r="B117" s="6" t="n">
        <v>1000</v>
      </c>
      <c r="C117" s="16" t="s">
        <v>194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45981.872650463</v>
      </c>
      <c r="B118" s="6" t="n">
        <v>5000</v>
      </c>
      <c r="C118" s="16" t="s">
        <v>194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45982</v>
      </c>
      <c r="B119" s="6" t="n">
        <v>1000</v>
      </c>
      <c r="C119" s="16" t="s">
        <v>194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45983.427858796</v>
      </c>
      <c r="B120" s="6" t="n">
        <v>1000</v>
      </c>
      <c r="C120" s="16" t="s">
        <v>174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45985</v>
      </c>
      <c r="B121" s="6" t="n">
        <v>500</v>
      </c>
      <c r="C121" s="16" t="s">
        <v>194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45986.94287037</v>
      </c>
      <c r="B122" s="6" t="n">
        <v>4500</v>
      </c>
      <c r="C122" s="16" t="s">
        <v>194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45988.708993056</v>
      </c>
      <c r="B123" s="6" t="n">
        <v>10000</v>
      </c>
      <c r="C123" s="16" t="s">
        <v>194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45988.72275463</v>
      </c>
      <c r="B124" s="6" t="n">
        <v>36500</v>
      </c>
      <c r="C124" s="16" t="s">
        <v>194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45988.72375</v>
      </c>
      <c r="B125" s="6" t="n">
        <v>2000</v>
      </c>
      <c r="C125" s="16" t="s">
        <v>194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45989</v>
      </c>
      <c r="B126" s="6" t="n">
        <v>-124.04</v>
      </c>
      <c r="C126" s="16" t="s">
        <v>201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45989.660081019</v>
      </c>
      <c r="B127" s="6" t="n">
        <v>143.04</v>
      </c>
      <c r="C127" s="16" t="s">
        <v>202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45992</v>
      </c>
      <c r="B128" s="6" t="n">
        <v>-5955.45</v>
      </c>
      <c r="C128" s="16" t="s">
        <v>203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45992.822326389</v>
      </c>
      <c r="B129" s="6" t="n">
        <v>600</v>
      </c>
      <c r="C129" s="16" t="s">
        <v>194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45995.787268519</v>
      </c>
      <c r="B130" s="6" t="n">
        <v>5000</v>
      </c>
      <c r="C130" s="16" t="s">
        <v>194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45999.526122685</v>
      </c>
      <c r="B131" s="6" t="n">
        <v>500</v>
      </c>
      <c r="C131" s="16" t="s">
        <v>194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46000</v>
      </c>
      <c r="B132" s="6" t="n">
        <v>1000</v>
      </c>
      <c r="C132" s="16" t="s">
        <v>154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46000</v>
      </c>
      <c r="B133" s="6" t="n">
        <v>1142.13</v>
      </c>
      <c r="C133" s="16" t="s">
        <v>174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46000.768796296</v>
      </c>
      <c r="B134" s="6" t="n">
        <v>2849.05</v>
      </c>
      <c r="C134" s="16" t="s">
        <v>174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46000.77681713</v>
      </c>
      <c r="B135" s="6" t="n">
        <v>5000</v>
      </c>
      <c r="C135" s="16" t="s">
        <v>174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46001</v>
      </c>
      <c r="B136" s="6" t="n">
        <v>-69068.56</v>
      </c>
      <c r="C136" s="16" t="s">
        <v>196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46001.847546296</v>
      </c>
      <c r="B137" s="6" t="n">
        <v>12000</v>
      </c>
      <c r="C137" s="16" t="s">
        <v>174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46002.535266204</v>
      </c>
      <c r="B138" s="6" t="n">
        <v>20000</v>
      </c>
      <c r="C138" s="16" t="s">
        <v>194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46003.480810185</v>
      </c>
      <c r="B139" s="6" t="n">
        <v>-1303.61</v>
      </c>
      <c r="C139" s="16" t="s">
        <v>174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46006.827534722</v>
      </c>
      <c r="B140" s="6" t="n">
        <v>300</v>
      </c>
      <c r="C140" s="16" t="s">
        <v>194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46006.970578704</v>
      </c>
      <c r="B141" s="6" t="n">
        <v>534.92</v>
      </c>
      <c r="C141" s="16" t="s">
        <v>174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46007</v>
      </c>
      <c r="B142" s="6" t="n">
        <v>50</v>
      </c>
      <c r="C142" s="16" t="s">
        <v>154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46010</v>
      </c>
      <c r="B143" s="6" t="n">
        <v>1000</v>
      </c>
      <c r="C143" s="16" t="s">
        <v>194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46013</v>
      </c>
      <c r="B144" s="6" t="n">
        <v>-31</v>
      </c>
      <c r="C144" s="16" t="s">
        <v>204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46013</v>
      </c>
      <c r="B145" s="6" t="n">
        <v>-124.55</v>
      </c>
      <c r="C145" s="16" t="s">
        <v>205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46013.871875</v>
      </c>
      <c r="B146" s="6" t="n">
        <v>400</v>
      </c>
      <c r="C146" s="16" t="s">
        <v>194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46013.880532407</v>
      </c>
      <c r="B147" s="6" t="n">
        <v>38</v>
      </c>
      <c r="C147" s="16" t="s">
        <v>194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46015</v>
      </c>
      <c r="B148" s="6" t="n">
        <v>1000</v>
      </c>
      <c r="C148" s="16" t="s">
        <v>154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46015</v>
      </c>
      <c r="B149" s="6" t="n">
        <v>31</v>
      </c>
      <c r="C149" s="16" t="s">
        <v>206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46016</v>
      </c>
      <c r="B150" s="6" t="n">
        <v>124.55</v>
      </c>
      <c r="C150" s="16" t="s">
        <v>207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46016.729594907</v>
      </c>
      <c r="B151" s="6" t="n">
        <v>12000</v>
      </c>
      <c r="C151" s="16" t="s">
        <v>174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46017</v>
      </c>
      <c r="B152" s="6" t="n">
        <v>5000</v>
      </c>
      <c r="C152" s="16" t="s">
        <v>208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46017.559606481</v>
      </c>
      <c r="B153" s="6" t="n">
        <v>-31380.82</v>
      </c>
      <c r="C153" s="16" t="s">
        <v>174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46018</v>
      </c>
      <c r="B154" s="6" t="n">
        <v>-13.21</v>
      </c>
      <c r="C154" s="16" t="s">
        <v>209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46018.832905093</v>
      </c>
      <c r="B155" s="6" t="n">
        <v>2200</v>
      </c>
      <c r="C155" s="16" t="s">
        <v>194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46019</v>
      </c>
      <c r="B156" s="6" t="n">
        <v>-20.84</v>
      </c>
      <c r="C156" s="16" t="s">
        <v>210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46019</v>
      </c>
      <c r="B157" s="6" t="n">
        <v>-249.08</v>
      </c>
      <c r="C157" s="16" t="s">
        <v>211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46020</v>
      </c>
      <c r="B158" s="6" t="n">
        <v>-20.01</v>
      </c>
      <c r="C158" s="16" t="s">
        <v>212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46020.70275463</v>
      </c>
      <c r="B159" s="6" t="n">
        <v>286.08</v>
      </c>
      <c r="C159" s="16" t="s">
        <v>213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46020.739618056</v>
      </c>
      <c r="B160" s="6" t="n">
        <v>15.21</v>
      </c>
      <c r="C160" s="16" t="s">
        <v>214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46020.766851852</v>
      </c>
      <c r="B161" s="6" t="n">
        <v>23.84</v>
      </c>
      <c r="C161" s="16" t="s">
        <v>215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46022.628738426</v>
      </c>
      <c r="B162" s="6" t="n">
        <v>3.46</v>
      </c>
      <c r="C162" s="16" t="s">
        <v>194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46022.629143519</v>
      </c>
      <c r="B163" s="6" t="n">
        <v>7.25</v>
      </c>
      <c r="C163" s="16" t="s">
        <v>194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46023</v>
      </c>
      <c r="B164" s="6" t="n">
        <v>-15.26</v>
      </c>
      <c r="C164" s="16" t="s">
        <v>216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46023.964166667</v>
      </c>
      <c r="B165" s="6" t="n">
        <v>46</v>
      </c>
      <c r="C165" s="16" t="s">
        <v>174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46027</v>
      </c>
      <c r="B166" s="6" t="n">
        <v>-16.49</v>
      </c>
      <c r="C166" s="16" t="s">
        <v>217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46027</v>
      </c>
      <c r="B167" s="6" t="n">
        <v>-16.32</v>
      </c>
      <c r="C167" s="16" t="s">
        <v>218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46027.8765625</v>
      </c>
      <c r="B168" s="6" t="n">
        <v>600</v>
      </c>
      <c r="C168" s="16" t="s">
        <v>194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46027.880439815</v>
      </c>
      <c r="B169" s="6" t="n">
        <v>1800</v>
      </c>
      <c r="C169" s="16" t="s">
        <v>194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46028</v>
      </c>
      <c r="B170" s="6" t="n">
        <v>-320</v>
      </c>
      <c r="C170" s="16" t="s">
        <v>219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46030</v>
      </c>
      <c r="B171" s="6" t="n">
        <v>-31</v>
      </c>
      <c r="C171" s="16" t="s">
        <v>220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46033</v>
      </c>
      <c r="B172" s="6" t="n">
        <v>-63.17</v>
      </c>
      <c r="C172" s="16" t="s">
        <v>221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46033</v>
      </c>
      <c r="B173" s="6" t="n">
        <v>-49.91</v>
      </c>
      <c r="C173" s="16" t="s">
        <v>222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46033.431215278</v>
      </c>
      <c r="B174" s="6" t="n">
        <v>162</v>
      </c>
      <c r="C174" s="16" t="s">
        <v>194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46034</v>
      </c>
      <c r="B175" s="6" t="n">
        <v>-1036</v>
      </c>
      <c r="C175" s="16" t="s">
        <v>223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46034</v>
      </c>
      <c r="B176" s="6" t="n">
        <v>-40.86</v>
      </c>
      <c r="C176" s="16" t="s">
        <v>224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46034.7090625</v>
      </c>
      <c r="B177" s="6" t="n">
        <v>18.49</v>
      </c>
      <c r="C177" s="16" t="s">
        <v>225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46034.886956019</v>
      </c>
      <c r="B178" s="6" t="n">
        <v>500</v>
      </c>
      <c r="C178" s="16" t="s">
        <v>194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46035.625428241</v>
      </c>
      <c r="B179" s="6" t="n">
        <v>17.26</v>
      </c>
      <c r="C179" s="16" t="s">
        <v>226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46035.674016204</v>
      </c>
      <c r="B180" s="6" t="n">
        <v>19.32</v>
      </c>
      <c r="C180" s="16" t="s">
        <v>227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46035.754050926</v>
      </c>
      <c r="B181" s="6" t="n">
        <v>46.86</v>
      </c>
      <c r="C181" s="16" t="s">
        <v>228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46036.957199074</v>
      </c>
      <c r="B182" s="6" t="n">
        <v>1304.7</v>
      </c>
      <c r="C182" s="16" t="s">
        <v>174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46037</v>
      </c>
      <c r="B183" s="6" t="n">
        <v>-12.79</v>
      </c>
      <c r="C183" s="16" t="s">
        <v>229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46037.656666667</v>
      </c>
      <c r="B184" s="6" t="n">
        <v>14.79</v>
      </c>
      <c r="C184" s="16" t="s">
        <v>230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46038.777534722</v>
      </c>
      <c r="B185" s="6" t="n">
        <v>84.7</v>
      </c>
      <c r="C185" s="16" t="s">
        <v>174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46041</v>
      </c>
      <c r="B186" s="6" t="n">
        <v>31</v>
      </c>
      <c r="C186" s="16" t="s">
        <v>231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46041</v>
      </c>
      <c r="B187" s="6" t="n">
        <v>400</v>
      </c>
      <c r="C187" s="16" t="s">
        <v>194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46044</v>
      </c>
      <c r="B188" s="6" t="n">
        <v>-16.73</v>
      </c>
      <c r="C188" s="16" t="s">
        <v>232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46044</v>
      </c>
      <c r="B189" s="6" t="n">
        <v>1036</v>
      </c>
      <c r="C189" s="16" t="s">
        <v>233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46044</v>
      </c>
      <c r="B190" s="6" t="n">
        <v>320</v>
      </c>
      <c r="C190" s="16" t="s">
        <v>234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46045</v>
      </c>
      <c r="B191" s="6" t="n">
        <v>-2000</v>
      </c>
      <c r="C191" s="16" t="s">
        <v>235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46045.507210648</v>
      </c>
      <c r="B192" s="6" t="n">
        <v>19.73</v>
      </c>
      <c r="C192" s="16" t="s">
        <v>236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46045.546238426</v>
      </c>
      <c r="B193" s="6" t="n">
        <v>273.96</v>
      </c>
      <c r="C193" s="16" t="s">
        <v>194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46045.547210648</v>
      </c>
      <c r="B194" s="6" t="n">
        <v>1000</v>
      </c>
      <c r="C194" s="16" t="s">
        <v>194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46046</v>
      </c>
      <c r="B195" s="6" t="n">
        <v>-19.02</v>
      </c>
      <c r="C195" s="16" t="s">
        <v>237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46046</v>
      </c>
      <c r="B196" s="6" t="n">
        <v>-415</v>
      </c>
      <c r="C196" s="16" t="s">
        <v>238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46047</v>
      </c>
      <c r="B197" s="6" t="n">
        <v>-58.85</v>
      </c>
      <c r="C197" s="16" t="s">
        <v>239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46048</v>
      </c>
      <c r="B198" s="6" t="n">
        <v>-39.63</v>
      </c>
      <c r="C198" s="16" t="s">
        <v>240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46048</v>
      </c>
      <c r="B199" s="6" t="n">
        <v>49.91</v>
      </c>
      <c r="C199" s="16" t="s">
        <v>241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46048.60462963</v>
      </c>
      <c r="B200" s="6" t="n">
        <v>63.17</v>
      </c>
      <c r="C200" s="16" t="s">
        <v>242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46048.823356481</v>
      </c>
      <c r="B201" s="6" t="n">
        <v>67.85</v>
      </c>
      <c r="C201" s="16" t="s">
        <v>243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46048.823356481</v>
      </c>
      <c r="B202" s="6" t="n">
        <v>415</v>
      </c>
      <c r="C202" s="16" t="s">
        <v>244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46048.830625</v>
      </c>
      <c r="B203" s="6" t="n">
        <v>45.63</v>
      </c>
      <c r="C203" s="16" t="s">
        <v>245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46048.84462963</v>
      </c>
      <c r="B204" s="6" t="n">
        <v>600</v>
      </c>
      <c r="C204" s="16" t="s">
        <v>194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46049.554456019</v>
      </c>
      <c r="B205" s="6" t="n">
        <v>1670.97</v>
      </c>
      <c r="C205" s="16" t="s">
        <v>194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46049.604513889</v>
      </c>
      <c r="B206" s="6" t="n">
        <v>2000</v>
      </c>
      <c r="C206" s="16" t="s">
        <v>246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46049.621909722</v>
      </c>
      <c r="B207" s="6" t="n">
        <v>22.02</v>
      </c>
      <c r="C207" s="16" t="s">
        <v>247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46050</v>
      </c>
      <c r="B208" s="6" t="n">
        <v>-52.84</v>
      </c>
      <c r="C208" s="16" t="s">
        <v>248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46050</v>
      </c>
      <c r="B209" s="6" t="n">
        <v>-20.01</v>
      </c>
      <c r="C209" s="16" t="s">
        <v>212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46050.660034722</v>
      </c>
      <c r="B210" s="6" t="n">
        <v>60.84</v>
      </c>
      <c r="C210" s="16" t="s">
        <v>249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46050.95056713</v>
      </c>
      <c r="B211" s="6" t="n">
        <v>38002.53</v>
      </c>
      <c r="C211" s="16" t="s">
        <v>174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46051</v>
      </c>
      <c r="B212" s="6" t="n">
        <v>-475.48</v>
      </c>
      <c r="C212" s="16" t="s">
        <v>250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46051.695046296</v>
      </c>
      <c r="B213" s="6" t="n">
        <v>23.01</v>
      </c>
      <c r="C213" s="16" t="s">
        <v>251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46053</v>
      </c>
      <c r="B214" s="6" t="n">
        <v>-15.26</v>
      </c>
      <c r="C214" s="16" t="s">
        <v>216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46054</v>
      </c>
      <c r="B215" s="6" t="n">
        <v>-13.04</v>
      </c>
      <c r="C215" s="16" t="s">
        <v>252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46055.722662037</v>
      </c>
      <c r="B216" s="6" t="n">
        <v>15.04</v>
      </c>
      <c r="C216" s="16" t="s">
        <v>253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46055.828078704</v>
      </c>
      <c r="B217" s="6" t="n">
        <v>400</v>
      </c>
      <c r="C217" s="16" t="s">
        <v>194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46056.601041667</v>
      </c>
      <c r="B218" s="6" t="n">
        <v>17.26</v>
      </c>
      <c r="C218" s="16" t="s">
        <v>254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46057</v>
      </c>
      <c r="B219" s="6" t="n">
        <v>-16.49</v>
      </c>
      <c r="C219" s="16" t="s">
        <v>217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46057</v>
      </c>
      <c r="B220" s="6" t="n">
        <v>-16.32</v>
      </c>
      <c r="C220" s="16" t="s">
        <v>218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46057.639305556</v>
      </c>
      <c r="B221" s="6" t="n">
        <v>18.49</v>
      </c>
      <c r="C221" s="16" t="s">
        <v>255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46058.663645833</v>
      </c>
      <c r="B222" s="6" t="n">
        <v>19.32</v>
      </c>
      <c r="C222" s="16" t="s">
        <v>256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46061</v>
      </c>
      <c r="B223" s="6" t="n">
        <v>-13</v>
      </c>
      <c r="C223" s="16" t="s">
        <v>257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46062</v>
      </c>
      <c r="B224" s="6" t="n">
        <v>600</v>
      </c>
      <c r="C224" s="16" t="s">
        <v>194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46062.64650463</v>
      </c>
      <c r="B225" s="6" t="n">
        <v>15</v>
      </c>
      <c r="C225" s="16" t="s">
        <v>258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46062.668043981</v>
      </c>
      <c r="B226" s="6" t="n">
        <v>474.2</v>
      </c>
      <c r="C226" s="16" t="s">
        <v>184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46063.697731481</v>
      </c>
      <c r="B227" s="6" t="n">
        <v>2365</v>
      </c>
      <c r="C227" s="16" t="s">
        <v>194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46064</v>
      </c>
      <c r="B228" s="6" t="n">
        <v>-40.86</v>
      </c>
      <c r="C228" s="16" t="s">
        <v>224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46064</v>
      </c>
      <c r="B229" s="6" t="n">
        <v>-29.9</v>
      </c>
      <c r="C229" s="16" t="s">
        <v>259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46064.632303241</v>
      </c>
      <c r="B230" s="6" t="n">
        <v>34.9</v>
      </c>
      <c r="C230" s="16" t="s">
        <v>260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46065.58724537</v>
      </c>
      <c r="B231" s="6" t="n">
        <v>46.86</v>
      </c>
      <c r="C231" s="16" t="s">
        <v>261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46067</v>
      </c>
      <c r="B232" s="6" t="n">
        <v>-12.79</v>
      </c>
      <c r="C232" s="16" t="s">
        <v>229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46069</v>
      </c>
      <c r="B233" s="6" t="n">
        <v>1000</v>
      </c>
      <c r="C233" s="16" t="s">
        <v>194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46069.54474537</v>
      </c>
      <c r="B234" s="6" t="n">
        <v>40.7</v>
      </c>
      <c r="C234" s="16" t="s">
        <v>174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46069.595381944</v>
      </c>
      <c r="B235" s="6" t="n">
        <v>700</v>
      </c>
      <c r="C235" s="16" t="s">
        <v>194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46069.601342593</v>
      </c>
      <c r="B236" s="6" t="n">
        <v>-1874.71</v>
      </c>
      <c r="C236" s="16" t="s">
        <v>262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46069.601689815</v>
      </c>
      <c r="B237" s="6" t="n">
        <v>1902.46</v>
      </c>
      <c r="C237" s="16" t="s">
        <v>194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46069.667199074</v>
      </c>
      <c r="B238" s="6" t="n">
        <v>14.79</v>
      </c>
      <c r="C238" s="16" t="s">
        <v>263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46074</v>
      </c>
      <c r="B239" s="6" t="n">
        <v>-16.73</v>
      </c>
      <c r="C239" s="16" t="s">
        <v>232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46076</v>
      </c>
      <c r="B240" s="6" t="n">
        <v>-415</v>
      </c>
      <c r="C240" s="16" t="s">
        <v>238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46076</v>
      </c>
      <c r="B241" s="6" t="n">
        <v>500</v>
      </c>
      <c r="C241" s="16" t="s">
        <v>194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46076.642291667</v>
      </c>
      <c r="B242" s="6" t="n">
        <v>250</v>
      </c>
      <c r="C242" s="16" t="s">
        <v>194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46077</v>
      </c>
      <c r="B243" s="6" t="n">
        <v>-53.7</v>
      </c>
      <c r="C243" s="16" t="s">
        <v>264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46077.459814815</v>
      </c>
      <c r="B244" s="6" t="n">
        <v>1200</v>
      </c>
      <c r="C244" s="16" t="s">
        <v>194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46077.6740625</v>
      </c>
      <c r="B245" s="6" t="n">
        <v>61.7</v>
      </c>
      <c r="C245" s="16" t="s">
        <v>265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46077.6740625</v>
      </c>
      <c r="B246" s="6" t="n">
        <v>415</v>
      </c>
      <c r="C246" s="16" t="s">
        <v>266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46077.901006944</v>
      </c>
      <c r="B247" s="6" t="n">
        <v>22610.68</v>
      </c>
      <c r="C247" s="16" t="s">
        <v>194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46078.538796296</v>
      </c>
      <c r="B248" s="6" t="n">
        <v>19.73</v>
      </c>
      <c r="C248" s="16" t="s">
        <v>267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46080</v>
      </c>
      <c r="B249" s="6" t="n">
        <v>-392.26</v>
      </c>
      <c r="C249" s="16" t="s">
        <v>268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46081</v>
      </c>
      <c r="B250" s="6" t="n">
        <v>3010</v>
      </c>
      <c r="C250" s="16" t="s">
        <v>154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46081.513634259</v>
      </c>
      <c r="B251" s="6" t="n">
        <v>5000</v>
      </c>
      <c r="C251" s="16" t="s">
        <v>194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46082</v>
      </c>
      <c r="B252" s="6" t="n">
        <v>2242</v>
      </c>
      <c r="C252" s="16" t="s">
        <v>154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46083.775428241</v>
      </c>
      <c r="B253" s="6" t="n">
        <v>2000</v>
      </c>
      <c r="C253" s="16" t="s">
        <v>194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46083.776956019</v>
      </c>
      <c r="B254" s="6" t="n">
        <v>1500</v>
      </c>
      <c r="C254" s="16" t="s">
        <v>194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46083.778148148</v>
      </c>
      <c r="B255" s="6" t="n">
        <v>200</v>
      </c>
      <c r="C255" s="16" t="s">
        <v>194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46083.779108796</v>
      </c>
      <c r="B256" s="6" t="n">
        <v>100</v>
      </c>
      <c r="C256" s="16" t="s">
        <v>194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46090</v>
      </c>
      <c r="B257" s="6" t="n">
        <v>600</v>
      </c>
      <c r="C257" s="16" t="s">
        <v>194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46090</v>
      </c>
      <c r="B258" s="6" t="n">
        <v>170</v>
      </c>
      <c r="C258" s="16" t="s">
        <v>194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46091</v>
      </c>
      <c r="B259" s="6" t="n">
        <v>1995</v>
      </c>
      <c r="C259" s="16" t="s">
        <v>194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46091.592835648</v>
      </c>
      <c r="B260" s="6" t="n">
        <v>1797.38</v>
      </c>
      <c r="C260" s="16" t="s">
        <v>194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46091.664270833</v>
      </c>
      <c r="B261" s="6" t="n">
        <v>391.27</v>
      </c>
      <c r="C261" s="16" t="s">
        <v>184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46094</v>
      </c>
      <c r="B262" s="6" t="n">
        <v>-54.48</v>
      </c>
      <c r="C262" s="16" t="s">
        <v>269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46094</v>
      </c>
      <c r="B263" s="6" t="n">
        <v>451.13</v>
      </c>
      <c r="C263" s="16" t="s">
        <v>154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46097</v>
      </c>
      <c r="B264" s="6" t="n">
        <v>1000</v>
      </c>
      <c r="C264" s="16" t="s">
        <v>194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46097.656666667</v>
      </c>
      <c r="B265" s="6" t="n">
        <v>62.48</v>
      </c>
      <c r="C265" s="16" t="s">
        <v>270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46098.771875</v>
      </c>
      <c r="B266" s="6" t="n">
        <v>1200</v>
      </c>
      <c r="C266" s="16" t="s">
        <v>194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46098.772199074</v>
      </c>
      <c r="B267" s="6" t="n">
        <v>150</v>
      </c>
      <c r="C267" s="16" t="s">
        <v>194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46099.524166667</v>
      </c>
      <c r="B268" s="6" t="n">
        <v>-42693.83</v>
      </c>
      <c r="C268" s="16" t="s">
        <v>174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46099.525081019</v>
      </c>
      <c r="B269" s="6" t="n">
        <v>42000</v>
      </c>
      <c r="C269" s="16" t="s">
        <v>194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46099.928634259</v>
      </c>
      <c r="B270" s="6" t="n">
        <v>733</v>
      </c>
      <c r="C270" s="16" t="s">
        <v>194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46100.745358796</v>
      </c>
      <c r="B271" s="6" t="n">
        <v>-18</v>
      </c>
      <c r="C271" s="16" t="s">
        <v>174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46104</v>
      </c>
      <c r="B272" s="6" t="n">
        <v>145</v>
      </c>
      <c r="C272" s="16" t="s">
        <v>194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46104.418946759</v>
      </c>
      <c r="B273" s="6" t="n">
        <v>1714.73</v>
      </c>
      <c r="C273" s="16" t="s">
        <v>194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46104.420925926</v>
      </c>
      <c r="B274" s="6" t="n">
        <v>1000</v>
      </c>
      <c r="C274" s="16" t="s">
        <v>194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46104.421284722</v>
      </c>
      <c r="B275" s="6" t="n">
        <v>2000</v>
      </c>
      <c r="C275" s="16" t="s">
        <v>194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46105</v>
      </c>
      <c r="B276" s="6" t="n">
        <v>10</v>
      </c>
      <c r="C276" s="16" t="s">
        <v>194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46106</v>
      </c>
      <c r="B277" s="6" t="n">
        <v>-468.56</v>
      </c>
      <c r="C277" s="16" t="s">
        <v>271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46106.576747685</v>
      </c>
      <c r="B278" s="6" t="n">
        <v>538.56</v>
      </c>
      <c r="C278" s="16" t="s">
        <v>272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46106.604085648</v>
      </c>
      <c r="B279" s="6" t="n">
        <v>365</v>
      </c>
      <c r="C279" s="16" t="s">
        <v>194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46107</v>
      </c>
      <c r="B280" s="6" t="n">
        <v>1000</v>
      </c>
      <c r="C280" s="16" t="s">
        <v>194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46109</v>
      </c>
      <c r="B281" s="6" t="n">
        <v>-26.82</v>
      </c>
      <c r="C281" s="16" t="s">
        <v>273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46111.636122685</v>
      </c>
      <c r="B282" s="6" t="n">
        <v>30.82</v>
      </c>
      <c r="C282" s="16" t="s">
        <v>274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46111.682256944</v>
      </c>
      <c r="B283" s="6" t="n">
        <v>82</v>
      </c>
      <c r="C283" s="16" t="s">
        <v>194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46113</v>
      </c>
      <c r="B284" s="6" t="n">
        <v>-30.52</v>
      </c>
      <c r="C284" s="16" t="s">
        <v>275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46113</v>
      </c>
      <c r="B285" s="6" t="n">
        <v>600</v>
      </c>
      <c r="C285" s="16" t="s">
        <v>194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46113</v>
      </c>
      <c r="B286" s="6" t="n">
        <v>109.32</v>
      </c>
      <c r="C286" s="16" t="s">
        <v>194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46113.842106481</v>
      </c>
      <c r="B287" s="6" t="n">
        <v>1</v>
      </c>
      <c r="C287" s="16" t="s">
        <v>194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46114.604513889</v>
      </c>
      <c r="B288" s="6" t="n">
        <v>34.52</v>
      </c>
      <c r="C288" s="16" t="s">
        <v>276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46118.599756944</v>
      </c>
      <c r="B289" s="6" t="n">
        <v>100</v>
      </c>
      <c r="C289" s="16" t="s">
        <v>194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46118.600775463</v>
      </c>
      <c r="B290" s="6" t="n">
        <v>50</v>
      </c>
      <c r="C290" s="16" t="s">
        <v>194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46118.601574074</v>
      </c>
      <c r="B291" s="6" t="n">
        <v>1700</v>
      </c>
      <c r="C291" s="16" t="s">
        <v>194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46118.602766204</v>
      </c>
      <c r="B292" s="6" t="n">
        <v>250</v>
      </c>
      <c r="C292" s="16" t="s">
        <v>194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46121</v>
      </c>
      <c r="B293" s="6" t="n">
        <v>627</v>
      </c>
      <c r="C293" s="16" t="s">
        <v>154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46122</v>
      </c>
      <c r="B294" s="6" t="n">
        <v>543.64</v>
      </c>
      <c r="C294" s="16" t="s">
        <v>154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46124</v>
      </c>
      <c r="B295" s="6" t="n">
        <v>-54.48</v>
      </c>
      <c r="C295" s="16" t="s">
        <v>269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46125</v>
      </c>
      <c r="B296" s="6" t="n">
        <v>-82.46</v>
      </c>
      <c r="C296" s="16" t="s">
        <v>277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46125</v>
      </c>
      <c r="B297" s="6" t="n">
        <v>600</v>
      </c>
      <c r="C297" s="16" t="s">
        <v>194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46125</v>
      </c>
      <c r="B298" s="6" t="n">
        <v>1000</v>
      </c>
      <c r="C298" s="16" t="s">
        <v>194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46126</v>
      </c>
      <c r="B299" s="6" t="n">
        <v>-50</v>
      </c>
      <c r="C299" s="16" t="s">
        <v>278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46126.628831019</v>
      </c>
      <c r="B300" s="6" t="n">
        <v>62.48</v>
      </c>
      <c r="C300" s="16" t="s">
        <v>279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46127</v>
      </c>
      <c r="B301" s="6" t="n">
        <v>-10.49</v>
      </c>
      <c r="C301" s="16" t="s">
        <v>280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46127.601030093</v>
      </c>
      <c r="B302" s="6" t="n">
        <v>12.49</v>
      </c>
      <c r="C302" s="16" t="s">
        <v>281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46127.601030093</v>
      </c>
      <c r="B303" s="6" t="n">
        <v>50</v>
      </c>
      <c r="C303" s="16" t="s">
        <v>282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46127.614664352</v>
      </c>
      <c r="B304" s="6" t="n">
        <v>1200</v>
      </c>
      <c r="C304" s="16" t="s">
        <v>194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46129</v>
      </c>
      <c r="B305" s="6" t="n">
        <v>1332.31</v>
      </c>
      <c r="C305" s="16" t="s">
        <v>174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46129.634618056</v>
      </c>
      <c r="B306" s="6" t="n">
        <v>1200</v>
      </c>
      <c r="C306" s="16" t="s">
        <v>194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46132.506828704</v>
      </c>
      <c r="B307" s="6" t="n">
        <v>1600</v>
      </c>
      <c r="C307" s="16" t="s">
        <v>194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46132.509907407</v>
      </c>
      <c r="B308" s="6" t="n">
        <v>1000</v>
      </c>
      <c r="C308" s="16" t="s">
        <v>194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46132.602118056</v>
      </c>
      <c r="B309" s="6" t="n">
        <v>965</v>
      </c>
      <c r="C309" s="16" t="s">
        <v>194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46134</v>
      </c>
      <c r="B310" s="6" t="n">
        <v>-1127.4</v>
      </c>
      <c r="C310" s="16" t="s">
        <v>283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46134</v>
      </c>
      <c r="B311" s="6" t="n">
        <v>-507.38</v>
      </c>
      <c r="C311" s="16" t="s">
        <v>284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46134</v>
      </c>
      <c r="B312" s="6" t="n">
        <v>-476.76</v>
      </c>
      <c r="C312" s="16" t="s">
        <v>285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3" t="n">
        <v>46134</v>
      </c>
      <c r="B313" s="6" t="n">
        <v>1296.4</v>
      </c>
      <c r="C313" s="16" t="s">
        <v>286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 t="n">
        <v>46134.5309375</v>
      </c>
      <c r="B314" s="6" t="n">
        <v>10</v>
      </c>
      <c r="C314" s="16" t="s">
        <v>194</v>
      </c>
      <c r="D314" s="16"/>
      <c r="E314" s="16"/>
      <c r="F314" s="6" t="s">
        <f>=A314-A313</f>
      </c>
      <c r="G314" s="6" t="s">
        <f>=B314+G313</f>
      </c>
      <c r="H314" s="6" t="s">
        <f>=F314*G313</f>
      </c>
    </row>
    <row collapsed="false" customFormat="false" customHeight="false" hidden="false" ht="12.1" outlineLevel="0" r="315">
      <c r="A315" s="13" t="n">
        <v>46134.649664352</v>
      </c>
      <c r="B315" s="6" t="n">
        <v>583.38</v>
      </c>
      <c r="C315" s="16" t="s">
        <v>287</v>
      </c>
      <c r="D315" s="16"/>
      <c r="E315" s="16"/>
      <c r="F315" s="6" t="s">
        <f>=A315-A314</f>
      </c>
      <c r="G315" s="6" t="s">
        <f>=B315+G314</f>
      </c>
      <c r="H315" s="6" t="s">
        <f>=F315*G314</f>
      </c>
    </row>
    <row collapsed="false" customFormat="false" customHeight="false" hidden="false" ht="12.1" outlineLevel="0" r="316">
      <c r="A316" s="13" t="n">
        <v>46134.673935185</v>
      </c>
      <c r="B316" s="6" t="n">
        <v>547.76</v>
      </c>
      <c r="C316" s="16" t="s">
        <v>288</v>
      </c>
      <c r="D316" s="16"/>
      <c r="E316" s="16"/>
      <c r="F316" s="6" t="s">
        <f>=A316-A315</f>
      </c>
      <c r="G316" s="6" t="s">
        <f>=B316+G315</f>
      </c>
      <c r="H316" s="6" t="s">
        <f>=F316*G315</f>
      </c>
    </row>
    <row collapsed="false" customFormat="false" customHeight="false" hidden="false" ht="12.1" outlineLevel="0" r="317">
      <c r="A317" s="13" t="n">
        <v>46134.697199074</v>
      </c>
      <c r="B317" s="6" t="n">
        <v>345</v>
      </c>
      <c r="C317" s="16" t="s">
        <v>194</v>
      </c>
      <c r="D317" s="16"/>
      <c r="E317" s="16"/>
      <c r="F317" s="6" t="s">
        <f>=A317-A316</f>
      </c>
      <c r="G317" s="6" t="s">
        <f>=B317+G316</f>
      </c>
      <c r="H317" s="6" t="s">
        <f>=F317*G316</f>
      </c>
    </row>
    <row collapsed="false" customFormat="false" customHeight="false" hidden="false" ht="12.1" outlineLevel="0" r="318">
      <c r="A318" s="13" t="n">
        <v>46139</v>
      </c>
      <c r="B318" s="6" t="n">
        <v>-26.82</v>
      </c>
      <c r="C318" s="16" t="s">
        <v>273</v>
      </c>
      <c r="D318" s="16"/>
      <c r="E318" s="16"/>
      <c r="F318" s="6" t="s">
        <f>=A318-A317</f>
      </c>
      <c r="G318" s="6" t="s">
        <f>=B318+G317</f>
      </c>
      <c r="H318" s="6" t="s">
        <f>=F318*G317</f>
      </c>
    </row>
    <row collapsed="false" customFormat="false" customHeight="false" hidden="false" ht="12.1" outlineLevel="0" r="319">
      <c r="A319" s="13" t="n">
        <v>46139.649907407</v>
      </c>
      <c r="B319" s="6" t="n">
        <v>30.82</v>
      </c>
      <c r="C319" s="16" t="s">
        <v>289</v>
      </c>
      <c r="D319" s="16"/>
      <c r="E319" s="16"/>
      <c r="F319" s="6" t="s">
        <f>=A319-A318</f>
      </c>
      <c r="G319" s="6" t="s">
        <f>=B319+G318</f>
      </c>
      <c r="H319" s="6" t="s">
        <f>=F319*G318</f>
      </c>
    </row>
    <row collapsed="false" customFormat="false" customHeight="false" hidden="false" ht="12.1" outlineLevel="0" r="320">
      <c r="A320" s="13" t="n">
        <v>46140</v>
      </c>
      <c r="B320" s="6" t="n">
        <v>25000</v>
      </c>
      <c r="C320" s="16" t="s">
        <v>154</v>
      </c>
      <c r="D320" s="16"/>
      <c r="E320" s="16"/>
      <c r="F320" s="6" t="s">
        <f>=A320-A319</f>
      </c>
      <c r="G320" s="6" t="s">
        <f>=B320+G319</f>
      </c>
      <c r="H320" s="6" t="s">
        <f>=F320*G319</f>
      </c>
    </row>
    <row collapsed="false" customFormat="false" customHeight="false" hidden="false" ht="12.1" outlineLevel="0" r="321">
      <c r="A321" s="13" t="n">
        <v>46141</v>
      </c>
      <c r="B321" s="6" t="n">
        <v>82.46</v>
      </c>
      <c r="C321" s="16" t="s">
        <v>290</v>
      </c>
      <c r="D321" s="16"/>
      <c r="E321" s="16"/>
      <c r="F321" s="6" t="s">
        <f>=A321-A320</f>
      </c>
      <c r="G321" s="6" t="s">
        <f>=B321+G320</f>
      </c>
      <c r="H321" s="6" t="s">
        <f>=F321*G320</f>
      </c>
    </row>
    <row collapsed="false" customFormat="false" customHeight="false" hidden="false" ht="12.1" outlineLevel="0" r="322">
      <c r="A322" s="13" t="n">
        <v>46141.468622685</v>
      </c>
      <c r="B322" s="6" t="n">
        <v>400</v>
      </c>
      <c r="C322" s="16" t="s">
        <v>194</v>
      </c>
      <c r="D322" s="16"/>
      <c r="E322" s="16"/>
      <c r="F322" s="6" t="s">
        <f>=A322-A321</f>
      </c>
      <c r="G322" s="6" t="s">
        <f>=B322+G321</f>
      </c>
      <c r="H322" s="6" t="s">
        <f>=F322*G321</f>
      </c>
    </row>
    <row collapsed="false" customFormat="false" customHeight="false" hidden="false" ht="12.1" outlineLevel="0" r="323">
      <c r="A323" s="13" t="n">
        <v>46141.477384259</v>
      </c>
      <c r="B323" s="6" t="n">
        <v>337</v>
      </c>
      <c r="C323" s="16" t="s">
        <v>194</v>
      </c>
      <c r="D323" s="16"/>
      <c r="E323" s="16"/>
      <c r="F323" s="6" t="s">
        <f>=A323-A322</f>
      </c>
      <c r="G323" s="6" t="s">
        <f>=B323+G322</f>
      </c>
      <c r="H323" s="6" t="s">
        <f>=F323*G322</f>
      </c>
    </row>
    <row collapsed="false" customFormat="false" customHeight="false" hidden="false" ht="12.1" outlineLevel="0" r="324">
      <c r="A324" s="13" t="n">
        <v>46143</v>
      </c>
      <c r="B324" s="6" t="n">
        <v>-44.78</v>
      </c>
      <c r="C324" s="16" t="s">
        <v>291</v>
      </c>
      <c r="D324" s="16"/>
      <c r="E324" s="16"/>
      <c r="F324" s="6" t="s">
        <f>=A324-A323</f>
      </c>
      <c r="G324" s="6" t="s">
        <f>=B324+G323</f>
      </c>
      <c r="H324" s="6" t="s">
        <f>=F324*G323</f>
      </c>
    </row>
    <row collapsed="false" customFormat="false" customHeight="false" hidden="false" ht="12.1" outlineLevel="0" r="325">
      <c r="A325" s="13" t="n">
        <v>46143.563541667</v>
      </c>
      <c r="B325" s="6" t="n">
        <v>118.46</v>
      </c>
      <c r="C325" s="16" t="s">
        <v>194</v>
      </c>
      <c r="D325" s="16"/>
      <c r="E325" s="16"/>
      <c r="F325" s="6" t="s">
        <f>=A325-A324</f>
      </c>
      <c r="G325" s="6" t="s">
        <f>=B325+G324</f>
      </c>
      <c r="H325" s="6" t="s">
        <f>=F325*G324</f>
      </c>
    </row>
    <row collapsed="false" customFormat="false" customHeight="false" hidden="false" ht="12.1" outlineLevel="0" r="326">
      <c r="A326" s="13" t="n">
        <v>46146</v>
      </c>
      <c r="B326" s="6" t="n">
        <v>350</v>
      </c>
      <c r="C326" s="16" t="s">
        <v>154</v>
      </c>
      <c r="D326" s="16"/>
      <c r="E326" s="16"/>
      <c r="F326" s="6" t="s">
        <f>=A326-A325</f>
      </c>
      <c r="G326" s="6" t="s">
        <f>=B326+G325</f>
      </c>
      <c r="H326" s="6" t="s">
        <f>=F326*G325</f>
      </c>
    </row>
    <row collapsed="false" customFormat="false" customHeight="false" hidden="false" ht="12.1" outlineLevel="0" r="327">
      <c r="A327" s="13" t="n">
        <v>46147.649768519</v>
      </c>
      <c r="B327" s="6" t="n">
        <v>51.78</v>
      </c>
      <c r="C327" s="16" t="s">
        <v>292</v>
      </c>
      <c r="D327" s="16"/>
      <c r="E327" s="16"/>
      <c r="F327" s="6" t="s">
        <f>=A327-A326</f>
      </c>
      <c r="G327" s="6" t="s">
        <f>=B327+G326</f>
      </c>
      <c r="H327" s="6" t="s">
        <f>=F327*G326</f>
      </c>
    </row>
    <row collapsed="false" customFormat="false" customHeight="false" hidden="false" ht="12.1" outlineLevel="0" r="328">
      <c r="A328" s="13" t="n">
        <v>46147.887222222</v>
      </c>
      <c r="B328" s="6" t="n">
        <v>822.97</v>
      </c>
      <c r="C328" s="16" t="s">
        <v>174</v>
      </c>
      <c r="D328" s="16"/>
      <c r="E328" s="16"/>
      <c r="F328" s="6" t="s">
        <f>=A328-A327</f>
      </c>
      <c r="G328" s="6" t="s">
        <f>=B328+G327</f>
      </c>
      <c r="H328" s="6" t="s">
        <f>=F328*G327</f>
      </c>
    </row>
    <row collapsed="false" customFormat="false" customHeight="false" hidden="false" ht="12.1" outlineLevel="0" r="329">
      <c r="A329" s="13" t="n">
        <v>46147.895243056</v>
      </c>
      <c r="B329" s="6" t="n">
        <v>80</v>
      </c>
      <c r="C329" s="16" t="s">
        <v>174</v>
      </c>
      <c r="D329" s="16"/>
      <c r="E329" s="16"/>
      <c r="F329" s="6" t="s">
        <f>=A329-A328</f>
      </c>
      <c r="G329" s="6" t="s">
        <f>=B329+G328</f>
      </c>
      <c r="H329" s="6" t="s">
        <f>=F329*G328</f>
      </c>
    </row>
    <row collapsed="false" customFormat="false" customHeight="false" hidden="false" ht="12.1" outlineLevel="0" r="330">
      <c r="A330" s="13" t="n">
        <v>46150</v>
      </c>
      <c r="B330" s="6" t="n">
        <v>606</v>
      </c>
      <c r="C330" s="16" t="s">
        <v>154</v>
      </c>
      <c r="D330" s="16"/>
      <c r="E330" s="16"/>
      <c r="F330" s="6" t="s">
        <f>=A330-A329</f>
      </c>
      <c r="G330" s="6" t="s">
        <f>=B330+G329</f>
      </c>
      <c r="H330" s="6" t="s">
        <f>=F330*G329</f>
      </c>
    </row>
    <row collapsed="false" customFormat="false" customHeight="false" hidden="false" ht="12.1" outlineLevel="0" r="331">
      <c r="A331" s="13" t="n">
        <v>46152</v>
      </c>
      <c r="B331" s="6" t="n">
        <v>-30.26</v>
      </c>
      <c r="C331" s="16" t="s">
        <v>293</v>
      </c>
      <c r="D331" s="16"/>
      <c r="E331" s="16"/>
      <c r="F331" s="6" t="s">
        <f>=A331-A330</f>
      </c>
      <c r="G331" s="6" t="s">
        <f>=B331+G330</f>
      </c>
      <c r="H331" s="6" t="s">
        <f>=F331*G330</f>
      </c>
    </row>
    <row collapsed="false" customFormat="false" customHeight="false" hidden="false" ht="12.1" outlineLevel="0" r="332">
      <c r="A332" s="13" t="n">
        <v>46152</v>
      </c>
      <c r="B332" s="6" t="n">
        <v>282</v>
      </c>
      <c r="C332" s="16" t="s">
        <v>154</v>
      </c>
      <c r="D332" s="16"/>
      <c r="E332" s="16"/>
      <c r="F332" s="6" t="s">
        <f>=A332-A331</f>
      </c>
      <c r="G332" s="6" t="s">
        <f>=B332+G331</f>
      </c>
      <c r="H332" s="6" t="s">
        <f>=F332*G331</f>
      </c>
    </row>
    <row collapsed="false" customFormat="false" customHeight="false" hidden="false" ht="12.1" outlineLevel="0" r="333">
      <c r="A333" s="13" t="n">
        <v>46152</v>
      </c>
      <c r="B333" s="6" t="n">
        <v>500</v>
      </c>
      <c r="C333" s="16" t="s">
        <v>194</v>
      </c>
      <c r="D333" s="16"/>
      <c r="E333" s="16"/>
      <c r="F333" s="6" t="s">
        <f>=A333-A332</f>
      </c>
      <c r="G333" s="6" t="s">
        <f>=B333+G332</f>
      </c>
      <c r="H333" s="6" t="s">
        <f>=F333*G332</f>
      </c>
    </row>
    <row collapsed="false" customFormat="false" customHeight="false" hidden="false" ht="12.1" outlineLevel="0" r="334">
      <c r="A334" s="13" t="n">
        <v>46153</v>
      </c>
      <c r="B334" s="6" t="n">
        <v>200</v>
      </c>
      <c r="C334" s="16" t="s">
        <v>194</v>
      </c>
      <c r="D334" s="16"/>
      <c r="E334" s="16"/>
      <c r="F334" s="6" t="s">
        <f>=A334-A333</f>
      </c>
      <c r="G334" s="6" t="s">
        <f>=B334+G333</f>
      </c>
      <c r="H334" s="6" t="s">
        <f>=F334*G333</f>
      </c>
    </row>
    <row collapsed="false" customFormat="false" customHeight="false" hidden="false" ht="12.1" outlineLevel="0" r="335">
      <c r="A335" s="13" t="n">
        <v>46153</v>
      </c>
      <c r="B335" s="6" t="n">
        <v>1300</v>
      </c>
      <c r="C335" s="16" t="s">
        <v>194</v>
      </c>
      <c r="D335" s="16"/>
      <c r="E335" s="16"/>
      <c r="F335" s="6" t="s">
        <f>=A335-A334</f>
      </c>
      <c r="G335" s="6" t="s">
        <f>=B335+G334</f>
      </c>
      <c r="H335" s="6" t="s">
        <f>=F335*G334</f>
      </c>
    </row>
    <row collapsed="false" customFormat="false" customHeight="false" hidden="false" ht="12.1" outlineLevel="0" r="336">
      <c r="A336" s="13" t="n">
        <v>46153</v>
      </c>
      <c r="B336" s="6" t="n">
        <v>100</v>
      </c>
      <c r="C336" s="16" t="s">
        <v>194</v>
      </c>
      <c r="D336" s="16"/>
      <c r="E336" s="16"/>
      <c r="F336" s="6" t="s">
        <f>=A336-A335</f>
      </c>
      <c r="G336" s="6" t="s">
        <f>=B336+G335</f>
      </c>
      <c r="H336" s="6" t="s">
        <f>=F336*G335</f>
      </c>
    </row>
    <row collapsed="false" customFormat="false" customHeight="false" hidden="false" ht="12.1" outlineLevel="0" r="337">
      <c r="A337" s="13" t="n">
        <v>46154</v>
      </c>
      <c r="B337" s="6" t="n">
        <v>-48.88</v>
      </c>
      <c r="C337" s="16" t="s">
        <v>294</v>
      </c>
      <c r="D337" s="16"/>
      <c r="E337" s="16"/>
      <c r="F337" s="6" t="s">
        <f>=A337-A336</f>
      </c>
      <c r="G337" s="6" t="s">
        <f>=B337+G336</f>
      </c>
      <c r="H337" s="6" t="s">
        <f>=F337*G336</f>
      </c>
    </row>
    <row collapsed="false" customFormat="false" customHeight="false" hidden="false" ht="12.1" outlineLevel="0" r="338">
      <c r="A338" s="13" t="n">
        <v>46154</v>
      </c>
      <c r="B338" s="6" t="n">
        <v>554.36</v>
      </c>
      <c r="C338" s="16" t="s">
        <v>154</v>
      </c>
      <c r="D338" s="16"/>
      <c r="E338" s="16"/>
      <c r="F338" s="6" t="s">
        <f>=A338-A337</f>
      </c>
      <c r="G338" s="6" t="s">
        <f>=B338+G337</f>
      </c>
      <c r="H338" s="6" t="s">
        <f>=F338*G337</f>
      </c>
    </row>
    <row collapsed="false" customFormat="false" customHeight="false" hidden="false" ht="12.1" outlineLevel="0" r="339">
      <c r="A339" s="13" t="n">
        <v>46155.653217593</v>
      </c>
      <c r="B339" s="6" t="n">
        <v>34.26</v>
      </c>
      <c r="C339" s="16" t="s">
        <v>295</v>
      </c>
      <c r="D339" s="16"/>
      <c r="E339" s="16"/>
      <c r="F339" s="6" t="s">
        <f>=A339-A338</f>
      </c>
      <c r="G339" s="6" t="s">
        <f>=B339+G338</f>
      </c>
      <c r="H339" s="6" t="s">
        <f>=F339*G338</f>
      </c>
    </row>
    <row collapsed="false" customFormat="false" customHeight="false" hidden="false" ht="12.1" outlineLevel="0" r="340">
      <c r="A340" s="13" t="n">
        <v>46155.677384259</v>
      </c>
      <c r="B340" s="6" t="n">
        <v>55.88</v>
      </c>
      <c r="C340" s="16" t="s">
        <v>296</v>
      </c>
      <c r="D340" s="16"/>
      <c r="E340" s="16"/>
      <c r="F340" s="6" t="s">
        <f>=A340-A339</f>
      </c>
      <c r="G340" s="6" t="s">
        <f>=B340+G339</f>
      </c>
      <c r="H340" s="6" t="s">
        <f>=F340*G339</f>
      </c>
    </row>
    <row collapsed="false" customFormat="false" customHeight="false" hidden="false" ht="12.1" outlineLevel="0" r="341">
      <c r="A341" s="13" t="n">
        <v>46157</v>
      </c>
      <c r="B341" s="6" t="n">
        <v>-9.71</v>
      </c>
      <c r="C341" s="16" t="s">
        <v>297</v>
      </c>
      <c r="D341" s="16"/>
      <c r="E341" s="16"/>
      <c r="F341" s="6" t="s">
        <f>=A341-A340</f>
      </c>
      <c r="G341" s="6" t="s">
        <f>=B341+G340</f>
      </c>
      <c r="H341" s="6" t="s">
        <f>=F341*G340</f>
      </c>
    </row>
    <row collapsed="false" customFormat="false" customHeight="false" hidden="false" ht="12.1" outlineLevel="0" r="342">
      <c r="A342" s="13" t="n">
        <v>46157</v>
      </c>
      <c r="B342" s="6" t="n">
        <v>-150</v>
      </c>
      <c r="C342" s="16" t="s">
        <v>298</v>
      </c>
      <c r="D342" s="16"/>
      <c r="E342" s="16"/>
      <c r="F342" s="6" t="s">
        <f>=A342-A341</f>
      </c>
      <c r="G342" s="6" t="s">
        <f>=B342+G341</f>
      </c>
      <c r="H342" s="6" t="s">
        <f>=F342*G341</f>
      </c>
    </row>
    <row collapsed="false" customFormat="false" customHeight="false" hidden="false" ht="12.1" outlineLevel="0" r="343">
      <c r="A343" s="13" t="n">
        <v>46157.607951389</v>
      </c>
      <c r="B343" s="6" t="n">
        <v>11.71</v>
      </c>
      <c r="C343" s="16" t="s">
        <v>299</v>
      </c>
      <c r="D343" s="16"/>
      <c r="E343" s="16"/>
      <c r="F343" s="6" t="s">
        <f>=A343-A342</f>
      </c>
      <c r="G343" s="6" t="s">
        <f>=B343+G342</f>
      </c>
      <c r="H343" s="6" t="s">
        <f>=F343*G342</f>
      </c>
    </row>
    <row collapsed="false" customFormat="false" customHeight="false" hidden="false" ht="12.1" outlineLevel="0" r="344">
      <c r="A344" s="13" t="n">
        <v>46158</v>
      </c>
      <c r="B344" s="6" t="n">
        <v>-22.48</v>
      </c>
      <c r="C344" s="16" t="s">
        <v>300</v>
      </c>
      <c r="D344" s="16"/>
      <c r="E344" s="16"/>
      <c r="F344" s="6" t="s">
        <f>=A344-A343</f>
      </c>
      <c r="G344" s="6" t="s">
        <f>=B344+G343</f>
      </c>
      <c r="H344" s="6" t="s">
        <f>=F344*G343</f>
      </c>
    </row>
    <row collapsed="false" customFormat="false" customHeight="false" hidden="false" ht="12.1" outlineLevel="0" r="345">
      <c r="A345" s="13" t="n">
        <v>46158</v>
      </c>
      <c r="B345" s="6" t="n">
        <v>1000</v>
      </c>
      <c r="C345" s="16" t="s">
        <v>194</v>
      </c>
      <c r="D345" s="16"/>
      <c r="E345" s="16"/>
      <c r="F345" s="6" t="s">
        <f>=A345-A344</f>
      </c>
      <c r="G345" s="6" t="s">
        <f>=B345+G344</f>
      </c>
      <c r="H345" s="6" t="s">
        <f>=F345*G344</f>
      </c>
    </row>
    <row collapsed="false" customFormat="false" customHeight="false" hidden="false" ht="12.1" outlineLevel="0" r="346">
      <c r="A346" s="13" t="n">
        <v>46160</v>
      </c>
      <c r="B346" s="6" t="n">
        <v>1500</v>
      </c>
      <c r="C346" s="16" t="s">
        <v>194</v>
      </c>
      <c r="D346" s="16"/>
      <c r="E346" s="16"/>
      <c r="F346" s="6" t="s">
        <f>=A346-A345</f>
      </c>
      <c r="G346" s="6" t="s">
        <f>=B346+G345</f>
      </c>
      <c r="H346" s="6" t="s">
        <f>=F346*G345</f>
      </c>
    </row>
    <row collapsed="false" customFormat="false" customHeight="false" hidden="false" ht="12.1" outlineLevel="0" r="347">
      <c r="A347" s="13" t="n">
        <v>46160</v>
      </c>
      <c r="B347" s="6" t="n">
        <v>575</v>
      </c>
      <c r="C347" s="16" t="s">
        <v>194</v>
      </c>
      <c r="D347" s="16"/>
      <c r="E347" s="16"/>
      <c r="F347" s="6" t="s">
        <f>=A347-A346</f>
      </c>
      <c r="G347" s="6" t="s">
        <f>=B347+G346</f>
      </c>
      <c r="H347" s="6" t="s">
        <f>=F347*G346</f>
      </c>
    </row>
    <row collapsed="false" customFormat="false" customHeight="false" hidden="false" ht="12.1" outlineLevel="0" r="348">
      <c r="A348" s="13" t="n">
        <v>46160</v>
      </c>
      <c r="B348" s="6" t="n">
        <v>816</v>
      </c>
      <c r="C348" s="16" t="s">
        <v>194</v>
      </c>
      <c r="D348" s="16"/>
      <c r="E348" s="16"/>
      <c r="F348" s="6" t="s">
        <f>=A348-A347</f>
      </c>
      <c r="G348" s="6" t="s">
        <f>=B348+G347</f>
      </c>
      <c r="H348" s="6" t="s">
        <f>=F348*G347</f>
      </c>
    </row>
    <row collapsed="false" customFormat="false" customHeight="false" hidden="false" ht="12.1" outlineLevel="0" r="349">
      <c r="A349" s="13" t="n">
        <v>46160.646284722</v>
      </c>
      <c r="B349" s="6" t="n">
        <v>25.48</v>
      </c>
      <c r="C349" s="16" t="s">
        <v>301</v>
      </c>
      <c r="D349" s="16"/>
      <c r="E349" s="16"/>
      <c r="F349" s="6" t="s">
        <f>=A349-A348</f>
      </c>
      <c r="G349" s="6" t="s">
        <f>=B349+G348</f>
      </c>
      <c r="H349" s="6" t="s">
        <f>=F349*G348</f>
      </c>
    </row>
    <row collapsed="false" customFormat="false" customHeight="false" hidden="false" ht="12.1" outlineLevel="0" r="350">
      <c r="A350" s="13" t="n">
        <v>46161.500381944</v>
      </c>
      <c r="B350" s="6" t="n">
        <v>150</v>
      </c>
      <c r="C350" s="16" t="s">
        <v>302</v>
      </c>
      <c r="D350" s="16"/>
      <c r="E350" s="16"/>
      <c r="F350" s="6" t="s">
        <f>=A350-A349</f>
      </c>
      <c r="G350" s="6" t="s">
        <f>=B350+G349</f>
      </c>
      <c r="H350" s="6" t="s">
        <f>=F350*G349</f>
      </c>
    </row>
    <row collapsed="false" customFormat="false" customHeight="false" hidden="false" ht="12.1" outlineLevel="0" r="351">
      <c r="A351" s="13" t="n">
        <v>46163</v>
      </c>
      <c r="B351" s="6" t="n">
        <v>-1000</v>
      </c>
      <c r="C351" s="16" t="s">
        <v>303</v>
      </c>
      <c r="D351" s="16"/>
      <c r="E351" s="16"/>
      <c r="F351" s="6" t="s">
        <f>=A351-A350</f>
      </c>
      <c r="G351" s="6" t="s">
        <f>=B351+G350</f>
      </c>
      <c r="H351" s="6" t="s">
        <f>=F351*G350</f>
      </c>
    </row>
    <row collapsed="false" customFormat="false" customHeight="false" hidden="false" ht="12.1" outlineLevel="0" r="352">
      <c r="A352" s="13" t="n">
        <v>46164</v>
      </c>
      <c r="B352" s="6" t="n">
        <v>-476.76</v>
      </c>
      <c r="C352" s="16" t="s">
        <v>285</v>
      </c>
      <c r="D352" s="16"/>
      <c r="E352" s="16"/>
      <c r="F352" s="6" t="s">
        <f>=A352-A351</f>
      </c>
      <c r="G352" s="6" t="s">
        <f>=B352+G351</f>
      </c>
      <c r="H352" s="6" t="s">
        <f>=F352*G351</f>
      </c>
    </row>
    <row collapsed="false" customFormat="false" customHeight="false" hidden="false" ht="12.1" outlineLevel="0" r="353">
      <c r="A353" s="13" t="n">
        <v>46164</v>
      </c>
      <c r="B353" s="6" t="n">
        <v>-16.9</v>
      </c>
      <c r="C353" s="16" t="s">
        <v>304</v>
      </c>
      <c r="D353" s="16"/>
      <c r="E353" s="16"/>
      <c r="F353" s="6" t="s">
        <f>=A353-A352</f>
      </c>
      <c r="G353" s="6" t="s">
        <f>=B353+G352</f>
      </c>
      <c r="H353" s="6" t="s">
        <f>=F353*G352</f>
      </c>
    </row>
    <row collapsed="false" customFormat="false" customHeight="false" hidden="false" ht="12.1" outlineLevel="0" r="354">
      <c r="A354" s="13" t="n">
        <v>46164.601134259</v>
      </c>
      <c r="B354" s="6" t="n">
        <v>547.76</v>
      </c>
      <c r="C354" s="16" t="s">
        <v>305</v>
      </c>
      <c r="D354" s="16"/>
      <c r="E354" s="16"/>
      <c r="F354" s="6" t="s">
        <f>=A354-A353</f>
      </c>
      <c r="G354" s="6" t="s">
        <f>=B354+G353</f>
      </c>
      <c r="H354" s="6" t="s">
        <f>=F354*G353</f>
      </c>
    </row>
    <row collapsed="false" customFormat="false" customHeight="false" hidden="false" ht="12.1" outlineLevel="0" r="355">
      <c r="A355" s="13" t="n">
        <v>46164.604537037</v>
      </c>
      <c r="B355" s="6" t="n">
        <v>1000</v>
      </c>
      <c r="C355" s="16" t="s">
        <v>306</v>
      </c>
      <c r="D355" s="16"/>
      <c r="E355" s="16"/>
      <c r="F355" s="6" t="s">
        <f>=A355-A354</f>
      </c>
      <c r="G355" s="6" t="s">
        <f>=B355+G354</f>
      </c>
      <c r="H355" s="6" t="s">
        <f>=F355*G354</f>
      </c>
    </row>
    <row collapsed="false" customFormat="false" customHeight="false" hidden="false" ht="12.1" outlineLevel="0" r="356">
      <c r="A356" s="13" t="n">
        <v>46164.607858796</v>
      </c>
      <c r="B356" s="6" t="n">
        <v>18.9</v>
      </c>
      <c r="C356" s="16" t="s">
        <v>307</v>
      </c>
      <c r="D356" s="16"/>
      <c r="E356" s="16"/>
      <c r="F356" s="6" t="s">
        <f>=A356-A355</f>
      </c>
      <c r="G356" s="6" t="s">
        <f>=B356+G355</f>
      </c>
      <c r="H356" s="6" t="s">
        <f>=F356*G355</f>
      </c>
    </row>
    <row collapsed="false" customFormat="false" customHeight="false" hidden="false" ht="12.1" outlineLevel="0" r="357">
      <c r="A357" s="13" t="n">
        <v>46167</v>
      </c>
      <c r="B357" s="6" t="n">
        <v>-27.5</v>
      </c>
      <c r="C357" s="16" t="s">
        <v>308</v>
      </c>
      <c r="D357" s="16"/>
      <c r="E357" s="16"/>
      <c r="F357" s="6" t="s">
        <f>=A357-A356</f>
      </c>
      <c r="G357" s="6" t="s">
        <f>=B357+G356</f>
      </c>
      <c r="H357" s="6" t="s">
        <f>=F357*G356</f>
      </c>
    </row>
    <row collapsed="false" customFormat="false" customHeight="false" hidden="false" ht="12.1" outlineLevel="0" r="358">
      <c r="A358" s="13" t="n">
        <v>46168.915381944</v>
      </c>
      <c r="B358" s="6" t="n">
        <v>600</v>
      </c>
      <c r="C358" s="16" t="s">
        <v>194</v>
      </c>
      <c r="D358" s="16"/>
      <c r="E358" s="16"/>
      <c r="F358" s="6" t="s">
        <f>=A358-A357</f>
      </c>
      <c r="G358" s="6" t="s">
        <f>=B358+G357</f>
      </c>
      <c r="H358" s="6" t="s">
        <f>=F358*G357</f>
      </c>
    </row>
    <row collapsed="false" customFormat="false" customHeight="false" hidden="false" ht="12.1" outlineLevel="0" r="359">
      <c r="A359" s="13" t="n">
        <v>46168.922268519</v>
      </c>
      <c r="B359" s="6" t="n">
        <v>200</v>
      </c>
      <c r="C359" s="16" t="s">
        <v>194</v>
      </c>
      <c r="D359" s="16"/>
      <c r="E359" s="16"/>
      <c r="F359" s="6" t="s">
        <f>=A359-A358</f>
      </c>
      <c r="G359" s="6" t="s">
        <f>=B359+G358</f>
      </c>
      <c r="H359" s="6" t="s">
        <f>=F359*G358</f>
      </c>
    </row>
    <row collapsed="false" customFormat="false" customHeight="false" hidden="false" ht="12.1" outlineLevel="0" r="360">
      <c r="A360" s="13" t="n">
        <v>46168.923333333</v>
      </c>
      <c r="B360" s="6" t="n">
        <v>1000</v>
      </c>
      <c r="C360" s="16" t="s">
        <v>194</v>
      </c>
      <c r="D360" s="16"/>
      <c r="E360" s="16"/>
      <c r="F360" s="6" t="s">
        <f>=A360-A359</f>
      </c>
      <c r="G360" s="6" t="s">
        <f>=B360+G359</f>
      </c>
      <c r="H360" s="6" t="s">
        <f>=F360*G359</f>
      </c>
    </row>
    <row collapsed="false" customFormat="false" customHeight="false" hidden="false" ht="12.1" outlineLevel="0" r="361">
      <c r="A361" s="13" t="n">
        <v>46169</v>
      </c>
      <c r="B361" s="6" t="n">
        <v>-903.36</v>
      </c>
      <c r="C361" s="16" t="s">
        <v>309</v>
      </c>
      <c r="D361" s="16"/>
      <c r="E361" s="16"/>
      <c r="F361" s="6" t="s">
        <f>=A361-A360</f>
      </c>
      <c r="G361" s="6" t="s">
        <f>=B361+G360</f>
      </c>
      <c r="H361" s="6" t="s">
        <f>=F361*G360</f>
      </c>
    </row>
    <row collapsed="false" customFormat="false" customHeight="false" hidden="false" ht="12.1" outlineLevel="0" r="362">
      <c r="A362" s="13" t="n">
        <v>46169</v>
      </c>
      <c r="B362" s="6" t="n">
        <v>-478.72</v>
      </c>
      <c r="C362" s="16" t="s">
        <v>310</v>
      </c>
      <c r="D362" s="16"/>
      <c r="E362" s="16"/>
      <c r="F362" s="6" t="s">
        <f>=A362-A361</f>
      </c>
      <c r="G362" s="6" t="s">
        <f>=B362+G361</f>
      </c>
      <c r="H362" s="6" t="s">
        <f>=F362*G361</f>
      </c>
    </row>
    <row collapsed="false" customFormat="false" customHeight="false" hidden="false" ht="12.1" outlineLevel="0" r="363">
      <c r="A363" s="13" t="n">
        <v>46169</v>
      </c>
      <c r="B363" s="6" t="n">
        <v>-26.82</v>
      </c>
      <c r="C363" s="16" t="s">
        <v>273</v>
      </c>
      <c r="D363" s="16"/>
      <c r="E363" s="16"/>
      <c r="F363" s="6" t="s">
        <f>=A363-A362</f>
      </c>
      <c r="G363" s="6" t="s">
        <f>=B363+G362</f>
      </c>
      <c r="H363" s="6" t="s">
        <f>=F363*G362</f>
      </c>
    </row>
    <row collapsed="false" customFormat="false" customHeight="false" hidden="false" ht="12.1" outlineLevel="0" r="364">
      <c r="A364" s="13" t="n">
        <v>46169</v>
      </c>
      <c r="B364" s="6" t="n">
        <v>1038.36</v>
      </c>
      <c r="C364" s="16" t="s">
        <v>311</v>
      </c>
      <c r="D364" s="16"/>
      <c r="E364" s="16"/>
      <c r="F364" s="6" t="s">
        <f>=A364-A363</f>
      </c>
      <c r="G364" s="6" t="s">
        <f>=B364+G363</f>
      </c>
      <c r="H364" s="6" t="s">
        <f>=F364*G363</f>
      </c>
    </row>
    <row collapsed="false" customFormat="false" customHeight="false" hidden="false" ht="12.1" outlineLevel="0" r="365">
      <c r="A365" s="13" t="n">
        <v>46169.597604167</v>
      </c>
      <c r="B365" s="6" t="n">
        <v>549.72</v>
      </c>
      <c r="C365" s="16" t="s">
        <v>312</v>
      </c>
      <c r="D365" s="16"/>
      <c r="E365" s="16"/>
      <c r="F365" s="6" t="s">
        <f>=A365-A364</f>
      </c>
      <c r="G365" s="6" t="s">
        <f>=B365+G364</f>
      </c>
      <c r="H365" s="6" t="s">
        <f>=F365*G364</f>
      </c>
    </row>
    <row collapsed="false" customFormat="false" customHeight="false" hidden="false" ht="12.1" outlineLevel="0" r="366">
      <c r="A366" s="13" t="n">
        <v>46169.628842593</v>
      </c>
      <c r="B366" s="6" t="n">
        <v>30.82</v>
      </c>
      <c r="C366" s="16" t="s">
        <v>313</v>
      </c>
      <c r="D366" s="16"/>
      <c r="E366" s="16"/>
      <c r="F366" s="6" t="s">
        <f>=A366-A365</f>
      </c>
      <c r="G366" s="6" t="s">
        <f>=B366+G365</f>
      </c>
      <c r="H366" s="6" t="s">
        <f>=F366*G365</f>
      </c>
    </row>
    <row collapsed="false" customFormat="false" customHeight="false" hidden="false" ht="12.1" outlineLevel="0" r="367">
      <c r="A367" s="13" t="n">
        <v>46170.447175926</v>
      </c>
      <c r="B367" s="6" t="n">
        <v>31.5</v>
      </c>
      <c r="C367" s="16" t="s">
        <v>314</v>
      </c>
      <c r="D367" s="16"/>
      <c r="E367" s="16"/>
      <c r="F367" s="6" t="s">
        <f>=A367-A366</f>
      </c>
      <c r="G367" s="6" t="s">
        <f>=B367+G366</f>
      </c>
      <c r="H367" s="6" t="s">
        <f>=F367*G366</f>
      </c>
    </row>
    <row collapsed="false" customFormat="false" customHeight="false" hidden="false" ht="12.1" outlineLevel="0" r="368">
      <c r="A368" s="13" t="n">
        <v>46173</v>
      </c>
      <c r="B368" s="6" t="n">
        <v>-44.78</v>
      </c>
      <c r="C368" s="16" t="s">
        <v>291</v>
      </c>
      <c r="D368" s="16"/>
      <c r="E368" s="16"/>
      <c r="F368" s="6" t="s">
        <f>=A368-A367</f>
      </c>
      <c r="G368" s="6" t="s">
        <f>=B368+G367</f>
      </c>
      <c r="H368" s="6" t="s">
        <f>=F368*G367</f>
      </c>
    </row>
    <row collapsed="false" customFormat="false" customHeight="false" hidden="false" ht="12.1" outlineLevel="0" r="369">
      <c r="A369" s="13" t="n">
        <v>46174</v>
      </c>
      <c r="B369" s="6" t="n">
        <v>800</v>
      </c>
      <c r="C369" s="16" t="s">
        <v>194</v>
      </c>
      <c r="D369" s="16"/>
      <c r="E369" s="16"/>
      <c r="F369" s="6" t="s">
        <f>=A369-A368</f>
      </c>
      <c r="G369" s="6" t="s">
        <f>=B369+G368</f>
      </c>
      <c r="H369" s="6" t="s">
        <f>=F369*G368</f>
      </c>
    </row>
    <row collapsed="false" customFormat="false" customHeight="false" hidden="false" ht="12.1" outlineLevel="0" r="370">
      <c r="A370" s="13" t="n">
        <v>46174</v>
      </c>
      <c r="B370" s="6" t="n">
        <v>100</v>
      </c>
      <c r="C370" s="16" t="s">
        <v>194</v>
      </c>
      <c r="D370" s="16"/>
      <c r="E370" s="16"/>
      <c r="F370" s="6" t="s">
        <f>=A370-A369</f>
      </c>
      <c r="G370" s="6" t="s">
        <f>=B370+G369</f>
      </c>
      <c r="H370" s="6" t="s">
        <f>=F370*G369</f>
      </c>
    </row>
    <row collapsed="false" customFormat="false" customHeight="false" hidden="false" ht="12.1" outlineLevel="0" r="371">
      <c r="A371" s="13" t="n">
        <v>46174.475081019</v>
      </c>
      <c r="B371" s="6" t="n">
        <v>9297.96</v>
      </c>
      <c r="C371" s="16" t="s">
        <v>315</v>
      </c>
      <c r="D371" s="16"/>
      <c r="E371" s="16"/>
      <c r="F371" s="6" t="s">
        <f>=A371-A370</f>
      </c>
      <c r="G371" s="6" t="s">
        <f>=B371+G370</f>
      </c>
      <c r="H371" s="6" t="s">
        <f>=F371*G370</f>
      </c>
    </row>
    <row collapsed="false" customFormat="false" customHeight="false" hidden="false" ht="12.1" outlineLevel="0" r="372">
      <c r="A372" s="13" t="n">
        <v>46175</v>
      </c>
      <c r="B372" s="6" t="n">
        <v>-25023.31</v>
      </c>
      <c r="C372" s="16" t="s">
        <v>203</v>
      </c>
      <c r="D372" s="16"/>
      <c r="E372" s="16"/>
      <c r="F372" s="6" t="s">
        <f>=A372-A371</f>
      </c>
      <c r="G372" s="6" t="s">
        <f>=B372+G371</f>
      </c>
      <c r="H372" s="6" t="s">
        <f>=F372*G371</f>
      </c>
    </row>
    <row collapsed="false" customFormat="false" customHeight="false" hidden="false" ht="12.1" outlineLevel="0" r="373">
      <c r="A373" s="13" t="n">
        <v>46175.681087963</v>
      </c>
      <c r="B373" s="6" t="n">
        <v>51.78</v>
      </c>
      <c r="C373" s="16" t="s">
        <v>316</v>
      </c>
      <c r="D373" s="16"/>
      <c r="E373" s="16"/>
      <c r="F373" s="6" t="s">
        <f>=A373-A372</f>
      </c>
      <c r="G373" s="6" t="s">
        <f>=B373+G372</f>
      </c>
      <c r="H373" s="6" t="s">
        <f>=F373*G372</f>
      </c>
    </row>
    <row collapsed="false" customFormat="false" customHeight="false" hidden="false" ht="12.1" outlineLevel="0" r="374">
      <c r="A374" s="13" t="n">
        <v>46176</v>
      </c>
      <c r="B374" s="6" t="n">
        <v>-478.72</v>
      </c>
      <c r="C374" s="16" t="s">
        <v>317</v>
      </c>
      <c r="D374" s="16"/>
      <c r="E374" s="16"/>
      <c r="F374" s="6" t="s">
        <f>=A374-A373</f>
      </c>
      <c r="G374" s="6" t="s">
        <f>=B374+G373</f>
      </c>
      <c r="H374" s="6" t="s">
        <f>=F374*G373</f>
      </c>
    </row>
    <row collapsed="false" customFormat="false" customHeight="false" hidden="false" ht="12.1" outlineLevel="0" r="375">
      <c r="A375" s="13" t="n">
        <v>46176</v>
      </c>
      <c r="B375" s="6" t="n">
        <v>-531.8</v>
      </c>
      <c r="C375" s="16" t="s">
        <v>318</v>
      </c>
      <c r="D375" s="16"/>
      <c r="E375" s="16"/>
      <c r="F375" s="6" t="s">
        <f>=A375-A374</f>
      </c>
      <c r="G375" s="6" t="s">
        <f>=B375+G374</f>
      </c>
      <c r="H375" s="6" t="s">
        <f>=F375*G374</f>
      </c>
    </row>
    <row collapsed="false" customFormat="false" customHeight="false" hidden="false" ht="12.1" outlineLevel="0" r="376">
      <c r="A376" s="13" t="n">
        <v>46176</v>
      </c>
      <c r="B376" s="6" t="n">
        <v>549.72</v>
      </c>
      <c r="C376" s="16" t="s">
        <v>319</v>
      </c>
      <c r="D376" s="16"/>
      <c r="E376" s="16"/>
      <c r="F376" s="6" t="s">
        <f>=A376-A375</f>
      </c>
      <c r="G376" s="6" t="s">
        <f>=B376+G375</f>
      </c>
      <c r="H376" s="6" t="s">
        <f>=F376*G375</f>
      </c>
    </row>
    <row collapsed="false" customFormat="false" customHeight="false" hidden="false" ht="12.1" outlineLevel="0" r="377">
      <c r="A377" s="13" t="n">
        <v>46176.687974537</v>
      </c>
      <c r="B377" s="6" t="n">
        <v>610.8</v>
      </c>
      <c r="C377" s="16" t="s">
        <v>320</v>
      </c>
      <c r="D377" s="16"/>
      <c r="E377" s="16"/>
      <c r="F377" s="6" t="s">
        <f>=A377-A376</f>
      </c>
      <c r="G377" s="6" t="s">
        <f>=B377+G376</f>
      </c>
      <c r="H377" s="6" t="s">
        <f>=F377*G376</f>
      </c>
    </row>
    <row collapsed="false" customFormat="false" customHeight="false" hidden="false" ht="12.1" outlineLevel="0" r="378">
      <c r="A378" s="13" t="n">
        <v>46178.560810185</v>
      </c>
      <c r="B378" s="6" t="n">
        <v>1120.57</v>
      </c>
      <c r="C378" s="16" t="s">
        <v>174</v>
      </c>
      <c r="D378" s="16"/>
      <c r="E378" s="16"/>
      <c r="F378" s="6" t="s">
        <f>=A378-A377</f>
      </c>
      <c r="G378" s="6" t="s">
        <f>=B378+G377</f>
      </c>
      <c r="H378" s="6" t="s">
        <f>=F378*G377</f>
      </c>
    </row>
    <row collapsed="false" customFormat="false" customHeight="false" hidden="false" ht="12.1" outlineLevel="0" r="379">
      <c r="A379" s="13" t="n">
        <v>46181.552453704</v>
      </c>
      <c r="B379" s="6" t="n">
        <v>40</v>
      </c>
      <c r="C379" s="16" t="s">
        <v>194</v>
      </c>
      <c r="D379" s="16"/>
      <c r="E379" s="16"/>
      <c r="F379" s="6" t="s">
        <f>=A379-A378</f>
      </c>
      <c r="G379" s="6" t="s">
        <f>=B379+G378</f>
      </c>
      <c r="H379" s="6" t="s">
        <f>=F379*G378</f>
      </c>
    </row>
    <row collapsed="false" customFormat="false" customHeight="false" hidden="false" ht="12.1" outlineLevel="0" r="380">
      <c r="A380" s="13" t="n">
        <v>46182</v>
      </c>
      <c r="B380" s="6" t="n">
        <v>-30.26</v>
      </c>
      <c r="C380" s="16" t="s">
        <v>293</v>
      </c>
      <c r="D380" s="16"/>
      <c r="E380" s="16"/>
      <c r="F380" s="6" t="s">
        <f>=A380-A379</f>
      </c>
      <c r="G380" s="6" t="s">
        <f>=B380+G379</f>
      </c>
      <c r="H380" s="6" t="s">
        <f>=F380*G379</f>
      </c>
    </row>
    <row collapsed="false" customFormat="false" customHeight="false" hidden="false" ht="12.1" outlineLevel="0" r="381">
      <c r="A381" s="13" t="n">
        <v>46182</v>
      </c>
      <c r="B381" s="6" t="n">
        <v>-503.57</v>
      </c>
      <c r="C381" s="16" t="s">
        <v>321</v>
      </c>
      <c r="D381" s="16"/>
      <c r="E381" s="16"/>
      <c r="F381" s="6" t="s">
        <f>=A381-A380</f>
      </c>
      <c r="G381" s="6" t="s">
        <f>=B381+G380</f>
      </c>
      <c r="H381" s="6" t="s">
        <f>=F381*G380</f>
      </c>
    </row>
    <row collapsed="false" customFormat="false" customHeight="false" hidden="false" ht="12.1" outlineLevel="0" r="382">
      <c r="A382" s="13" t="n">
        <v>46183.656655093</v>
      </c>
      <c r="B382" s="6" t="n">
        <v>34.26</v>
      </c>
      <c r="C382" s="16" t="s">
        <v>322</v>
      </c>
      <c r="D382" s="16"/>
      <c r="E382" s="16"/>
      <c r="F382" s="6" t="s">
        <f>=A382-A381</f>
      </c>
      <c r="G382" s="6" t="s">
        <f>=B382+G381</f>
      </c>
      <c r="H382" s="6" t="s">
        <f>=F382*G381</f>
      </c>
    </row>
    <row collapsed="false" customFormat="false" customHeight="false" hidden="false" ht="12.1" outlineLevel="0" r="383">
      <c r="A383" s="13" t="n">
        <v>46184</v>
      </c>
      <c r="B383" s="6" t="n">
        <v>-48.88</v>
      </c>
      <c r="C383" s="16" t="s">
        <v>294</v>
      </c>
      <c r="D383" s="16"/>
      <c r="E383" s="16"/>
      <c r="F383" s="6" t="s">
        <f>=A383-A382</f>
      </c>
      <c r="G383" s="6" t="s">
        <f>=B383+G382</f>
      </c>
      <c r="H383" s="6" t="s">
        <f>=F383*G382</f>
      </c>
    </row>
    <row collapsed="false" customFormat="false" customHeight="false" hidden="false" ht="12.1" outlineLevel="0" r="384">
      <c r="A384" s="13" t="n">
        <v>46186.653784722</v>
      </c>
      <c r="B384" s="6" t="n">
        <v>52.4</v>
      </c>
      <c r="C384" s="16" t="s">
        <v>174</v>
      </c>
      <c r="D384" s="16"/>
      <c r="E384" s="16"/>
      <c r="F384" s="6" t="s">
        <f>=A384-A383</f>
      </c>
      <c r="G384" s="6" t="s">
        <f>=B384+G383</f>
      </c>
      <c r="H384" s="6" t="s">
        <f>=F384*G383</f>
      </c>
    </row>
    <row collapsed="false" customFormat="false" customHeight="false" hidden="false" ht="12.1" outlineLevel="0" r="385">
      <c r="A385" s="13" t="n">
        <v>46187</v>
      </c>
      <c r="B385" s="6" t="n">
        <v>-9.71</v>
      </c>
      <c r="C385" s="16" t="s">
        <v>297</v>
      </c>
      <c r="D385" s="16"/>
      <c r="E385" s="16"/>
      <c r="F385" s="6" t="s">
        <f>=A385-A384</f>
      </c>
      <c r="G385" s="6" t="s">
        <f>=B385+G384</f>
      </c>
      <c r="H385" s="6" t="s">
        <f>=F385*G384</f>
      </c>
    </row>
    <row collapsed="false" customFormat="false" customHeight="false" hidden="false" ht="12.1" outlineLevel="0" r="386">
      <c r="A386" s="13" t="n">
        <v>46188</v>
      </c>
      <c r="B386" s="6" t="n">
        <v>-22.48</v>
      </c>
      <c r="C386" s="16" t="s">
        <v>300</v>
      </c>
      <c r="D386" s="16"/>
      <c r="E386" s="16"/>
      <c r="F386" s="6" t="s">
        <f>=A386-A385</f>
      </c>
      <c r="G386" s="6" t="s">
        <f>=B386+G385</f>
      </c>
      <c r="H386" s="6" t="s">
        <f>=F386*G385</f>
      </c>
    </row>
    <row collapsed="false" customFormat="false" customHeight="false" hidden="false" ht="12.1" outlineLevel="0" r="387">
      <c r="A387" s="13" t="n">
        <v>46188.596041667</v>
      </c>
      <c r="B387" s="6" t="n">
        <v>500</v>
      </c>
      <c r="C387" s="16" t="s">
        <v>194</v>
      </c>
      <c r="D387" s="16"/>
      <c r="E387" s="16"/>
      <c r="F387" s="6" t="s">
        <f>=A387-A386</f>
      </c>
      <c r="G387" s="6" t="s">
        <f>=B387+G386</f>
      </c>
      <c r="H387" s="6" t="s">
        <f>=F387*G386</f>
      </c>
    </row>
    <row collapsed="false" customFormat="false" customHeight="false" hidden="false" ht="12.1" outlineLevel="0" r="388">
      <c r="A388" s="13" t="n">
        <v>46188.663587963</v>
      </c>
      <c r="B388" s="6" t="n">
        <v>55.88</v>
      </c>
      <c r="C388" s="16" t="s">
        <v>323</v>
      </c>
      <c r="D388" s="16"/>
      <c r="E388" s="16"/>
      <c r="F388" s="6" t="s">
        <f>=A388-A387</f>
      </c>
      <c r="G388" s="6" t="s">
        <f>=B388+G387</f>
      </c>
      <c r="H388" s="6" t="s">
        <f>=F388*G387</f>
      </c>
    </row>
    <row collapsed="false" customFormat="false" customHeight="false" hidden="false" ht="12.1" outlineLevel="0" r="389">
      <c r="A389" s="13" t="n">
        <v>46188.680833333</v>
      </c>
      <c r="B389" s="6" t="n">
        <v>25.48</v>
      </c>
      <c r="C389" s="16" t="s">
        <v>324</v>
      </c>
      <c r="D389" s="16"/>
      <c r="E389" s="16"/>
      <c r="F389" s="6" t="s">
        <f>=A389-A388</f>
      </c>
      <c r="G389" s="6" t="s">
        <f>=B389+G388</f>
      </c>
      <c r="H389" s="6" t="s">
        <f>=F389*G388</f>
      </c>
    </row>
    <row collapsed="false" customFormat="false" customHeight="false" hidden="false" ht="12.1" outlineLevel="0" r="390">
      <c r="A390" s="13" t="n">
        <v>46188.792002315</v>
      </c>
      <c r="B390" s="6" t="n">
        <v>11.71</v>
      </c>
      <c r="C390" s="16" t="s">
        <v>325</v>
      </c>
      <c r="D390" s="16"/>
      <c r="E390" s="16"/>
      <c r="F390" s="6" t="s">
        <f>=A390-A389</f>
      </c>
      <c r="G390" s="6" t="s">
        <f>=B390+G389</f>
      </c>
      <c r="H390" s="6" t="s">
        <f>=F390*G389</f>
      </c>
    </row>
    <row collapsed="false" customFormat="false" customHeight="false" hidden="false" ht="12.1" outlineLevel="0" r="391">
      <c r="A391" s="13" t="n">
        <v>46189</v>
      </c>
      <c r="B391" s="6" t="n">
        <v>136</v>
      </c>
      <c r="C391" s="16" t="s">
        <v>174</v>
      </c>
      <c r="D391" s="16"/>
      <c r="E391" s="16"/>
      <c r="F391" s="6" t="s">
        <f>=A391-A390</f>
      </c>
      <c r="G391" s="6" t="s">
        <f>=B391+G390</f>
      </c>
      <c r="H391" s="6" t="s">
        <f>=F391*G390</f>
      </c>
    </row>
    <row collapsed="false" customFormat="false" customHeight="false" hidden="false" ht="12.1" outlineLevel="0" r="392">
      <c r="A392" s="13" t="n">
        <v>46189.933541667</v>
      </c>
      <c r="B392" s="6" t="n">
        <v>1000</v>
      </c>
      <c r="C392" s="16" t="s">
        <v>194</v>
      </c>
      <c r="D392" s="16"/>
      <c r="E392" s="16"/>
      <c r="F392" s="6" t="s">
        <f>=A392-A391</f>
      </c>
      <c r="G392" s="6" t="s">
        <f>=B392+G391</f>
      </c>
      <c r="H392" s="6" t="s">
        <f>=F392*G391</f>
      </c>
    </row>
    <row collapsed="false" customFormat="false" customHeight="false" hidden="false" ht="12.1" outlineLevel="0" r="393">
      <c r="A393" s="13" t="n">
        <v>46194</v>
      </c>
      <c r="B393" s="6" t="n">
        <v>-476.76</v>
      </c>
      <c r="C393" s="16" t="s">
        <v>285</v>
      </c>
      <c r="D393" s="16"/>
      <c r="E393" s="16"/>
      <c r="F393" s="6" t="s">
        <f>=A393-A392</f>
      </c>
      <c r="G393" s="6" t="s">
        <f>=B393+G392</f>
      </c>
      <c r="H393" s="6" t="s">
        <f>=F393*G392</f>
      </c>
    </row>
    <row collapsed="false" customFormat="false" customHeight="false" hidden="false" ht="12.1" outlineLevel="0" r="394">
      <c r="A394" s="13" t="n">
        <v>46195</v>
      </c>
      <c r="B394" s="6" t="n">
        <v>-38.37</v>
      </c>
      <c r="C394" s="16" t="s">
        <v>326</v>
      </c>
      <c r="D394" s="16"/>
      <c r="E394" s="16"/>
      <c r="F394" s="6" t="s">
        <f>=A394-A393</f>
      </c>
      <c r="G394" s="6" t="s">
        <f>=B394+G393</f>
      </c>
      <c r="H394" s="6" t="s">
        <f>=F394*G393</f>
      </c>
    </row>
    <row collapsed="false" customFormat="false" customHeight="false" hidden="false" ht="12.1" outlineLevel="0" r="395">
      <c r="A395" s="13" t="n">
        <v>46195.622083333</v>
      </c>
      <c r="B395" s="6" t="n">
        <v>547.76</v>
      </c>
      <c r="C395" s="16" t="s">
        <v>327</v>
      </c>
      <c r="D395" s="16"/>
      <c r="E395" s="16"/>
      <c r="F395" s="6" t="s">
        <f>=A395-A394</f>
      </c>
      <c r="G395" s="6" t="s">
        <f>=B395+G394</f>
      </c>
      <c r="H395" s="6" t="s">
        <f>=F395*G394</f>
      </c>
    </row>
    <row collapsed="false" customFormat="false" customHeight="false" hidden="false" ht="12.1" outlineLevel="0" r="396">
      <c r="A396" s="13" t="n">
        <v>46196.632430556</v>
      </c>
      <c r="B396" s="6" t="n">
        <v>44.37</v>
      </c>
      <c r="C396" s="16" t="s">
        <v>328</v>
      </c>
      <c r="D396" s="16"/>
      <c r="E396" s="16"/>
      <c r="F396" s="6" t="s">
        <f>=A396-A395</f>
      </c>
      <c r="G396" s="6" t="s">
        <f>=B396+G395</f>
      </c>
      <c r="H396" s="6" t="s">
        <f>=F396*G395</f>
      </c>
    </row>
    <row collapsed="false" customFormat="false" customHeight="false" hidden="false" ht="12.1" outlineLevel="0" r="397">
      <c r="A397" s="13" t="n">
        <v>46197</v>
      </c>
      <c r="B397" s="6" t="n">
        <v>-468.56</v>
      </c>
      <c r="C397" s="16" t="s">
        <v>329</v>
      </c>
      <c r="D397" s="16"/>
      <c r="E397" s="16"/>
      <c r="F397" s="6" t="s">
        <f>=A397-A396</f>
      </c>
      <c r="G397" s="6" t="s">
        <f>=B397+G396</f>
      </c>
      <c r="H397" s="6" t="s">
        <f>=F397*G396</f>
      </c>
    </row>
    <row collapsed="false" customFormat="false" customHeight="false" hidden="false" ht="12.1" outlineLevel="0" r="398">
      <c r="A398" s="13" t="n">
        <v>46197</v>
      </c>
      <c r="B398" s="6" t="n">
        <v>-51.84</v>
      </c>
      <c r="C398" s="16" t="s">
        <v>330</v>
      </c>
      <c r="D398" s="16"/>
      <c r="E398" s="16"/>
      <c r="F398" s="6" t="s">
        <f>=A398-A397</f>
      </c>
      <c r="G398" s="6" t="s">
        <f>=B398+G397</f>
      </c>
      <c r="H398" s="6" t="s">
        <f>=F398*G397</f>
      </c>
    </row>
    <row collapsed="false" customFormat="false" customHeight="false" hidden="false" ht="12.1" outlineLevel="0" r="399">
      <c r="A399" s="13" t="n">
        <v>46197</v>
      </c>
      <c r="B399" s="6" t="n">
        <v>538.56</v>
      </c>
      <c r="C399" s="16" t="s">
        <v>331</v>
      </c>
      <c r="D399" s="16"/>
      <c r="E399" s="16"/>
      <c r="F399" s="6" t="s">
        <f>=A399-A398</f>
      </c>
      <c r="G399" s="6" t="s">
        <f>=B399+G398</f>
      </c>
      <c r="H399" s="6" t="s">
        <f>=F399*G398</f>
      </c>
    </row>
    <row collapsed="false" customFormat="false" customHeight="false" hidden="false" ht="12.1" outlineLevel="0" r="400">
      <c r="A400" s="13" t="n">
        <v>46197.535173611</v>
      </c>
      <c r="B400" s="6" t="n">
        <v>503.56</v>
      </c>
      <c r="C400" s="16" t="s">
        <v>332</v>
      </c>
      <c r="D400" s="16"/>
      <c r="E400" s="16"/>
      <c r="F400" s="6" t="s">
        <f>=A400-A399</f>
      </c>
      <c r="G400" s="6" t="s">
        <f>=B400+G399</f>
      </c>
      <c r="H400" s="6" t="s">
        <f>=F400*G399</f>
      </c>
    </row>
    <row collapsed="false" customFormat="false" customHeight="false" hidden="false" ht="12.1" outlineLevel="0" r="401">
      <c r="A401" s="13" t="n">
        <v>46197.621875</v>
      </c>
      <c r="B401" s="6" t="n">
        <v>59.84</v>
      </c>
      <c r="C401" s="16" t="s">
        <v>333</v>
      </c>
      <c r="D401" s="16"/>
      <c r="E401" s="16"/>
      <c r="F401" s="6" t="s">
        <f>=A401-A400</f>
      </c>
      <c r="G401" s="6" t="s">
        <f>=B401+G400</f>
      </c>
      <c r="H401" s="6" t="s">
        <f>=F401*G400</f>
      </c>
    </row>
    <row collapsed="false" customFormat="false" customHeight="false" hidden="false" ht="12.1" outlineLevel="0" r="402">
      <c r="A402" s="13" t="n">
        <v>46198.510740741</v>
      </c>
      <c r="B402" s="6" t="n">
        <v>14</v>
      </c>
      <c r="C402" s="16" t="s">
        <v>334</v>
      </c>
      <c r="D402" s="16"/>
      <c r="E402" s="16"/>
      <c r="F402" s="6" t="s">
        <f>=A402-A401</f>
      </c>
      <c r="G402" s="6" t="s">
        <f>=B402+G401</f>
      </c>
      <c r="H402" s="6" t="s">
        <f>=F402*G401</f>
      </c>
    </row>
    <row collapsed="false" customFormat="false" customHeight="false" hidden="false" ht="12.1" outlineLevel="0" r="403">
      <c r="A403" s="13" t="n">
        <v>46199</v>
      </c>
      <c r="B403" s="6" t="n">
        <v>-26.82</v>
      </c>
      <c r="C403" s="16" t="s">
        <v>273</v>
      </c>
      <c r="D403" s="16"/>
      <c r="E403" s="16"/>
      <c r="F403" s="6" t="s">
        <f>=A403-A402</f>
      </c>
      <c r="G403" s="6" t="s">
        <f>=B403+G402</f>
      </c>
      <c r="H403" s="6" t="s">
        <f>=F403*G402</f>
      </c>
    </row>
    <row collapsed="false" customFormat="false" customHeight="false" hidden="false" ht="12.1" outlineLevel="0" r="404">
      <c r="A404" s="13" t="n">
        <v>46199.67056713</v>
      </c>
      <c r="B404" s="6" t="n">
        <v>30.82</v>
      </c>
      <c r="C404" s="16" t="s">
        <v>335</v>
      </c>
      <c r="D404" s="16"/>
      <c r="E404" s="16"/>
      <c r="F404" s="6" t="s">
        <f>=A404-A403</f>
      </c>
      <c r="G404" s="6" t="s">
        <f>=B404+G403</f>
      </c>
      <c r="H404" s="6" t="s">
        <f>=F404*G403</f>
      </c>
    </row>
    <row collapsed="false" customFormat="false" customHeight="false" hidden="false" ht="12.1" outlineLevel="0" r="405">
      <c r="A405" s="13" t="n">
        <v>46203</v>
      </c>
      <c r="B405" s="6" t="n">
        <v>-44.78</v>
      </c>
      <c r="C405" s="16" t="s">
        <v>291</v>
      </c>
      <c r="D405" s="16"/>
      <c r="E405" s="16"/>
      <c r="F405" s="6" t="s">
        <f>=A405-A404</f>
      </c>
      <c r="G405" s="6" t="s">
        <f>=B405+G404</f>
      </c>
      <c r="H405" s="6" t="s">
        <f>=F405*G404</f>
      </c>
    </row>
    <row collapsed="false" customFormat="false" customHeight="false" hidden="false" ht="12.1" outlineLevel="0" r="406">
      <c r="A406" s="13" t="n">
        <v>46203</v>
      </c>
      <c r="B406" s="6" t="n">
        <v>-2.38</v>
      </c>
      <c r="C406" s="16" t="s">
        <v>336</v>
      </c>
      <c r="D406" s="16"/>
      <c r="E406" s="16"/>
      <c r="F406" s="6" t="s">
        <f>=A406-A405</f>
      </c>
      <c r="G406" s="6" t="s">
        <f>=B406+G405</f>
      </c>
      <c r="H406" s="6" t="s">
        <f>=F406*G405</f>
      </c>
    </row>
    <row collapsed="false" customFormat="false" customHeight="false" hidden="false" ht="12.1" outlineLevel="0" r="407">
      <c r="A407" s="13" t="n">
        <v>46204.604525463</v>
      </c>
      <c r="B407" s="6" t="n">
        <v>51.78</v>
      </c>
      <c r="C407" s="16" t="s">
        <v>337</v>
      </c>
      <c r="D407" s="16"/>
      <c r="E407" s="16"/>
      <c r="F407" s="6" t="s">
        <f>=A407-A406</f>
      </c>
      <c r="G407" s="6" t="s">
        <f>=B407+G406</f>
      </c>
      <c r="H407" s="6" t="s">
        <f>=F407*G406</f>
      </c>
    </row>
    <row collapsed="false" customFormat="false" customHeight="false" hidden="false" ht="12.1" outlineLevel="0" r="408">
      <c r="A408" s="13" t="n">
        <v>46205</v>
      </c>
      <c r="B408" s="6" t="n">
        <v>60</v>
      </c>
      <c r="C408" s="16" t="s">
        <v>338</v>
      </c>
      <c r="D408" s="16"/>
      <c r="E408" s="16"/>
      <c r="F408" s="6" t="s">
        <f>=A408-A407</f>
      </c>
      <c r="G408" s="6" t="s">
        <f>=B408+G407</f>
      </c>
      <c r="H408" s="6" t="s">
        <f>=F408*G407</f>
      </c>
    </row>
    <row collapsed="false" customFormat="false" customHeight="false" hidden="false" ht="12.1" outlineLevel="0" r="409">
      <c r="A409" s="13" t="n">
        <v>46207.877418981</v>
      </c>
      <c r="B409" s="6" t="n">
        <v>1000</v>
      </c>
      <c r="C409" s="16" t="s">
        <v>194</v>
      </c>
      <c r="D409" s="16"/>
      <c r="E409" s="16"/>
      <c r="F409" s="6" t="s">
        <f>=A409-A408</f>
      </c>
      <c r="G409" s="6" t="s">
        <f>=B409+G408</f>
      </c>
      <c r="H409" s="6" t="s">
        <f>=F409*G408</f>
      </c>
    </row>
    <row collapsed="false" customFormat="false" customHeight="false" hidden="false" ht="12.1" outlineLevel="0" r="410">
      <c r="A410" s="13" t="n">
        <v>46209.493125</v>
      </c>
      <c r="B410" s="6" t="n">
        <v>4107.84</v>
      </c>
      <c r="C410" s="16" t="s">
        <v>174</v>
      </c>
      <c r="D410" s="16"/>
      <c r="E410" s="16"/>
      <c r="F410" s="6" t="s">
        <f>=A410-A409</f>
      </c>
      <c r="G410" s="6" t="s">
        <f>=B410+G409</f>
      </c>
      <c r="H410" s="6" t="s">
        <f>=F410*G409</f>
      </c>
    </row>
    <row collapsed="false" customFormat="false" customHeight="false" hidden="false" ht="12.1" outlineLevel="0" r="411">
      <c r="A411" s="13" t="n">
        <v>46209.91650463</v>
      </c>
      <c r="B411" s="6" t="n">
        <v>200</v>
      </c>
      <c r="C411" s="16" t="s">
        <v>194</v>
      </c>
      <c r="D411" s="16"/>
      <c r="E411" s="16"/>
      <c r="F411" s="6" t="s">
        <f>=A411-A410</f>
      </c>
      <c r="G411" s="6" t="s">
        <f>=B411+G410</f>
      </c>
      <c r="H411" s="6" t="s">
        <f>=F411*G410</f>
      </c>
    </row>
    <row collapsed="false" customFormat="false" customHeight="false" hidden="false" ht="12.1" outlineLevel="0" r="412">
      <c r="A412" s="13" t="n">
        <v>46210</v>
      </c>
      <c r="B412" s="6" t="n">
        <v>-213</v>
      </c>
      <c r="C412" s="16" t="s">
        <v>339</v>
      </c>
      <c r="D412" s="16"/>
      <c r="E412" s="16"/>
      <c r="F412" s="6" t="s">
        <f>=A412-A411</f>
      </c>
      <c r="G412" s="6" t="s">
        <f>=B412+G411</f>
      </c>
      <c r="H412" s="6" t="s">
        <f>=F412*G411</f>
      </c>
    </row>
    <row collapsed="false" customFormat="false" customHeight="false" hidden="false" ht="12.1" outlineLevel="0" r="413">
      <c r="A413" s="13" t="n">
        <v>46212</v>
      </c>
      <c r="B413" s="6" t="n">
        <v>-30.26</v>
      </c>
      <c r="C413" s="16" t="s">
        <v>293</v>
      </c>
      <c r="D413" s="16"/>
      <c r="E413" s="16"/>
      <c r="F413" s="6" t="s">
        <f>=A413-A412</f>
      </c>
      <c r="G413" s="6" t="s">
        <f>=B413+G412</f>
      </c>
      <c r="H413" s="6" t="s">
        <f>=F413*G412</f>
      </c>
    </row>
    <row collapsed="false" customFormat="false" customHeight="false" hidden="false" ht="12.1" outlineLevel="0" r="414">
      <c r="A414" s="13" t="n">
        <v>46212</v>
      </c>
      <c r="B414" s="6" t="n">
        <v>-340.4</v>
      </c>
      <c r="C414" s="16" t="s">
        <v>340</v>
      </c>
      <c r="D414" s="16"/>
      <c r="E414" s="16"/>
      <c r="F414" s="6" t="s">
        <f>=A414-A413</f>
      </c>
      <c r="G414" s="6" t="s">
        <f>=B414+G413</f>
      </c>
      <c r="H414" s="6" t="s">
        <f>=F414*G413</f>
      </c>
    </row>
    <row collapsed="false" customFormat="false" customHeight="false" hidden="false" ht="12.1" outlineLevel="0" r="415">
      <c r="A415" s="13" t="n">
        <v>46212</v>
      </c>
      <c r="B415" s="6" t="n">
        <v>400</v>
      </c>
      <c r="C415" s="16" t="s">
        <v>174</v>
      </c>
      <c r="D415" s="16"/>
      <c r="E415" s="16"/>
      <c r="F415" s="6" t="s">
        <f>=A415-A414</f>
      </c>
      <c r="G415" s="6" t="s">
        <f>=B415+G414</f>
      </c>
      <c r="H415" s="6" t="s">
        <f>=F415*G414</f>
      </c>
    </row>
    <row collapsed="false" customFormat="false" customHeight="false" hidden="false" ht="12.1" outlineLevel="0" r="416">
      <c r="A416" s="13" t="n">
        <v>46212.471747685</v>
      </c>
      <c r="B416" s="6" t="n">
        <v>1.37</v>
      </c>
      <c r="C416" s="16" t="s">
        <v>184</v>
      </c>
      <c r="D416" s="16"/>
      <c r="E416" s="16"/>
      <c r="F416" s="6" t="s">
        <f>=A416-A415</f>
      </c>
      <c r="G416" s="6" t="s">
        <f>=B416+G415</f>
      </c>
      <c r="H416" s="6" t="s">
        <f>=F416*G415</f>
      </c>
    </row>
    <row collapsed="false" customFormat="false" customHeight="false" hidden="false" ht="12.1" outlineLevel="0" r="417">
      <c r="A417" s="13" t="n">
        <v>46213.443912037</v>
      </c>
      <c r="B417" s="6" t="n">
        <v>1049</v>
      </c>
      <c r="C417" s="16" t="s">
        <v>194</v>
      </c>
      <c r="D417" s="16"/>
      <c r="E417" s="16"/>
      <c r="F417" s="6" t="s">
        <f>=A417-A416</f>
      </c>
      <c r="G417" s="6" t="s">
        <f>=B417+G416</f>
      </c>
      <c r="H417" s="6" t="s">
        <f>=F417*G416</f>
      </c>
    </row>
    <row collapsed="false" customFormat="false" customHeight="false" hidden="false" ht="12.1" outlineLevel="0" r="418">
      <c r="A418" s="13" t="n">
        <v>46213.594224537</v>
      </c>
      <c r="B418" s="6" t="n">
        <v>34.26</v>
      </c>
      <c r="C418" s="16" t="s">
        <v>341</v>
      </c>
      <c r="D418" s="16"/>
      <c r="E418" s="16"/>
      <c r="F418" s="6" t="s">
        <f>=A418-A417</f>
      </c>
      <c r="G418" s="6" t="s">
        <f>=B418+G417</f>
      </c>
      <c r="H418" s="6" t="s">
        <f>=F418*G417</f>
      </c>
    </row>
    <row collapsed="false" customFormat="false" customHeight="false" hidden="false" ht="12.1" outlineLevel="0" r="419">
      <c r="A419" s="13" t="n">
        <v>46214</v>
      </c>
      <c r="B419" s="6" t="n">
        <v>-48.88</v>
      </c>
      <c r="C419" s="16" t="s">
        <v>294</v>
      </c>
      <c r="D419" s="16"/>
      <c r="E419" s="16"/>
      <c r="F419" s="6" t="s">
        <f>=A419-A418</f>
      </c>
      <c r="G419" s="6" t="s">
        <f>=B419+G418</f>
      </c>
      <c r="H419" s="6" t="s">
        <f>=F419*G418</f>
      </c>
    </row>
    <row collapsed="false" customFormat="false" customHeight="false" hidden="false" ht="12.1" outlineLevel="0" r="420">
      <c r="A420" s="13" t="n">
        <v>46216</v>
      </c>
      <c r="B420" s="6" t="n">
        <v>-50</v>
      </c>
      <c r="C420" s="16" t="s">
        <v>278</v>
      </c>
      <c r="D420" s="16"/>
      <c r="E420" s="16"/>
      <c r="F420" s="6" t="s">
        <f>=A420-A419</f>
      </c>
      <c r="G420" s="6" t="s">
        <f>=B420+G419</f>
      </c>
      <c r="H420" s="6" t="s">
        <f>=F420*G419</f>
      </c>
    </row>
    <row collapsed="false" customFormat="false" customHeight="false" hidden="false" ht="12.1" outlineLevel="0" r="421">
      <c r="A421" s="13" t="n">
        <v>46217</v>
      </c>
      <c r="B421" s="6" t="n">
        <v>-9.71</v>
      </c>
      <c r="C421" s="16" t="s">
        <v>297</v>
      </c>
      <c r="D421" s="16"/>
      <c r="E421" s="16"/>
      <c r="F421" s="6" t="s">
        <f>=A421-A420</f>
      </c>
      <c r="G421" s="6" t="s">
        <f>=B421+G420</f>
      </c>
      <c r="H421" s="6" t="s">
        <f>=F421*G420</f>
      </c>
    </row>
    <row collapsed="false" customFormat="false" customHeight="false" hidden="false" ht="12.1" outlineLevel="0" r="422">
      <c r="A422" s="13" t="n">
        <v>46217.601087963</v>
      </c>
      <c r="B422" s="6" t="n">
        <v>55.88</v>
      </c>
      <c r="C422" s="16" t="s">
        <v>342</v>
      </c>
      <c r="D422" s="16"/>
      <c r="E422" s="16"/>
      <c r="F422" s="6" t="s">
        <f>=A422-A421</f>
      </c>
      <c r="G422" s="6" t="s">
        <f>=B422+G421</f>
      </c>
      <c r="H422" s="6" t="s">
        <f>=F422*G421</f>
      </c>
    </row>
    <row collapsed="false" customFormat="false" customHeight="false" hidden="false" ht="12.1" outlineLevel="0" r="423">
      <c r="A423" s="13" t="n">
        <v>46217.635787037</v>
      </c>
      <c r="B423" s="6" t="n">
        <v>11.71</v>
      </c>
      <c r="C423" s="16" t="s">
        <v>343</v>
      </c>
      <c r="D423" s="16"/>
      <c r="E423" s="16"/>
      <c r="F423" s="6" t="s">
        <f>=A423-A422</f>
      </c>
      <c r="G423" s="6" t="s">
        <f>=B423+G422</f>
      </c>
      <c r="H423" s="6" t="s">
        <f>=F423*G422</f>
      </c>
    </row>
    <row collapsed="false" customFormat="false" customHeight="false" hidden="false" ht="12.1" outlineLevel="0" r="424">
      <c r="A424" s="13" t="n">
        <v>46217.635787037</v>
      </c>
      <c r="B424" s="6" t="n">
        <v>50</v>
      </c>
      <c r="C424" s="16" t="s">
        <v>344</v>
      </c>
      <c r="D424" s="16"/>
      <c r="E424" s="16"/>
      <c r="F424" s="6" t="s">
        <f>=A424-A423</f>
      </c>
      <c r="G424" s="6" t="s">
        <f>=B424+G423</f>
      </c>
      <c r="H424" s="6" t="s">
        <f>=F424*G423</f>
      </c>
    </row>
    <row collapsed="false" customFormat="false" customHeight="false" hidden="false" ht="12.1" outlineLevel="0" r="425">
      <c r="A425" s="13" t="n">
        <v>46218</v>
      </c>
      <c r="B425" s="6" t="n">
        <v>-22.48</v>
      </c>
      <c r="C425" s="16" t="s">
        <v>300</v>
      </c>
      <c r="D425" s="16"/>
      <c r="E425" s="16"/>
      <c r="F425" s="6" t="s">
        <f>=A425-A424</f>
      </c>
      <c r="G425" s="6" t="s">
        <f>=B425+G424</f>
      </c>
      <c r="H425" s="6" t="s">
        <f>=F425*G424</f>
      </c>
    </row>
    <row collapsed="false" customFormat="false" customHeight="false" hidden="false" ht="12.1" outlineLevel="0" r="426">
      <c r="A426" s="13" t="n">
        <v>46218.4728125</v>
      </c>
      <c r="B426" s="6" t="n">
        <v>63.66</v>
      </c>
      <c r="C426" s="16" t="s">
        <v>345</v>
      </c>
      <c r="D426" s="16"/>
      <c r="E426" s="16"/>
      <c r="F426" s="6" t="s">
        <f>=A426-A425</f>
      </c>
      <c r="G426" s="6" t="s">
        <f>=B426+G425</f>
      </c>
      <c r="H426" s="6" t="s">
        <f>=F426*G425</f>
      </c>
    </row>
    <row collapsed="false" customFormat="false" customHeight="false" hidden="false" ht="12.1" outlineLevel="0" r="427">
      <c r="A427" s="13" t="n">
        <v>46218.614930556</v>
      </c>
      <c r="B427" s="6" t="n">
        <v>25.48</v>
      </c>
      <c r="C427" s="16" t="s">
        <v>346</v>
      </c>
      <c r="D427" s="16"/>
      <c r="E427" s="16"/>
      <c r="F427" s="6" t="s">
        <f>=A427-A426</f>
      </c>
      <c r="G427" s="6" t="s">
        <f>=B427+G426</f>
      </c>
      <c r="H427" s="6" t="s">
        <f>=F427*G426</f>
      </c>
    </row>
    <row collapsed="false" customFormat="false" customHeight="false" hidden="false" ht="12.1" outlineLevel="0" r="428">
      <c r="A428" s="13" t="n">
        <v>46219</v>
      </c>
      <c r="B428" s="6" t="n">
        <v>273</v>
      </c>
      <c r="C428" s="16" t="s">
        <v>174</v>
      </c>
      <c r="D428" s="16"/>
      <c r="E428" s="16"/>
      <c r="F428" s="6" t="s">
        <f>=A428-A427</f>
      </c>
      <c r="G428" s="6" t="s">
        <f>=B428+G427</f>
      </c>
      <c r="H428" s="6" t="s">
        <f>=F428*G427</f>
      </c>
    </row>
    <row collapsed="false" customFormat="false" customHeight="false" hidden="false" ht="12.1" outlineLevel="0" r="429">
      <c r="A429" s="13" t="n">
        <v>46219</v>
      </c>
      <c r="B429" s="6" t="n">
        <v>1000</v>
      </c>
      <c r="C429" s="16" t="s">
        <v>194</v>
      </c>
      <c r="D429" s="16"/>
      <c r="E429" s="16"/>
      <c r="F429" s="6" t="s">
        <f>=A429-A428</f>
      </c>
      <c r="G429" s="6" t="s">
        <f>=B429+G428</f>
      </c>
      <c r="H429" s="6" t="s">
        <f>=F429*G428</f>
      </c>
    </row>
    <row collapsed="false" customFormat="false" customHeight="false" hidden="false" ht="12.1" outlineLevel="0" r="430">
      <c r="A430" s="13" t="n">
        <v>46219.606435185</v>
      </c>
      <c r="B430" s="6" t="n">
        <v>300</v>
      </c>
      <c r="C430" s="16" t="s">
        <v>194</v>
      </c>
      <c r="D430" s="16"/>
      <c r="E430" s="16"/>
      <c r="F430" s="6" t="s">
        <f>=A430-A429</f>
      </c>
      <c r="G430" s="6" t="s">
        <f>=B430+G429</f>
      </c>
      <c r="H430" s="6" t="s">
        <f>=F430*G429</f>
      </c>
    </row>
    <row collapsed="false" customFormat="false" customHeight="false" hidden="false" ht="12.1" outlineLevel="0" r="431">
      <c r="A431" s="13" t="n">
        <v>46223</v>
      </c>
      <c r="B431" s="6" t="n">
        <v>-1146.4</v>
      </c>
      <c r="C431" s="16" t="s">
        <v>347</v>
      </c>
      <c r="D431" s="16"/>
      <c r="E431" s="16"/>
      <c r="F431" s="6" t="s">
        <f>=A431-A430</f>
      </c>
      <c r="G431" s="6" t="s">
        <f>=B431+G430</f>
      </c>
      <c r="H431" s="6" t="s">
        <f>=F431*G430</f>
      </c>
    </row>
    <row collapsed="false" customFormat="false" customHeight="false" hidden="false" ht="12.1" outlineLevel="0" r="432">
      <c r="A432" s="13" t="n">
        <v>46223</v>
      </c>
      <c r="B432" s="6" t="n">
        <v>-422.5</v>
      </c>
      <c r="C432" s="16" t="s">
        <v>348</v>
      </c>
      <c r="D432" s="16"/>
      <c r="E432" s="16"/>
      <c r="F432" s="6" t="s">
        <f>=A432-A431</f>
      </c>
      <c r="G432" s="6" t="s">
        <f>=B432+G431</f>
      </c>
      <c r="H432" s="6" t="s">
        <f>=F432*G431</f>
      </c>
    </row>
    <row collapsed="false" customFormat="false" customHeight="false" hidden="false" ht="12.1" outlineLevel="0" r="433">
      <c r="A433" s="13" t="n">
        <v>46223</v>
      </c>
      <c r="B433" s="6" t="n">
        <v>-532.51</v>
      </c>
      <c r="C433" s="16" t="s">
        <v>349</v>
      </c>
      <c r="D433" s="16"/>
      <c r="E433" s="16"/>
      <c r="F433" s="6" t="s">
        <f>=A433-A432</f>
      </c>
      <c r="G433" s="6" t="s">
        <f>=B433+G432</f>
      </c>
      <c r="H433" s="6" t="s">
        <f>=F433*G432</f>
      </c>
    </row>
    <row collapsed="false" customFormat="false" customHeight="false" hidden="false" ht="12.1" outlineLevel="0" r="434">
      <c r="A434" s="13" t="n">
        <v>46223</v>
      </c>
      <c r="B434" s="6" t="n">
        <v>1265.07</v>
      </c>
      <c r="C434" s="16" t="s">
        <v>154</v>
      </c>
      <c r="D434" s="16"/>
      <c r="E434" s="16"/>
      <c r="F434" s="6" t="s">
        <f>=A434-A433</f>
      </c>
      <c r="G434" s="6" t="s">
        <f>=B434+G433</f>
      </c>
      <c r="H434" s="6" t="s">
        <f>=F434*G433</f>
      </c>
    </row>
    <row collapsed="false" customFormat="false" customHeight="false" hidden="false" ht="12.1" outlineLevel="0" r="435">
      <c r="A435" s="13" t="n">
        <v>46223.489988426</v>
      </c>
      <c r="B435" s="6" t="n">
        <v>213</v>
      </c>
      <c r="C435" s="16" t="s">
        <v>350</v>
      </c>
      <c r="D435" s="16"/>
      <c r="E435" s="16"/>
      <c r="F435" s="6" t="s">
        <f>=A435-A434</f>
      </c>
      <c r="G435" s="6" t="s">
        <f>=B435+G434</f>
      </c>
      <c r="H435" s="6" t="s">
        <f>=F435*G434</f>
      </c>
    </row>
    <row collapsed="false" customFormat="false" customHeight="false" hidden="false" ht="12.1" outlineLevel="0" r="436">
      <c r="A436" s="13" t="n">
        <v>46223.560150463</v>
      </c>
      <c r="B436" s="6" t="n">
        <v>3408</v>
      </c>
      <c r="C436" s="16" t="s">
        <v>194</v>
      </c>
      <c r="D436" s="16"/>
      <c r="E436" s="16"/>
      <c r="F436" s="6" t="s">
        <f>=A436-A435</f>
      </c>
      <c r="G436" s="6" t="s">
        <f>=B436+G435</f>
      </c>
      <c r="H436" s="6" t="s">
        <f>=F436*G435</f>
      </c>
    </row>
    <row collapsed="false" customFormat="false" customHeight="false" hidden="false" ht="12.1" outlineLevel="0" r="437">
      <c r="A437" s="13" t="n">
        <v>46223.561909722</v>
      </c>
      <c r="B437" s="6" t="n">
        <v>150</v>
      </c>
      <c r="C437" s="16" t="s">
        <v>194</v>
      </c>
      <c r="D437" s="16"/>
      <c r="E437" s="16"/>
      <c r="F437" s="6" t="s">
        <f>=A437-A436</f>
      </c>
      <c r="G437" s="6" t="s">
        <f>=B437+G436</f>
      </c>
      <c r="H437" s="6" t="s">
        <f>=F437*G436</f>
      </c>
    </row>
    <row collapsed="false" customFormat="false" customHeight="false" hidden="false" ht="12.1" outlineLevel="0" r="438">
      <c r="A438" s="13" t="n">
        <v>46224</v>
      </c>
      <c r="B438" s="6" t="n">
        <v>-476.76</v>
      </c>
      <c r="C438" s="16" t="s">
        <v>285</v>
      </c>
      <c r="D438" s="16"/>
      <c r="E438" s="16"/>
      <c r="F438" s="6" t="s">
        <f>=A438-A437</f>
      </c>
      <c r="G438" s="6" t="s">
        <f>=B438+G437</f>
      </c>
      <c r="H438" s="6" t="s">
        <f>=F438*G437</f>
      </c>
    </row>
    <row collapsed="false" customFormat="false" customHeight="false" hidden="false" ht="12.1" outlineLevel="0" r="439">
      <c r="A439" s="13" t="n">
        <v>46224.677488426</v>
      </c>
      <c r="B439" s="6" t="n">
        <v>547.76</v>
      </c>
      <c r="C439" s="16" t="s">
        <v>351</v>
      </c>
      <c r="D439" s="16"/>
      <c r="E439" s="16"/>
      <c r="F439" s="6" t="s">
        <f>=A439-A438</f>
      </c>
      <c r="G439" s="6" t="s">
        <f>=B439+G438</f>
      </c>
      <c r="H439" s="6" t="s">
        <f>=F439*G438</f>
      </c>
    </row>
    <row collapsed="false" customFormat="false" customHeight="false" hidden="false" ht="12.1" outlineLevel="0" r="440">
      <c r="A440" s="13" t="n">
        <v>46225.55568287</v>
      </c>
      <c r="B440" s="6" t="n">
        <v>1984.95</v>
      </c>
      <c r="C440" s="16" t="s">
        <v>315</v>
      </c>
      <c r="D440" s="16"/>
      <c r="E440" s="16"/>
      <c r="F440" s="6" t="s">
        <f>=A440-A439</f>
      </c>
      <c r="G440" s="6" t="s">
        <f>=B440+G439</f>
      </c>
      <c r="H440" s="6" t="s">
        <f>=F440*G439</f>
      </c>
    </row>
    <row collapsed="false" customFormat="false" customHeight="false" hidden="false" ht="12.1" outlineLevel="0" r="441">
      <c r="A441" s="13" t="n">
        <v>46226.507337963</v>
      </c>
      <c r="B441" s="6" t="n">
        <v>340.4</v>
      </c>
      <c r="C441" s="16" t="s">
        <v>352</v>
      </c>
      <c r="D441" s="16"/>
      <c r="E441" s="16"/>
      <c r="F441" s="6" t="s">
        <f>=A441-A440</f>
      </c>
      <c r="G441" s="6" t="s">
        <f>=B441+G440</f>
      </c>
      <c r="H441" s="6" t="s">
        <f>=F441*G440</f>
      </c>
    </row>
    <row collapsed="false" customFormat="false" customHeight="false" hidden="false" ht="12.1" outlineLevel="0" r="442">
      <c r="A442" s="13" t="n">
        <v>46227</v>
      </c>
      <c r="B442" s="6" t="n">
        <v>31</v>
      </c>
      <c r="C442" s="16" t="s">
        <v>154</v>
      </c>
      <c r="D442" s="16"/>
      <c r="E442" s="16"/>
      <c r="F442" s="6" t="s">
        <f>=A442-A441</f>
      </c>
      <c r="G442" s="6" t="s">
        <f>=B442+G441</f>
      </c>
      <c r="H442" s="6" t="s">
        <f>=F442*G441</f>
      </c>
    </row>
    <row collapsed="false" customFormat="false" customHeight="false" hidden="false" ht="12.1" outlineLevel="0" r="443">
      <c r="A443" s="13" t="n">
        <v>46227.677523148</v>
      </c>
      <c r="B443" s="6" t="n">
        <v>1000</v>
      </c>
      <c r="C443" s="16" t="s">
        <v>194</v>
      </c>
      <c r="D443" s="16"/>
      <c r="E443" s="16"/>
      <c r="F443" s="6" t="s">
        <f>=A443-A442</f>
      </c>
      <c r="G443" s="6" t="s">
        <f>=B443+G442</f>
      </c>
      <c r="H443" s="6" t="s">
        <f>=F443*G442</f>
      </c>
    </row>
    <row collapsed="false" customFormat="false" customHeight="false" hidden="false" ht="12.1" outlineLevel="0" r="444">
      <c r="A444" s="13" t="n">
        <v>46229</v>
      </c>
      <c r="B444" s="6" t="n">
        <v>-26.82</v>
      </c>
      <c r="C444" s="16" t="s">
        <v>273</v>
      </c>
      <c r="D444" s="16"/>
      <c r="E444" s="16"/>
      <c r="F444" s="6" t="s">
        <f>=A444-A443</f>
      </c>
      <c r="G444" s="6" t="s">
        <f>=B444+G443</f>
      </c>
      <c r="H444" s="6" t="s">
        <f>=F444*G443</f>
      </c>
    </row>
    <row collapsed="false" customFormat="false" customHeight="false" hidden="false" ht="12.1" outlineLevel="0" r="445">
      <c r="A445" s="13" t="n">
        <v>46229</v>
      </c>
      <c r="B445" s="6" t="n">
        <v>-58.8</v>
      </c>
      <c r="C445" s="16" t="s">
        <v>353</v>
      </c>
      <c r="D445" s="16"/>
      <c r="E445" s="16"/>
      <c r="F445" s="6" t="s">
        <f>=A445-A444</f>
      </c>
      <c r="G445" s="6" t="s">
        <f>=B445+G444</f>
      </c>
      <c r="H445" s="6" t="s">
        <f>=F445*G444</f>
      </c>
    </row>
    <row collapsed="false" customFormat="false" customHeight="false" hidden="false" ht="12.1" outlineLevel="0" r="446">
      <c r="A446" s="13" t="n">
        <v>46229</v>
      </c>
      <c r="B446" s="6" t="n">
        <v>1000</v>
      </c>
      <c r="C446" s="16" t="s">
        <v>194</v>
      </c>
      <c r="D446" s="16"/>
      <c r="E446" s="16"/>
      <c r="F446" s="6" t="s">
        <f>=A446-A445</f>
      </c>
      <c r="G446" s="6" t="s">
        <f>=B446+G445</f>
      </c>
      <c r="H446" s="6" t="s">
        <f>=F446*G445</f>
      </c>
    </row>
    <row collapsed="false" customFormat="false" customHeight="false" hidden="false" ht="12.1" outlineLevel="0" r="447">
      <c r="A447" s="13" t="n">
        <v>46230.673946759</v>
      </c>
      <c r="B447" s="6" t="n">
        <v>67.8</v>
      </c>
      <c r="C447" s="16" t="s">
        <v>354</v>
      </c>
      <c r="D447" s="16"/>
      <c r="E447" s="16"/>
      <c r="F447" s="6" t="s">
        <f>=A447-A446</f>
      </c>
      <c r="G447" s="6" t="s">
        <f>=B447+G446</f>
      </c>
      <c r="H447" s="6" t="s">
        <f>=F447*G446</f>
      </c>
    </row>
    <row collapsed="false" customFormat="false" customHeight="false" hidden="false" ht="12.1" outlineLevel="0" r="448">
      <c r="A448" s="13" t="n">
        <v>46231.573275463</v>
      </c>
      <c r="B448" s="6" t="n">
        <v>30.82</v>
      </c>
      <c r="C448" s="16" t="s">
        <v>355</v>
      </c>
      <c r="D448" s="16"/>
      <c r="E448" s="16"/>
      <c r="F448" s="6" t="s">
        <f>=A448-A447</f>
      </c>
      <c r="G448" s="6" t="s">
        <f>=B448+G447</f>
      </c>
      <c r="H448" s="6" t="s">
        <f>=F448*G447</f>
      </c>
    </row>
    <row collapsed="false" customFormat="false" customHeight="false" hidden="false" ht="12.1" outlineLevel="0" r="449">
      <c r="A449" s="13" t="n">
        <v>46232</v>
      </c>
      <c r="B449" s="6" t="n">
        <v>-953.12</v>
      </c>
      <c r="C449" s="16" t="s">
        <v>356</v>
      </c>
      <c r="D449" s="16"/>
      <c r="E449" s="16"/>
      <c r="F449" s="6" t="s">
        <f>=A449-A448</f>
      </c>
      <c r="G449" s="6" t="s">
        <f>=B449+G448</f>
      </c>
      <c r="H449" s="6" t="s">
        <f>=F449*G448</f>
      </c>
    </row>
    <row collapsed="false" customFormat="false" customHeight="false" hidden="false" ht="12.1" outlineLevel="0" r="450">
      <c r="A450" s="13" t="n">
        <v>46232</v>
      </c>
      <c r="B450" s="6" t="n">
        <v>-555.82</v>
      </c>
      <c r="C450" s="16" t="s">
        <v>357</v>
      </c>
      <c r="D450" s="16"/>
      <c r="E450" s="16"/>
      <c r="F450" s="6" t="s">
        <f>=A450-A449</f>
      </c>
      <c r="G450" s="6" t="s">
        <f>=B450+G449</f>
      </c>
      <c r="H450" s="6" t="s">
        <f>=F450*G449</f>
      </c>
    </row>
    <row collapsed="false" customFormat="false" customHeight="false" hidden="false" ht="12.1" outlineLevel="0" r="451">
      <c r="A451" s="13" t="n">
        <v>46232</v>
      </c>
      <c r="B451" s="6" t="n">
        <v>1095.12</v>
      </c>
      <c r="C451" s="16" t="s">
        <v>358</v>
      </c>
      <c r="D451" s="16"/>
      <c r="E451" s="16"/>
      <c r="F451" s="6" t="s">
        <f>=A451-A450</f>
      </c>
      <c r="G451" s="6" t="s">
        <f>=B451+G450</f>
      </c>
      <c r="H451" s="6" t="s">
        <f>=F451*G450</f>
      </c>
    </row>
    <row collapsed="false" customFormat="false" customHeight="false" hidden="false" ht="12.1" outlineLevel="0" r="452">
      <c r="A452" s="13" t="n">
        <v>46232.596458333</v>
      </c>
      <c r="B452" s="6" t="n">
        <v>1759.13</v>
      </c>
      <c r="C452" s="16" t="s">
        <v>194</v>
      </c>
      <c r="D452" s="16"/>
      <c r="E452" s="16"/>
      <c r="F452" s="6" t="s">
        <f>=A452-A451</f>
      </c>
      <c r="G452" s="6" t="s">
        <f>=B452+G451</f>
      </c>
      <c r="H452" s="6" t="s">
        <f>=F452*G451</f>
      </c>
    </row>
    <row collapsed="false" customFormat="false" customHeight="false" hidden="false" ht="12.1" outlineLevel="0" r="453">
      <c r="A453" s="13" t="n">
        <v>46232.599768519</v>
      </c>
      <c r="B453" s="6" t="n">
        <v>200</v>
      </c>
      <c r="C453" s="16" t="s">
        <v>194</v>
      </c>
      <c r="D453" s="16"/>
      <c r="E453" s="16"/>
      <c r="F453" s="6" t="s">
        <f>=A453-A452</f>
      </c>
      <c r="G453" s="6" t="s">
        <f>=B453+G452</f>
      </c>
      <c r="H453" s="6" t="s">
        <f>=F453*G452</f>
      </c>
    </row>
    <row collapsed="false" customFormat="false" customHeight="false" hidden="false" ht="12.1" outlineLevel="0" r="454">
      <c r="A454" s="13" t="n">
        <v>46232.600763889</v>
      </c>
      <c r="B454" s="6" t="n">
        <v>306.59</v>
      </c>
      <c r="C454" s="16" t="s">
        <v>194</v>
      </c>
      <c r="D454" s="16"/>
      <c r="E454" s="16"/>
      <c r="F454" s="6" t="s">
        <f>=A454-A453</f>
      </c>
      <c r="G454" s="6" t="s">
        <f>=B454+G453</f>
      </c>
      <c r="H454" s="6" t="s">
        <f>=F454*G453</f>
      </c>
    </row>
    <row collapsed="false" customFormat="false" customHeight="false" hidden="false" ht="12.1" outlineLevel="0" r="455">
      <c r="A455" s="13" t="n">
        <v>46232.62193287</v>
      </c>
      <c r="B455" s="6" t="n">
        <v>638.82</v>
      </c>
      <c r="C455" s="16" t="s">
        <v>359</v>
      </c>
      <c r="D455" s="16"/>
      <c r="E455" s="16"/>
      <c r="F455" s="6" t="s">
        <f>=A455-A454</f>
      </c>
      <c r="G455" s="6" t="s">
        <f>=B455+G454</f>
      </c>
      <c r="H455" s="6" t="s">
        <f>=F455*G454</f>
      </c>
    </row>
    <row collapsed="false" customFormat="false" customHeight="false" hidden="false" ht="12.1" outlineLevel="0" r="456">
      <c r="A456" s="13" t="n">
        <v>46233</v>
      </c>
      <c r="B456" s="6" t="n">
        <v>-60.04</v>
      </c>
      <c r="C456" s="16" t="s">
        <v>360</v>
      </c>
      <c r="D456" s="16"/>
      <c r="E456" s="16"/>
      <c r="F456" s="6" t="s">
        <f>=A456-A455</f>
      </c>
      <c r="G456" s="6" t="s">
        <f>=B456+G455</f>
      </c>
      <c r="H456" s="6" t="s">
        <f>=F456*G455</f>
      </c>
    </row>
    <row collapsed="false" customFormat="false" customHeight="false" hidden="false" ht="12.1" outlineLevel="0" r="457">
      <c r="A457" s="13" t="n">
        <v>46234</v>
      </c>
      <c r="B457" s="6" t="n">
        <v>-2.4</v>
      </c>
      <c r="C457" s="16" t="s">
        <v>361</v>
      </c>
      <c r="D457" s="16"/>
      <c r="E457" s="16"/>
      <c r="F457" s="6" t="s">
        <f>=A457-A456</f>
      </c>
      <c r="G457" s="6" t="s">
        <f>=B457+G456</f>
      </c>
      <c r="H457" s="6" t="s">
        <f>=F457*G456</f>
      </c>
    </row>
    <row collapsed="false" customFormat="false" customHeight="false" hidden="false" ht="12.1" outlineLevel="0" r="458">
      <c r="A458" s="13" t="n">
        <v>46237.564479167</v>
      </c>
      <c r="B458" s="6" t="n">
        <v>600</v>
      </c>
      <c r="C458" s="16" t="s">
        <v>194</v>
      </c>
      <c r="D458" s="16"/>
      <c r="E458" s="16"/>
      <c r="F458" s="6" t="s">
        <f>=A458-A457</f>
      </c>
      <c r="G458" s="6" t="s">
        <f>=B458+G457</f>
      </c>
      <c r="H458" s="6" t="s">
        <f>=F458*G457</f>
      </c>
    </row>
    <row collapsed="false" customFormat="false" customHeight="false" hidden="false" ht="12.1" outlineLevel="0" r="459">
      <c r="A459" s="13" t="n">
        <v>46238</v>
      </c>
      <c r="B459" s="6" t="n">
        <v>1147.4</v>
      </c>
      <c r="C459" s="16" t="s">
        <v>362</v>
      </c>
      <c r="D459" s="16"/>
      <c r="E459" s="16"/>
      <c r="F459" s="6" t="s">
        <f>=A459-A458</f>
      </c>
      <c r="G459" s="6" t="s">
        <f>=B459+G458</f>
      </c>
      <c r="H459" s="6" t="s">
        <f>=F459*G458</f>
      </c>
    </row>
    <row collapsed="false" customFormat="false" customHeight="false" hidden="false" ht="12.1" outlineLevel="0" r="460">
      <c r="A460" s="13" t="n">
        <v>46238.517893519</v>
      </c>
      <c r="B460" s="6" t="n">
        <v>538.51</v>
      </c>
      <c r="C460" s="16" t="s">
        <v>363</v>
      </c>
      <c r="D460" s="16"/>
      <c r="E460" s="16"/>
      <c r="F460" s="6" t="s">
        <f>=A460-A459</f>
      </c>
      <c r="G460" s="6" t="s">
        <f>=B460+G459</f>
      </c>
      <c r="H460" s="6" t="s">
        <f>=F460*G459</f>
      </c>
    </row>
    <row collapsed="false" customFormat="false" customHeight="false" hidden="false" ht="12.1" outlineLevel="0" r="461">
      <c r="A461" s="13" t="n">
        <v>46238.722604167</v>
      </c>
      <c r="B461" s="6" t="n">
        <v>423.5</v>
      </c>
      <c r="C461" s="16" t="s">
        <v>364</v>
      </c>
      <c r="D461" s="16"/>
      <c r="E461" s="16"/>
      <c r="F461" s="6" t="s">
        <f>=A461-A460</f>
      </c>
      <c r="G461" s="6" t="s">
        <f>=B461+G460</f>
      </c>
      <c r="H461" s="6" t="s">
        <f>=F461*G460</f>
      </c>
    </row>
    <row collapsed="false" customFormat="false" customHeight="false" hidden="false" ht="12.1" outlineLevel="0" r="462">
      <c r="A462" s="13" t="n">
        <v>46238.920243056</v>
      </c>
      <c r="B462" s="6" t="n">
        <v>1000</v>
      </c>
      <c r="C462" s="16" t="s">
        <v>194</v>
      </c>
      <c r="D462" s="16"/>
      <c r="E462" s="16"/>
      <c r="F462" s="6" t="s">
        <f>=A462-A461</f>
      </c>
      <c r="G462" s="6" t="s">
        <f>=B462+G461</f>
      </c>
      <c r="H462" s="6" t="s">
        <f>=F462*G461</f>
      </c>
    </row>
    <row collapsed="false" customFormat="false" customHeight="false" hidden="false" ht="12.1" outlineLevel="0" r="463">
      <c r="A463" s="13" t="n">
        <v>46239.42224537</v>
      </c>
      <c r="B463" s="6" t="n">
        <v>682.5</v>
      </c>
      <c r="C463" s="16" t="s">
        <v>174</v>
      </c>
      <c r="D463" s="16"/>
      <c r="E463" s="16"/>
      <c r="F463" s="6" t="s">
        <f>=A463-A462</f>
      </c>
      <c r="G463" s="6" t="s">
        <f>=B463+G462</f>
      </c>
      <c r="H463" s="6" t="s">
        <f>=F463*G462</f>
      </c>
    </row>
    <row collapsed="false" customFormat="false" customHeight="false" hidden="false" ht="12.1" outlineLevel="0" r="464">
      <c r="A464" s="13" t="n">
        <v>46239.423321759</v>
      </c>
      <c r="B464" s="6" t="n">
        <v>1</v>
      </c>
      <c r="C464" s="16" t="s">
        <v>174</v>
      </c>
      <c r="D464" s="16"/>
      <c r="E464" s="16"/>
      <c r="F464" s="6" t="s">
        <f>=A464-A463</f>
      </c>
      <c r="G464" s="6" t="s">
        <f>=B464+G463</f>
      </c>
      <c r="H464" s="6" t="s">
        <f>=F464*G463</f>
      </c>
    </row>
    <row collapsed="false" customFormat="false" customHeight="false" hidden="false" ht="12.1" outlineLevel="0" r="465">
      <c r="A465" s="13" t="n">
        <v>46240</v>
      </c>
      <c r="B465" s="6" t="n">
        <v>-1505.4</v>
      </c>
      <c r="C465" s="16" t="s">
        <v>365</v>
      </c>
      <c r="D465" s="16"/>
      <c r="E465" s="16"/>
      <c r="F465" s="6" t="s">
        <f>=A465-A464</f>
      </c>
      <c r="G465" s="6" t="s">
        <f>=B465+G464</f>
      </c>
      <c r="H465" s="6" t="s">
        <f>=F465*G464</f>
      </c>
    </row>
    <row collapsed="false" customFormat="false" customHeight="false" hidden="false" ht="12.1" outlineLevel="0" r="466">
      <c r="A466" s="13" t="n">
        <v>46242</v>
      </c>
      <c r="B466" s="6" t="n">
        <v>-30.26</v>
      </c>
      <c r="C466" s="16" t="s">
        <v>293</v>
      </c>
      <c r="D466" s="16"/>
      <c r="E466" s="16"/>
      <c r="F466" s="6" t="s">
        <f>=A466-A465</f>
      </c>
      <c r="G466" s="6" t="s">
        <f>=B466+G465</f>
      </c>
      <c r="H466" s="6" t="s">
        <f>=F466*G465</f>
      </c>
    </row>
    <row collapsed="false" customFormat="false" customHeight="false" hidden="false" ht="12.1" outlineLevel="0" r="467">
      <c r="A467" s="13" t="n">
        <v>46244</v>
      </c>
      <c r="B467" s="6" t="n">
        <v>-123.6</v>
      </c>
      <c r="C467" s="16" t="s">
        <v>366</v>
      </c>
      <c r="D467" s="16"/>
      <c r="E467" s="16"/>
      <c r="F467" s="6" t="s">
        <f>=A467-A466</f>
      </c>
      <c r="G467" s="6" t="s">
        <f>=B467+G466</f>
      </c>
      <c r="H467" s="6" t="s">
        <f>=F467*G466</f>
      </c>
    </row>
    <row collapsed="false" customFormat="false" customHeight="false" hidden="false" ht="12.1" outlineLevel="0" r="468">
      <c r="A468" s="13" t="n">
        <v>46244</v>
      </c>
      <c r="B468" s="6" t="n">
        <v>-48.88</v>
      </c>
      <c r="C468" s="16" t="s">
        <v>294</v>
      </c>
      <c r="D468" s="16"/>
      <c r="E468" s="16"/>
      <c r="F468" s="6" t="s">
        <f>=A468-A467</f>
      </c>
      <c r="G468" s="6" t="s">
        <f>=B468+G467</f>
      </c>
      <c r="H468" s="6" t="s">
        <f>=F468*G467</f>
      </c>
    </row>
    <row collapsed="false" customFormat="false" customHeight="false" hidden="false" ht="12.1" outlineLevel="0" r="469">
      <c r="A469" s="13" t="n">
        <v>46244.503923611</v>
      </c>
      <c r="B469" s="6" t="n">
        <v>400</v>
      </c>
      <c r="C469" s="16" t="s">
        <v>194</v>
      </c>
      <c r="D469" s="16"/>
      <c r="E469" s="16"/>
      <c r="F469" s="6" t="s">
        <f>=A469-A468</f>
      </c>
      <c r="G469" s="6" t="s">
        <f>=B469+G468</f>
      </c>
      <c r="H469" s="6" t="s">
        <f>=F469*G468</f>
      </c>
    </row>
    <row collapsed="false" customFormat="false" customHeight="false" hidden="false" ht="12.1" outlineLevel="0" r="470">
      <c r="A470" s="13" t="n">
        <v>46244.504618056</v>
      </c>
      <c r="B470" s="6" t="n">
        <v>300</v>
      </c>
      <c r="C470" s="16" t="s">
        <v>194</v>
      </c>
      <c r="D470" s="16"/>
      <c r="E470" s="16"/>
      <c r="F470" s="6" t="s">
        <f>=A470-A469</f>
      </c>
      <c r="G470" s="6" t="s">
        <f>=B470+G469</f>
      </c>
      <c r="H470" s="6" t="s">
        <f>=F470*G469</f>
      </c>
    </row>
    <row collapsed="false" customFormat="false" customHeight="false" hidden="false" ht="12.1" outlineLevel="0" r="471">
      <c r="A471" s="13" t="n">
        <v>46244.505659722</v>
      </c>
      <c r="B471" s="6" t="n">
        <v>184.99</v>
      </c>
      <c r="C471" s="16" t="s">
        <v>194</v>
      </c>
      <c r="D471" s="16"/>
      <c r="E471" s="16"/>
      <c r="F471" s="6" t="s">
        <f>=A471-A470</f>
      </c>
      <c r="G471" s="6" t="s">
        <f>=B471+G470</f>
      </c>
      <c r="H471" s="6" t="s">
        <f>=F471*G470</f>
      </c>
    </row>
    <row collapsed="false" customFormat="false" customHeight="false" hidden="false" ht="12.1" outlineLevel="0" r="472">
      <c r="A472" s="13" t="n">
        <v>46244.507118056</v>
      </c>
      <c r="B472" s="6" t="n">
        <v>600</v>
      </c>
      <c r="C472" s="16" t="s">
        <v>194</v>
      </c>
      <c r="D472" s="16"/>
      <c r="E472" s="16"/>
      <c r="F472" s="6" t="s">
        <f>=A472-A471</f>
      </c>
      <c r="G472" s="6" t="s">
        <f>=B472+G471</f>
      </c>
      <c r="H472" s="6" t="s">
        <f>=F472*G471</f>
      </c>
    </row>
    <row collapsed="false" customFormat="false" customHeight="false" hidden="false" ht="12.1" outlineLevel="0" r="473">
      <c r="A473" s="13" t="n">
        <v>46244.50775463</v>
      </c>
      <c r="B473" s="6" t="n">
        <v>1517.07</v>
      </c>
      <c r="C473" s="16" t="s">
        <v>194</v>
      </c>
      <c r="D473" s="16"/>
      <c r="E473" s="16"/>
      <c r="F473" s="6" t="s">
        <f>=A473-A472</f>
      </c>
      <c r="G473" s="6" t="s">
        <f>=B473+G472</f>
      </c>
      <c r="H473" s="6" t="s">
        <f>=F473*G472</f>
      </c>
    </row>
    <row collapsed="false" customFormat="false" customHeight="false" hidden="false" ht="12.1" outlineLevel="0" r="474">
      <c r="A474" s="13" t="n">
        <v>46244.615949074</v>
      </c>
      <c r="B474" s="6" t="n">
        <v>1780</v>
      </c>
      <c r="C474" s="16" t="s">
        <v>194</v>
      </c>
      <c r="D474" s="16"/>
      <c r="E474" s="16"/>
      <c r="F474" s="6" t="s">
        <f>=A474-A473</f>
      </c>
      <c r="G474" s="6" t="s">
        <f>=B474+G473</f>
      </c>
      <c r="H474" s="6" t="s">
        <f>=F474*G473</f>
      </c>
    </row>
    <row collapsed="false" customFormat="false" customHeight="false" hidden="false" ht="12.1" outlineLevel="0" r="475">
      <c r="A475" s="13" t="n">
        <v>46244.744884259</v>
      </c>
      <c r="B475" s="6" t="n">
        <v>2.41</v>
      </c>
      <c r="C475" s="16" t="s">
        <v>184</v>
      </c>
      <c r="D475" s="16"/>
      <c r="E475" s="16"/>
      <c r="F475" s="6" t="s">
        <f>=A475-A474</f>
      </c>
      <c r="G475" s="6" t="s">
        <f>=B475+G474</f>
      </c>
      <c r="H475" s="6" t="s">
        <f>=F475*G474</f>
      </c>
    </row>
    <row collapsed="false" customFormat="false" customHeight="false" hidden="false" ht="12.1" outlineLevel="0" r="476">
      <c r="A476" s="13" t="n">
        <v>46245.486493056</v>
      </c>
      <c r="B476" s="6" t="n">
        <v>1505.4</v>
      </c>
      <c r="C476" s="16" t="s">
        <v>367</v>
      </c>
      <c r="D476" s="16"/>
      <c r="E476" s="16"/>
      <c r="F476" s="6" t="s">
        <f>=A476-A475</f>
      </c>
      <c r="G476" s="6" t="s">
        <f>=B476+G475</f>
      </c>
      <c r="H476" s="6" t="s">
        <f>=F476*G475</f>
      </c>
    </row>
    <row collapsed="false" customFormat="false" customHeight="false" hidden="false" ht="12.1" outlineLevel="0" r="477">
      <c r="A477" s="13" t="n">
        <v>46245.573298611</v>
      </c>
      <c r="B477" s="6" t="n">
        <v>55.88</v>
      </c>
      <c r="C477" s="16" t="s">
        <v>368</v>
      </c>
      <c r="D477" s="16"/>
      <c r="E477" s="16"/>
      <c r="F477" s="6" t="s">
        <f>=A477-A476</f>
      </c>
      <c r="G477" s="6" t="s">
        <f>=B477+G476</f>
      </c>
      <c r="H477" s="6" t="s">
        <f>=F477*G476</f>
      </c>
    </row>
    <row collapsed="false" customFormat="false" customHeight="false" hidden="false" ht="12.1" outlineLevel="0" r="478">
      <c r="A478" s="13" t="n">
        <v>46246</v>
      </c>
      <c r="B478" s="6" t="n">
        <v>-1001.7</v>
      </c>
      <c r="C478" s="16" t="s">
        <v>369</v>
      </c>
      <c r="D478" s="16"/>
      <c r="E478" s="16"/>
      <c r="F478" s="6" t="s">
        <f>=A478-A477</f>
      </c>
      <c r="G478" s="6" t="s">
        <f>=B478+G477</f>
      </c>
      <c r="H478" s="6" t="s">
        <f>=F478*G477</f>
      </c>
    </row>
    <row collapsed="false" customFormat="false" customHeight="false" hidden="false" ht="12.1" outlineLevel="0" r="479">
      <c r="A479" s="13" t="n">
        <v>46246</v>
      </c>
      <c r="B479" s="6" t="n">
        <v>-667.8</v>
      </c>
      <c r="C479" s="16" t="s">
        <v>370</v>
      </c>
      <c r="D479" s="16"/>
      <c r="E479" s="16"/>
      <c r="F479" s="6" t="s">
        <f>=A479-A478</f>
      </c>
      <c r="G479" s="6" t="s">
        <f>=B479+G478</f>
      </c>
      <c r="H479" s="6" t="s">
        <f>=F479*G478</f>
      </c>
    </row>
    <row collapsed="false" customFormat="false" customHeight="false" hidden="false" ht="12.1" outlineLevel="0" r="480">
      <c r="A480" s="13" t="n">
        <v>46247</v>
      </c>
      <c r="B480" s="6" t="n">
        <v>-28.79</v>
      </c>
      <c r="C480" s="16" t="s">
        <v>371</v>
      </c>
      <c r="D480" s="16"/>
      <c r="E480" s="16"/>
      <c r="F480" s="6" t="s">
        <f>=A480-A479</f>
      </c>
      <c r="G480" s="6" t="s">
        <f>=B480+G479</f>
      </c>
      <c r="H480" s="6" t="s">
        <f>=F480*G479</f>
      </c>
    </row>
    <row collapsed="false" customFormat="false" customHeight="false" hidden="false" ht="12.1" outlineLevel="0" r="481">
      <c r="A481" s="13" t="n">
        <v>46247.439259259</v>
      </c>
      <c r="B481" s="6" t="n">
        <v>142.6</v>
      </c>
      <c r="C481" s="16" t="s">
        <v>314</v>
      </c>
      <c r="D481" s="16"/>
      <c r="E481" s="16"/>
      <c r="F481" s="6" t="s">
        <f>=A481-A480</f>
      </c>
      <c r="G481" s="6" t="s">
        <f>=B481+G480</f>
      </c>
      <c r="H481" s="6" t="s">
        <f>=F481*G480</f>
      </c>
    </row>
    <row collapsed="false" customFormat="false" customHeight="false" hidden="false" ht="12.1" outlineLevel="0" r="482">
      <c r="A482" s="13" t="n">
        <v>46247.65318287</v>
      </c>
      <c r="B482" s="6" t="n">
        <v>32.79</v>
      </c>
      <c r="C482" s="16" t="s">
        <v>372</v>
      </c>
      <c r="D482" s="16"/>
      <c r="E482" s="16"/>
      <c r="F482" s="6" t="s">
        <f>=A482-A481</f>
      </c>
      <c r="G482" s="6" t="s">
        <f>=B482+G481</f>
      </c>
      <c r="H482" s="6" t="s">
        <f>=F482*G481</f>
      </c>
    </row>
    <row collapsed="false" customFormat="false" customHeight="false" hidden="false" ht="12.1" outlineLevel="0" r="483">
      <c r="A483" s="13" t="n">
        <v>46248</v>
      </c>
      <c r="B483" s="6" t="n">
        <v>-22.48</v>
      </c>
      <c r="C483" s="16" t="s">
        <v>300</v>
      </c>
      <c r="D483" s="16"/>
      <c r="E483" s="16"/>
      <c r="F483" s="6" t="s">
        <f>=A483-A482</f>
      </c>
      <c r="G483" s="6" t="s">
        <f>=B483+G482</f>
      </c>
      <c r="H483" s="6" t="s">
        <f>=F483*G482</f>
      </c>
    </row>
    <row collapsed="false" customFormat="false" customHeight="false" hidden="false" ht="12.1" outlineLevel="0" r="484">
      <c r="A484" s="13" t="n">
        <v>46250</v>
      </c>
      <c r="B484" s="6" t="n">
        <v>223</v>
      </c>
      <c r="C484" s="16" t="s">
        <v>174</v>
      </c>
      <c r="D484" s="16"/>
      <c r="E484" s="16"/>
      <c r="F484" s="6" t="s">
        <f>=A484-A483</f>
      </c>
      <c r="G484" s="6" t="s">
        <f>=B484+G483</f>
      </c>
      <c r="H484" s="6" t="s">
        <f>=F484*G483</f>
      </c>
    </row>
    <row collapsed="false" customFormat="false" customHeight="false" hidden="false" ht="12.1" outlineLevel="0" r="485">
      <c r="A485" s="13" t="n">
        <v>46251</v>
      </c>
      <c r="B485" s="6" t="n">
        <v>-4988.71</v>
      </c>
      <c r="C485" s="16" t="s">
        <v>373</v>
      </c>
      <c r="D485" s="16"/>
      <c r="E485" s="16"/>
      <c r="F485" s="6" t="s">
        <f>=A485-A484</f>
      </c>
      <c r="G485" s="6" t="s">
        <f>=B485+G484</f>
      </c>
      <c r="H485" s="6" t="s">
        <f>=F485*G484</f>
      </c>
    </row>
    <row collapsed="false" customFormat="false" customHeight="false" hidden="false" ht="12.1" outlineLevel="0" r="486">
      <c r="A486" s="13" t="n">
        <v>46251</v>
      </c>
      <c r="B486" s="6" t="n">
        <v>4889.23</v>
      </c>
      <c r="C486" s="16" t="s">
        <v>194</v>
      </c>
      <c r="D486" s="16"/>
      <c r="E486" s="16"/>
      <c r="F486" s="6" t="s">
        <f>=A486-A485</f>
      </c>
      <c r="G486" s="6" t="s">
        <f>=B486+G485</f>
      </c>
      <c r="H486" s="6" t="s">
        <f>=F486*G485</f>
      </c>
    </row>
    <row collapsed="false" customFormat="false" customHeight="false" hidden="false" ht="12.1" outlineLevel="0" r="487">
      <c r="A487" s="13" t="n">
        <v>46254</v>
      </c>
      <c r="B487" s="6" t="n">
        <v>-488.12</v>
      </c>
      <c r="C487" s="16" t="s">
        <v>374</v>
      </c>
      <c r="D487" s="16"/>
      <c r="E487" s="16"/>
      <c r="F487" s="6" t="s">
        <f>=A487-A486</f>
      </c>
      <c r="G487" s="6" t="s">
        <f>=B487+G486</f>
      </c>
      <c r="H487" s="6" t="s">
        <f>=F487*G486</f>
      </c>
    </row>
    <row collapsed="false" customFormat="false" customHeight="false" hidden="false" ht="12.1" outlineLevel="0" r="488">
      <c r="A488" s="13" t="n">
        <v>46259</v>
      </c>
      <c r="B488" s="6" t="n">
        <v>-26.82</v>
      </c>
      <c r="C488" s="16" t="s">
        <v>273</v>
      </c>
      <c r="D488" s="16"/>
      <c r="E488" s="16"/>
      <c r="F488" s="6" t="s">
        <f>=A488-A487</f>
      </c>
      <c r="G488" s="6" t="s">
        <f>=B488+G487</f>
      </c>
      <c r="H488" s="6" t="s">
        <f>=F488*G487</f>
      </c>
    </row>
    <row collapsed="false" customFormat="false" customHeight="false" hidden="false" ht="12.1" outlineLevel="0" r="489">
      <c r="A489" s="13" t="n">
        <v>46259</v>
      </c>
      <c r="B489" s="6" t="n">
        <v>-58.8</v>
      </c>
      <c r="C489" s="16" t="s">
        <v>353</v>
      </c>
      <c r="D489" s="16"/>
      <c r="E489" s="16"/>
      <c r="F489" s="6" t="s">
        <f>=A489-A488</f>
      </c>
      <c r="G489" s="6" t="s">
        <f>=B489+G488</f>
      </c>
      <c r="H489" s="6" t="s">
        <f>=F489*G488</f>
      </c>
    </row>
    <row collapsed="false" customFormat="false" customHeight="false" hidden="false" ht="12.1" outlineLevel="0" r="490">
      <c r="A490" s="12" t="n">
        <v>46261</v>
      </c>
      <c r="B490" s="5" t="n">
        <v>-312262.09</v>
      </c>
      <c r="C490" s="14" t="s">
        <v>375</v>
      </c>
      <c r="D490" s="16"/>
      <c r="E490" s="16"/>
      <c r="F490" s="6" t="s">
        <f>=A490-A489</f>
      </c>
      <c r="G490" s="6" t="s">
        <f>=B490+G489</f>
      </c>
      <c r="H490" s="6" t="s">
        <f>=F490*G489</f>
      </c>
    </row>
    <row collapsed="false" customFormat="false" customHeight="false" hidden="false" ht="12.1" outlineLevel="0" r="491">
      <c r="A491" s="13"/>
      <c r="B491" s="9" t="s">
        <f>=XIRR(B2:B490,A2:A490)</f>
      </c>
      <c r="C491" s="16" t="s">
        <v>376</v>
      </c>
      <c r="D491" s="16"/>
      <c r="E491" s="16"/>
      <c r="F491" s="7"/>
      <c r="G491" s="2" t="s">
        <v>377</v>
      </c>
      <c r="H491" s="6" t="s">
        <f>=SUM(I2:H490)/365</f>
      </c>
    </row>
    <row collapsed="false" customFormat="false" customHeight="false" hidden="false" ht="12.1" outlineLevel="0" r="492">
      <c r="A492" s="13"/>
      <c r="B492" s="5" t="s">
        <f>=-SUM(B2:B490)</f>
      </c>
      <c r="C492" s="16" t="s">
        <v>378</v>
      </c>
      <c r="D492" s="16"/>
      <c r="E492" s="16"/>
      <c r="F492" s="7"/>
      <c r="G492" s="14" t="s">
        <v>379</v>
      </c>
      <c r="H492" s="9" t="s">
        <f>=B492/H491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R94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17</v>
      </c>
      <c r="C1" s="0"/>
      <c r="D1" s="0"/>
      <c r="E1" s="4" t="s">
        <v>23</v>
      </c>
      <c r="F1" s="0"/>
      <c r="G1" s="0"/>
      <c r="H1" s="4" t="s">
        <v>27</v>
      </c>
      <c r="I1" s="0"/>
      <c r="J1" s="0"/>
      <c r="K1" s="4" t="s">
        <v>31</v>
      </c>
      <c r="L1" s="0"/>
      <c r="M1" s="0"/>
      <c r="N1" s="4" t="s">
        <v>35</v>
      </c>
      <c r="O1" s="0"/>
      <c r="P1" s="0"/>
      <c r="Q1" s="4" t="s">
        <v>39</v>
      </c>
      <c r="R1" s="0"/>
      <c r="S1" s="0"/>
      <c r="T1" s="4" t="s">
        <v>43</v>
      </c>
      <c r="U1" s="0"/>
      <c r="V1" s="0"/>
      <c r="W1" s="4" t="s">
        <v>49</v>
      </c>
      <c r="X1" s="0"/>
      <c r="Y1" s="0"/>
      <c r="Z1" s="4" t="s">
        <v>54</v>
      </c>
      <c r="AA1" s="0"/>
      <c r="AB1" s="0"/>
      <c r="AC1" s="4" t="s">
        <v>58</v>
      </c>
      <c r="AD1" s="0"/>
      <c r="AE1" s="0"/>
      <c r="AF1" s="4" t="s">
        <v>62</v>
      </c>
      <c r="AG1" s="0"/>
      <c r="AH1" s="0"/>
      <c r="AI1" s="4" t="s">
        <v>65</v>
      </c>
      <c r="AJ1" s="0"/>
      <c r="AK1" s="0"/>
      <c r="AL1" s="4" t="s">
        <v>69</v>
      </c>
      <c r="AM1" s="0"/>
      <c r="AN1" s="0"/>
      <c r="AO1" s="4" t="s">
        <v>73</v>
      </c>
      <c r="AP1" s="0"/>
      <c r="AQ1" s="0"/>
      <c r="AR1" s="4" t="s">
        <v>77</v>
      </c>
      <c r="AS1" s="0"/>
      <c r="AT1" s="0"/>
      <c r="AU1" s="4" t="s">
        <v>81</v>
      </c>
      <c r="AV1" s="0"/>
      <c r="AW1" s="0"/>
      <c r="AX1" s="4" t="s">
        <v>83</v>
      </c>
      <c r="AY1" s="0"/>
      <c r="AZ1" s="0"/>
      <c r="BA1" s="4" t="s">
        <v>86</v>
      </c>
      <c r="BB1" s="0"/>
      <c r="BC1" s="0"/>
      <c r="BD1" s="4" t="s">
        <v>88</v>
      </c>
      <c r="BE1" s="0"/>
      <c r="BF1" s="0"/>
      <c r="BG1" s="4" t="s">
        <v>91</v>
      </c>
      <c r="BH1" s="0"/>
      <c r="BI1" s="0"/>
      <c r="BJ1" s="4" t="s">
        <v>96</v>
      </c>
      <c r="BK1" s="0"/>
      <c r="BL1" s="0"/>
      <c r="BM1" s="4" t="s">
        <v>100</v>
      </c>
      <c r="BN1" s="0"/>
      <c r="BO1" s="0"/>
      <c r="BP1" s="4" t="s">
        <v>104</v>
      </c>
      <c r="BQ1" s="0"/>
      <c r="BR1" s="0"/>
      <c r="BS1" s="4" t="s">
        <v>108</v>
      </c>
      <c r="BT1" s="0"/>
      <c r="BU1" s="0"/>
      <c r="BV1" s="4" t="s">
        <v>112</v>
      </c>
      <c r="BW1" s="0"/>
      <c r="BX1" s="0"/>
      <c r="BY1" s="4" t="s">
        <v>116</v>
      </c>
      <c r="BZ1" s="0"/>
      <c r="CA1" s="0"/>
      <c r="CB1" s="4" t="s">
        <v>120</v>
      </c>
      <c r="CC1" s="0"/>
      <c r="CD1" s="0"/>
      <c r="CE1" s="4" t="s">
        <v>124</v>
      </c>
      <c r="CF1" s="0"/>
      <c r="CG1" s="0"/>
      <c r="CH1" s="4" t="s">
        <v>128</v>
      </c>
      <c r="CI1" s="0"/>
      <c r="CJ1" s="0"/>
      <c r="CK1" s="4" t="s">
        <v>132</v>
      </c>
      <c r="CL1" s="0"/>
      <c r="CM1" s="0"/>
      <c r="CN1" s="4" t="s">
        <v>136</v>
      </c>
      <c r="CO1" s="0"/>
      <c r="CP1" s="0"/>
      <c r="CQ1" s="4" t="s">
        <v>140</v>
      </c>
      <c r="CR1" s="0"/>
    </row>
    <row collapsed="false" customFormat="false" customHeight="false" hidden="false" ht="12.1" outlineLevel="0" r="2">
      <c r="A2" s="11" t="n">
        <v>45096</v>
      </c>
      <c r="B2" s="6" t="n">
        <v>2423.74</v>
      </c>
      <c r="C2" s="0" t="s">
        <v>380</v>
      </c>
      <c r="D2" s="11" t="n">
        <v>45706</v>
      </c>
      <c r="E2" s="6" t="n">
        <v>211.43</v>
      </c>
      <c r="F2" s="0" t="s">
        <v>380</v>
      </c>
      <c r="G2" s="11" t="n">
        <v>45369</v>
      </c>
      <c r="H2" s="6" t="n">
        <v>6078.04</v>
      </c>
      <c r="I2" s="0" t="s">
        <v>380</v>
      </c>
      <c r="J2" s="11" t="n">
        <v>45539</v>
      </c>
      <c r="K2" s="6" t="n">
        <v>3725.86</v>
      </c>
      <c r="L2" s="0" t="s">
        <v>380</v>
      </c>
      <c r="M2" s="11" t="n">
        <v>45358</v>
      </c>
      <c r="N2" s="6" t="n">
        <v>6238.62</v>
      </c>
      <c r="O2" s="0" t="s">
        <v>380</v>
      </c>
      <c r="P2" s="11" t="n">
        <v>46129</v>
      </c>
      <c r="Q2" s="6" t="n">
        <v>236.12</v>
      </c>
      <c r="R2" s="0" t="s">
        <v>380</v>
      </c>
      <c r="S2" s="11" t="n">
        <v>45705</v>
      </c>
      <c r="T2" s="6" t="n">
        <v>3461.23</v>
      </c>
      <c r="U2" s="0" t="s">
        <v>380</v>
      </c>
      <c r="V2" s="11" t="n">
        <v>45911</v>
      </c>
      <c r="W2" s="6" t="n">
        <v>674.58</v>
      </c>
      <c r="X2" s="0" t="s">
        <v>380</v>
      </c>
      <c r="Y2" s="11" t="n">
        <v>45996</v>
      </c>
      <c r="Z2" s="6" t="n">
        <v>1504.82</v>
      </c>
      <c r="AA2" s="0" t="s">
        <v>380</v>
      </c>
      <c r="AB2" s="11" t="n">
        <v>45996</v>
      </c>
      <c r="AC2" s="6" t="n">
        <v>1311.66</v>
      </c>
      <c r="AD2" s="0" t="s">
        <v>380</v>
      </c>
      <c r="AE2" s="11" t="n">
        <v>45953</v>
      </c>
      <c r="AF2" s="6" t="n">
        <v>156.14</v>
      </c>
      <c r="AG2" s="0" t="s">
        <v>380</v>
      </c>
      <c r="AH2" s="11" t="n">
        <v>46101</v>
      </c>
      <c r="AI2" s="6" t="n">
        <v>658.72</v>
      </c>
      <c r="AJ2" s="0" t="s">
        <v>380</v>
      </c>
      <c r="AK2" s="11" t="n">
        <v>45908</v>
      </c>
      <c r="AL2" s="6" t="n">
        <v>1.1</v>
      </c>
      <c r="AM2" s="0" t="s">
        <v>380</v>
      </c>
      <c r="AN2" s="11" t="n">
        <v>45273</v>
      </c>
      <c r="AO2" s="6" t="n">
        <v>1310.8</v>
      </c>
      <c r="AP2" s="0" t="s">
        <v>380</v>
      </c>
      <c r="AQ2" s="11" t="n">
        <v>46189</v>
      </c>
      <c r="AR2" s="6" t="n">
        <v>135.8</v>
      </c>
      <c r="AS2" s="0" t="s">
        <v>380</v>
      </c>
      <c r="AT2" s="11" t="n">
        <v>46189</v>
      </c>
      <c r="AU2" s="6" t="n">
        <v>99.96</v>
      </c>
      <c r="AV2" s="0" t="s">
        <v>380</v>
      </c>
      <c r="AW2" s="11" t="n">
        <v>46000</v>
      </c>
      <c r="AX2" s="6" t="n">
        <v>6.29</v>
      </c>
      <c r="AY2" s="0" t="s">
        <v>380</v>
      </c>
      <c r="AZ2" s="11" t="n">
        <v>46055</v>
      </c>
      <c r="BA2" s="6" t="n">
        <v>372.01</v>
      </c>
      <c r="BB2" s="0" t="s">
        <v>380</v>
      </c>
      <c r="BC2" s="11" t="n">
        <v>46189</v>
      </c>
      <c r="BD2" s="6" t="n">
        <v>12.44</v>
      </c>
      <c r="BE2" s="0" t="s">
        <v>380</v>
      </c>
      <c r="BF2" s="11" t="n">
        <v>46104</v>
      </c>
      <c r="BG2" s="6" t="s">
        <f>=41000</f>
      </c>
      <c r="BH2" s="0" t="s">
        <v>380</v>
      </c>
      <c r="BI2" s="11" t="n">
        <v>45847</v>
      </c>
      <c r="BJ2" s="6" t="s">
        <f>=81989.69</f>
      </c>
      <c r="BK2" s="0" t="s">
        <v>380</v>
      </c>
      <c r="BL2" s="11" t="n">
        <v>46038</v>
      </c>
      <c r="BM2" s="6" t="s">
        <f>=655.04</f>
      </c>
      <c r="BN2" s="0" t="s">
        <v>380</v>
      </c>
      <c r="BO2" s="11" t="n">
        <v>46038</v>
      </c>
      <c r="BP2" s="6" t="s">
        <f>=893.62</f>
      </c>
      <c r="BQ2" s="0" t="s">
        <v>380</v>
      </c>
      <c r="BR2" s="11" t="n">
        <v>46036</v>
      </c>
      <c r="BS2" s="6" t="s">
        <f>=907.82</f>
      </c>
      <c r="BT2" s="0" t="s">
        <v>380</v>
      </c>
      <c r="BU2" s="11" t="n">
        <v>46038</v>
      </c>
      <c r="BV2" s="6" t="s">
        <f>=950.19</f>
      </c>
      <c r="BW2" s="0" t="s">
        <v>380</v>
      </c>
      <c r="BX2" s="11" t="n">
        <v>45861</v>
      </c>
      <c r="BY2" s="6" t="s">
        <f>=2736.81</f>
      </c>
      <c r="BZ2" s="0" t="s">
        <v>380</v>
      </c>
      <c r="CA2" s="11" t="n">
        <v>45953</v>
      </c>
      <c r="CB2" s="6" t="s">
        <f>=897.35</f>
      </c>
      <c r="CC2" s="0" t="s">
        <v>380</v>
      </c>
      <c r="CD2" s="11" t="n">
        <v>46072</v>
      </c>
      <c r="CE2" s="6" t="s">
        <f>=6797.02</f>
      </c>
      <c r="CF2" s="0" t="s">
        <v>380</v>
      </c>
      <c r="CG2" s="11" t="n">
        <v>46199</v>
      </c>
      <c r="CH2" s="6" t="s">
        <f>=4000</f>
      </c>
      <c r="CI2" s="0" t="s">
        <v>380</v>
      </c>
      <c r="CJ2" s="11" t="n">
        <v>46122</v>
      </c>
      <c r="CK2" s="6" t="s">
        <f>=1000</f>
      </c>
      <c r="CL2" s="0" t="s">
        <v>380</v>
      </c>
      <c r="CM2" s="11" t="n">
        <v>46156</v>
      </c>
      <c r="CN2" s="6" t="s">
        <f>=1015.71</f>
      </c>
      <c r="CO2" s="0" t="s">
        <v>380</v>
      </c>
      <c r="CP2" s="11" t="n">
        <v>46104</v>
      </c>
      <c r="CQ2" s="6" t="s">
        <f>=1015.16</f>
      </c>
      <c r="CR2" s="0" t="s">
        <v>380</v>
      </c>
    </row>
    <row collapsed="false" customFormat="false" customHeight="false" hidden="false" ht="12.1" outlineLevel="0" r="3">
      <c r="A3" s="11" t="n">
        <v>45210</v>
      </c>
      <c r="B3" s="6" t="n">
        <v>-2611.51</v>
      </c>
      <c r="C3" s="0" t="s">
        <v>381</v>
      </c>
      <c r="D3" s="11" t="n">
        <v>45706</v>
      </c>
      <c r="E3" s="6" t="n">
        <v>422.25</v>
      </c>
      <c r="F3" s="0" t="s">
        <v>380</v>
      </c>
      <c r="G3" s="11" t="n">
        <v>45369</v>
      </c>
      <c r="H3" s="6" t="n">
        <v>-3046.56</v>
      </c>
      <c r="I3" s="0" t="s">
        <v>381</v>
      </c>
      <c r="J3" s="11" t="n">
        <v>45548</v>
      </c>
      <c r="K3" s="6" t="n">
        <v>-3906.38</v>
      </c>
      <c r="L3" s="0" t="s">
        <v>381</v>
      </c>
      <c r="M3" s="11" t="n">
        <v>45366</v>
      </c>
      <c r="N3" s="6" t="n">
        <v>-6294.06</v>
      </c>
      <c r="O3" s="0" t="s">
        <v>381</v>
      </c>
      <c r="P3" s="11" t="n">
        <v>46129</v>
      </c>
      <c r="Q3" s="6" t="n">
        <v>1444.67</v>
      </c>
      <c r="R3" s="0" t="s">
        <v>380</v>
      </c>
      <c r="S3" s="11" t="n">
        <v>45706</v>
      </c>
      <c r="T3" s="6" t="n">
        <v>3428.71</v>
      </c>
      <c r="U3" s="0" t="s">
        <v>380</v>
      </c>
      <c r="V3" s="11" t="n">
        <v>45918</v>
      </c>
      <c r="W3" s="6" t="n">
        <v>-659.16</v>
      </c>
      <c r="X3" s="0" t="s">
        <v>381</v>
      </c>
      <c r="Y3" s="11" t="n">
        <v>46015</v>
      </c>
      <c r="Z3" s="6" t="n">
        <v>212.08</v>
      </c>
      <c r="AA3" s="0" t="s">
        <v>380</v>
      </c>
      <c r="AB3" s="11" t="n">
        <v>46015</v>
      </c>
      <c r="AC3" s="6" t="n">
        <v>191</v>
      </c>
      <c r="AD3" s="0" t="s">
        <v>380</v>
      </c>
      <c r="AE3" s="11" t="n">
        <v>45957</v>
      </c>
      <c r="AF3" s="6" t="n">
        <v>312.78</v>
      </c>
      <c r="AG3" s="0" t="s">
        <v>380</v>
      </c>
      <c r="AH3" s="11" t="n">
        <v>46101</v>
      </c>
      <c r="AI3" s="6" t="n">
        <v>164.68</v>
      </c>
      <c r="AJ3" s="0" t="s">
        <v>380</v>
      </c>
      <c r="AK3" s="11" t="n">
        <v>45908</v>
      </c>
      <c r="AL3" s="6" t="n">
        <v>1.1</v>
      </c>
      <c r="AM3" s="0" t="s">
        <v>380</v>
      </c>
      <c r="AN3" s="11" t="n">
        <v>45315</v>
      </c>
      <c r="AO3" s="6" t="n">
        <v>61.37</v>
      </c>
      <c r="AP3" s="0" t="s">
        <v>380</v>
      </c>
      <c r="AQ3" s="11" t="n">
        <v>46554</v>
      </c>
      <c r="AR3" s="8" t="s">
        <f>=-Портфель!K17</f>
      </c>
      <c r="AS3" s="0" t="s">
        <v>382</v>
      </c>
      <c r="AT3" s="11" t="n">
        <v>46554</v>
      </c>
      <c r="AU3" s="8" t="s">
        <f>=-Портфель!K18</f>
      </c>
      <c r="AV3" s="0" t="s">
        <v>382</v>
      </c>
      <c r="AW3" s="11" t="n">
        <v>46000</v>
      </c>
      <c r="AX3" s="6" t="n">
        <v>-6.32</v>
      </c>
      <c r="AY3" s="0" t="s">
        <v>381</v>
      </c>
      <c r="AZ3" s="11" t="n">
        <v>46055</v>
      </c>
      <c r="BA3" s="6" t="n">
        <v>32.04</v>
      </c>
      <c r="BB3" s="0" t="s">
        <v>380</v>
      </c>
      <c r="BC3" s="11" t="n">
        <v>46554</v>
      </c>
      <c r="BD3" s="8" t="s">
        <f>=-Портфель!K21</f>
      </c>
      <c r="BE3" s="0" t="s">
        <v>382</v>
      </c>
      <c r="BF3" s="11" t="n">
        <v>46134</v>
      </c>
      <c r="BG3" s="6" t="s">
        <f>=-476.76</f>
      </c>
      <c r="BH3" s="0" t="s">
        <v>285</v>
      </c>
      <c r="BI3" s="11" t="n">
        <v>45847</v>
      </c>
      <c r="BJ3" s="6" t="s">
        <f>=5347.15</f>
      </c>
      <c r="BK3" s="0" t="s">
        <v>380</v>
      </c>
      <c r="BL3" s="11" t="n">
        <v>46064</v>
      </c>
      <c r="BM3" s="6" t="s">
        <f>=-29.9</f>
      </c>
      <c r="BN3" s="0" t="s">
        <v>259</v>
      </c>
      <c r="BO3" s="11" t="n">
        <v>46077</v>
      </c>
      <c r="BP3" s="6" t="s">
        <f>=4609.85</f>
      </c>
      <c r="BQ3" s="0" t="s">
        <v>380</v>
      </c>
      <c r="BR3" s="11" t="n">
        <v>46038</v>
      </c>
      <c r="BS3" s="6" t="s">
        <f>=911.47</f>
      </c>
      <c r="BT3" s="0" t="s">
        <v>380</v>
      </c>
      <c r="BU3" s="11" t="n">
        <v>46077</v>
      </c>
      <c r="BV3" s="6" t="s">
        <f>=-975.79</f>
      </c>
      <c r="BW3" s="0" t="s">
        <v>381</v>
      </c>
      <c r="BX3" s="11" t="n">
        <v>45866</v>
      </c>
      <c r="BY3" s="6" t="s">
        <f>=-2758.14</f>
      </c>
      <c r="BZ3" s="0" t="s">
        <v>381</v>
      </c>
      <c r="CA3" s="11" t="n">
        <v>45953</v>
      </c>
      <c r="CB3" s="6" t="s">
        <f>=897.35</f>
      </c>
      <c r="CC3" s="0" t="s">
        <v>380</v>
      </c>
      <c r="CD3" s="11" t="n">
        <v>46091</v>
      </c>
      <c r="CE3" s="6" t="s">
        <f>=1944.18</f>
      </c>
      <c r="CF3" s="0" t="s">
        <v>380</v>
      </c>
      <c r="CG3" s="11" t="n">
        <v>46210</v>
      </c>
      <c r="CH3" s="6" t="s">
        <f>=989.9</f>
      </c>
      <c r="CI3" s="0" t="s">
        <v>380</v>
      </c>
      <c r="CJ3" s="11" t="n">
        <v>46125</v>
      </c>
      <c r="CK3" s="6" t="s">
        <f>=996.51</f>
      </c>
      <c r="CL3" s="0" t="s">
        <v>380</v>
      </c>
      <c r="CM3" s="11" t="n">
        <v>46156</v>
      </c>
      <c r="CN3" s="6" t="s">
        <f>=1015.71</f>
      </c>
      <c r="CO3" s="0" t="s">
        <v>380</v>
      </c>
      <c r="CP3" s="11" t="n">
        <v>46104</v>
      </c>
      <c r="CQ3" s="6" t="s">
        <f>=1015.16</f>
      </c>
      <c r="CR3" s="0" t="s">
        <v>380</v>
      </c>
    </row>
    <row collapsed="false" customFormat="false" customHeight="false" hidden="false" ht="12.1" outlineLevel="0" r="4">
      <c r="A4" s="11" t="n">
        <v>45267</v>
      </c>
      <c r="B4" s="6" t="n">
        <v>2706.16</v>
      </c>
      <c r="C4" s="0" t="s">
        <v>380</v>
      </c>
      <c r="D4" s="11" t="n">
        <v>45708</v>
      </c>
      <c r="E4" s="6" t="n">
        <v>-667.05</v>
      </c>
      <c r="F4" s="0" t="s">
        <v>381</v>
      </c>
      <c r="G4" s="11" t="n">
        <v>45369</v>
      </c>
      <c r="H4" s="6" t="n">
        <v>-3047.48</v>
      </c>
      <c r="I4" s="0" t="s">
        <v>381</v>
      </c>
      <c r="J4" s="11" t="n">
        <v>46000</v>
      </c>
      <c r="K4" s="6" t="n">
        <v>4310.9</v>
      </c>
      <c r="L4" s="0" t="s">
        <v>380</v>
      </c>
      <c r="M4" s="11" t="n">
        <v>46000</v>
      </c>
      <c r="N4" s="6" t="n">
        <v>1740.81</v>
      </c>
      <c r="O4" s="0" t="s">
        <v>380</v>
      </c>
      <c r="P4" s="11" t="n">
        <v>46251</v>
      </c>
      <c r="Q4" s="6" t="n">
        <v>119.44</v>
      </c>
      <c r="R4" s="0" t="s">
        <v>380</v>
      </c>
      <c r="S4" s="11" t="n">
        <v>45715</v>
      </c>
      <c r="T4" s="6" t="n">
        <v>12908.45</v>
      </c>
      <c r="U4" s="0" t="s">
        <v>380</v>
      </c>
      <c r="V4" s="11" t="n">
        <v>45996</v>
      </c>
      <c r="W4" s="6" t="n">
        <v>697.74</v>
      </c>
      <c r="X4" s="0" t="s">
        <v>380</v>
      </c>
      <c r="Y4" s="11" t="n">
        <v>46021</v>
      </c>
      <c r="Z4" s="6" t="n">
        <v>391.02</v>
      </c>
      <c r="AA4" s="0" t="s">
        <v>380</v>
      </c>
      <c r="AB4" s="11" t="n">
        <v>46021</v>
      </c>
      <c r="AC4" s="6" t="n">
        <v>393.76</v>
      </c>
      <c r="AD4" s="0" t="s">
        <v>380</v>
      </c>
      <c r="AE4" s="11" t="n">
        <v>45964</v>
      </c>
      <c r="AF4" s="6" t="n">
        <v>-470.82</v>
      </c>
      <c r="AG4" s="0" t="s">
        <v>381</v>
      </c>
      <c r="AH4" s="11" t="n">
        <v>46113</v>
      </c>
      <c r="AI4" s="6" t="n">
        <v>466.74</v>
      </c>
      <c r="AJ4" s="0" t="s">
        <v>380</v>
      </c>
      <c r="AK4" s="11" t="n">
        <v>45911</v>
      </c>
      <c r="AL4" s="6" t="n">
        <v>-2.21</v>
      </c>
      <c r="AM4" s="0" t="s">
        <v>381</v>
      </c>
      <c r="AN4" s="11" t="n">
        <v>45327</v>
      </c>
      <c r="AO4" s="6" t="n">
        <v>495.91</v>
      </c>
      <c r="AP4" s="0" t="s">
        <v>380</v>
      </c>
      <c r="AQ4" s="0"/>
      <c r="AR4" s="10" t="s">
        <f>=XIRR(AR2:AR3,AQ2:AQ3)</f>
      </c>
      <c r="AS4" s="0"/>
      <c r="AT4" s="0"/>
      <c r="AU4" s="10" t="s">
        <f>=XIRR(AU2:AU3,AT2:AT3)</f>
      </c>
      <c r="AV4" s="0"/>
      <c r="AW4" s="11" t="n">
        <v>46178</v>
      </c>
      <c r="AX4" s="6" t="n">
        <v>6.12</v>
      </c>
      <c r="AY4" s="0" t="s">
        <v>380</v>
      </c>
      <c r="AZ4" s="11" t="n">
        <v>46063</v>
      </c>
      <c r="BA4" s="6" t="n">
        <v>202.61</v>
      </c>
      <c r="BB4" s="0" t="s">
        <v>380</v>
      </c>
      <c r="BC4" s="0"/>
      <c r="BD4" s="10" t="s">
        <f>=XIRR(BD2:BD3,BC2:BC3)</f>
      </c>
      <c r="BE4" s="0"/>
      <c r="BF4" s="11" t="n">
        <v>46164</v>
      </c>
      <c r="BG4" s="6" t="s">
        <f>=-476.76</f>
      </c>
      <c r="BH4" s="0" t="s">
        <v>285</v>
      </c>
      <c r="BI4" s="11" t="n">
        <v>45868</v>
      </c>
      <c r="BJ4" s="6" t="s">
        <f>=-3890.74</f>
      </c>
      <c r="BK4" s="0" t="s">
        <v>179</v>
      </c>
      <c r="BL4" s="11" t="n">
        <v>46077</v>
      </c>
      <c r="BM4" s="6" t="s">
        <f>=6970.55</f>
      </c>
      <c r="BN4" s="0" t="s">
        <v>380</v>
      </c>
      <c r="BO4" s="11" t="n">
        <v>46077</v>
      </c>
      <c r="BP4" s="6" t="s">
        <f>=921.97</f>
      </c>
      <c r="BQ4" s="0" t="s">
        <v>380</v>
      </c>
      <c r="BR4" s="11" t="n">
        <v>46050</v>
      </c>
      <c r="BS4" s="6" t="s">
        <f>=-913.05</f>
      </c>
      <c r="BT4" s="0" t="s">
        <v>381</v>
      </c>
      <c r="BU4" s="11" t="n">
        <v>46129</v>
      </c>
      <c r="BV4" s="6" t="s">
        <f>=20011.95</f>
      </c>
      <c r="BW4" s="0" t="s">
        <v>380</v>
      </c>
      <c r="BX4" s="11" t="n">
        <v>46058</v>
      </c>
      <c r="BY4" s="6" t="s">
        <f>=894.14</f>
      </c>
      <c r="BZ4" s="0" t="s">
        <v>380</v>
      </c>
      <c r="CA4" s="11" t="n">
        <v>45961</v>
      </c>
      <c r="CB4" s="6" t="s">
        <f>=-1799.32</f>
      </c>
      <c r="CC4" s="0" t="s">
        <v>381</v>
      </c>
      <c r="CD4" s="11" t="n">
        <v>46134</v>
      </c>
      <c r="CE4" s="6" t="s">
        <f>=-507.38</f>
      </c>
      <c r="CF4" s="0" t="s">
        <v>284</v>
      </c>
      <c r="CG4" s="11" t="n">
        <v>46229</v>
      </c>
      <c r="CH4" s="6" t="s">
        <f>=-58.8</f>
      </c>
      <c r="CI4" s="0" t="s">
        <v>353</v>
      </c>
      <c r="CJ4" s="11" t="n">
        <v>46132</v>
      </c>
      <c r="CK4" s="6" t="s">
        <f>=1002.98</f>
      </c>
      <c r="CL4" s="0" t="s">
        <v>380</v>
      </c>
      <c r="CM4" s="11" t="n">
        <v>46158</v>
      </c>
      <c r="CN4" s="6" t="s">
        <f>=-22.48</f>
      </c>
      <c r="CO4" s="0" t="s">
        <v>300</v>
      </c>
      <c r="CP4" s="11" t="n">
        <v>46109</v>
      </c>
      <c r="CQ4" s="6" t="s">
        <f>=-26.82</f>
      </c>
      <c r="CR4" s="0" t="s">
        <v>273</v>
      </c>
    </row>
    <row collapsed="false" customFormat="false" customHeight="false" hidden="false" ht="12.1" outlineLevel="0" r="5">
      <c r="A5" s="11" t="n">
        <v>45267</v>
      </c>
      <c r="B5" s="6" t="n">
        <v>2645.52</v>
      </c>
      <c r="C5" s="0" t="s">
        <v>380</v>
      </c>
      <c r="D5" s="11" t="n">
        <v>45772</v>
      </c>
      <c r="E5" s="6" t="n">
        <v>403.28</v>
      </c>
      <c r="F5" s="0" t="s">
        <v>380</v>
      </c>
      <c r="G5" s="11" t="n">
        <v>45370</v>
      </c>
      <c r="H5" s="6" t="n">
        <v>3157.08</v>
      </c>
      <c r="I5" s="0" t="s">
        <v>380</v>
      </c>
      <c r="J5" s="11" t="n">
        <v>46009</v>
      </c>
      <c r="K5" s="6" t="n">
        <v>4399.02</v>
      </c>
      <c r="L5" s="0" t="s">
        <v>380</v>
      </c>
      <c r="M5" s="11" t="n">
        <v>46016</v>
      </c>
      <c r="N5" s="6" t="n">
        <v>-1757.02</v>
      </c>
      <c r="O5" s="0" t="s">
        <v>381</v>
      </c>
      <c r="P5" s="11" t="n">
        <v>46494</v>
      </c>
      <c r="Q5" s="8" t="s">
        <f>=-Портфель!K7</f>
      </c>
      <c r="R5" s="0" t="s">
        <v>382</v>
      </c>
      <c r="S5" s="11" t="n">
        <v>45715</v>
      </c>
      <c r="T5" s="6" t="n">
        <v>3227.11</v>
      </c>
      <c r="U5" s="0" t="s">
        <v>380</v>
      </c>
      <c r="V5" s="11" t="n">
        <v>46021</v>
      </c>
      <c r="W5" s="6" t="n">
        <v>248.99</v>
      </c>
      <c r="X5" s="0" t="s">
        <v>380</v>
      </c>
      <c r="Y5" s="11" t="n">
        <v>46036</v>
      </c>
      <c r="Z5" s="6" t="n">
        <v>480.09</v>
      </c>
      <c r="AA5" s="0" t="s">
        <v>380</v>
      </c>
      <c r="AB5" s="11" t="n">
        <v>46036</v>
      </c>
      <c r="AC5" s="6" t="n">
        <v>390.92</v>
      </c>
      <c r="AD5" s="0" t="s">
        <v>380</v>
      </c>
      <c r="AE5" s="11" t="n">
        <v>45978</v>
      </c>
      <c r="AF5" s="6" t="n">
        <v>473.58</v>
      </c>
      <c r="AG5" s="0" t="s">
        <v>380</v>
      </c>
      <c r="AH5" s="11" t="n">
        <v>46141</v>
      </c>
      <c r="AI5" s="6" t="n">
        <v>432.36</v>
      </c>
      <c r="AJ5" s="0" t="s">
        <v>380</v>
      </c>
      <c r="AK5" s="11" t="n">
        <v>45964</v>
      </c>
      <c r="AL5" s="6" t="n">
        <v>1.13</v>
      </c>
      <c r="AM5" s="0" t="s">
        <v>380</v>
      </c>
      <c r="AN5" s="11" t="n">
        <v>45357</v>
      </c>
      <c r="AO5" s="6" t="n">
        <v>-1922.36</v>
      </c>
      <c r="AP5" s="0" t="s">
        <v>381</v>
      </c>
      <c r="AQ5" s="0"/>
      <c r="AR5" s="8" t="s">
        <f>=-SUM(AR2:AR3)</f>
      </c>
      <c r="AS5" s="0" t="s">
        <v>383</v>
      </c>
      <c r="AT5" s="0"/>
      <c r="AU5" s="8" t="s">
        <f>=-SUM(AU2:AU3)</f>
      </c>
      <c r="AV5" s="0" t="s">
        <v>383</v>
      </c>
      <c r="AW5" s="11" t="n">
        <v>46186</v>
      </c>
      <c r="AX5" s="6" t="n">
        <v>48.24</v>
      </c>
      <c r="AY5" s="0" t="s">
        <v>380</v>
      </c>
      <c r="AZ5" s="11" t="n">
        <v>46063</v>
      </c>
      <c r="BA5" s="6" t="n">
        <v>1.07</v>
      </c>
      <c r="BB5" s="0" t="s">
        <v>380</v>
      </c>
      <c r="BC5" s="0"/>
      <c r="BD5" s="8" t="s">
        <f>=-SUM(BD2:BD3)</f>
      </c>
      <c r="BE5" s="0" t="s">
        <v>383</v>
      </c>
      <c r="BF5" s="11" t="n">
        <v>46194</v>
      </c>
      <c r="BG5" s="6" t="s">
        <f>=-476.76</f>
      </c>
      <c r="BH5" s="0" t="s">
        <v>285</v>
      </c>
      <c r="BI5" s="11" t="n">
        <v>45868</v>
      </c>
      <c r="BJ5" s="6" t="s">
        <f>=4204.77</f>
      </c>
      <c r="BK5" s="0" t="s">
        <v>380</v>
      </c>
      <c r="BL5" s="11" t="n">
        <v>46077</v>
      </c>
      <c r="BM5" s="6" t="s">
        <f>=1267.73</f>
      </c>
      <c r="BN5" s="0" t="s">
        <v>380</v>
      </c>
      <c r="BO5" s="11" t="n">
        <v>46077</v>
      </c>
      <c r="BP5" s="6" t="s">
        <f>=921.97</f>
      </c>
      <c r="BQ5" s="0" t="s">
        <v>380</v>
      </c>
      <c r="BR5" s="11" t="n">
        <v>46077</v>
      </c>
      <c r="BS5" s="6" t="s">
        <f>=4689.1</f>
      </c>
      <c r="BT5" s="0" t="s">
        <v>380</v>
      </c>
      <c r="BU5" s="11" t="n">
        <v>46134</v>
      </c>
      <c r="BV5" s="6" t="s">
        <f>=-1127.4</f>
      </c>
      <c r="BW5" s="0" t="s">
        <v>283</v>
      </c>
      <c r="BX5" s="11" t="n">
        <v>46077</v>
      </c>
      <c r="BY5" s="6" t="s">
        <f>=4596.9</f>
      </c>
      <c r="BZ5" s="0" t="s">
        <v>380</v>
      </c>
      <c r="CA5" s="11" t="n">
        <v>46038</v>
      </c>
      <c r="CB5" s="6" t="s">
        <f>=876.85</f>
      </c>
      <c r="CC5" s="0" t="s">
        <v>380</v>
      </c>
      <c r="CD5" s="11" t="n">
        <v>46437</v>
      </c>
      <c r="CE5" s="8" t="s">
        <f>=-Портфель!K31</f>
      </c>
      <c r="CF5" s="0" t="s">
        <v>382</v>
      </c>
      <c r="CG5" s="11" t="n">
        <v>46259</v>
      </c>
      <c r="CH5" s="6" t="s">
        <f>=-58.8</f>
      </c>
      <c r="CI5" s="0" t="s">
        <v>353</v>
      </c>
      <c r="CJ5" s="11" t="n">
        <v>46152</v>
      </c>
      <c r="CK5" s="6" t="s">
        <f>=-30.26</f>
      </c>
      <c r="CL5" s="0" t="s">
        <v>293</v>
      </c>
      <c r="CM5" s="11" t="n">
        <v>46188</v>
      </c>
      <c r="CN5" s="6" t="s">
        <f>=-22.48</f>
      </c>
      <c r="CO5" s="0" t="s">
        <v>300</v>
      </c>
      <c r="CP5" s="11" t="n">
        <v>46139</v>
      </c>
      <c r="CQ5" s="6" t="s">
        <f>=-26.82</f>
      </c>
      <c r="CR5" s="0" t="s">
        <v>273</v>
      </c>
    </row>
    <row collapsed="false" customFormat="false" customHeight="false" hidden="false" ht="12.1" outlineLevel="0" r="6">
      <c r="A6" s="11" t="n">
        <v>45271</v>
      </c>
      <c r="B6" s="6" t="n">
        <v>5120.29</v>
      </c>
      <c r="C6" s="0" t="s">
        <v>380</v>
      </c>
      <c r="D6" s="11" t="n">
        <v>45804</v>
      </c>
      <c r="E6" s="6" t="n">
        <v>1520.83</v>
      </c>
      <c r="F6" s="0" t="s">
        <v>380</v>
      </c>
      <c r="G6" s="11" t="n">
        <v>45370</v>
      </c>
      <c r="H6" s="6" t="n">
        <v>6336.17</v>
      </c>
      <c r="I6" s="0" t="s">
        <v>380</v>
      </c>
      <c r="J6" s="11" t="n">
        <v>46016</v>
      </c>
      <c r="K6" s="6" t="n">
        <v>-4483.26</v>
      </c>
      <c r="L6" s="0" t="s">
        <v>381</v>
      </c>
      <c r="M6" s="11" t="n">
        <v>46080</v>
      </c>
      <c r="N6" s="6" t="n">
        <v>3687.43</v>
      </c>
      <c r="O6" s="0" t="s">
        <v>380</v>
      </c>
      <c r="P6" s="0"/>
      <c r="Q6" s="10" t="s">
        <f>=XIRR(Q2:Q5,P2:P5)</f>
      </c>
      <c r="R6" s="0"/>
      <c r="S6" s="11" t="n">
        <v>45715</v>
      </c>
      <c r="T6" s="6" t="n">
        <v>22530.26</v>
      </c>
      <c r="U6" s="0" t="s">
        <v>380</v>
      </c>
      <c r="V6" s="11" t="n">
        <v>46027</v>
      </c>
      <c r="W6" s="6" t="n">
        <v>767.94</v>
      </c>
      <c r="X6" s="0" t="s">
        <v>380</v>
      </c>
      <c r="Y6" s="11" t="n">
        <v>46052</v>
      </c>
      <c r="Z6" s="6" t="n">
        <v>308.65</v>
      </c>
      <c r="AA6" s="0" t="s">
        <v>380</v>
      </c>
      <c r="AB6" s="11" t="n">
        <v>46097</v>
      </c>
      <c r="AC6" s="6" t="n">
        <v>200.56</v>
      </c>
      <c r="AD6" s="0" t="s">
        <v>380</v>
      </c>
      <c r="AE6" s="11" t="n">
        <v>45980</v>
      </c>
      <c r="AF6" s="6" t="n">
        <v>1105.93</v>
      </c>
      <c r="AG6" s="0" t="s">
        <v>380</v>
      </c>
      <c r="AH6" s="11" t="n">
        <v>46174</v>
      </c>
      <c r="AI6" s="6" t="n">
        <v>130.72</v>
      </c>
      <c r="AJ6" s="0" t="s">
        <v>380</v>
      </c>
      <c r="AK6" s="11" t="n">
        <v>45964</v>
      </c>
      <c r="AL6" s="6" t="n">
        <v>1.13</v>
      </c>
      <c r="AM6" s="0" t="s">
        <v>380</v>
      </c>
      <c r="AN6" s="11" t="n">
        <v>45385</v>
      </c>
      <c r="AO6" s="6" t="n">
        <v>1854.36</v>
      </c>
      <c r="AP6" s="0" t="s">
        <v>380</v>
      </c>
      <c r="AQ6" s="0"/>
      <c r="AR6" s="0"/>
      <c r="AS6" s="0"/>
      <c r="AT6" s="0"/>
      <c r="AU6" s="0"/>
      <c r="AV6" s="0"/>
      <c r="AW6" s="11" t="n">
        <v>46189</v>
      </c>
      <c r="AX6" s="6" t="n">
        <v>11.94</v>
      </c>
      <c r="AY6" s="0" t="s">
        <v>380</v>
      </c>
      <c r="AZ6" s="11" t="n">
        <v>46063</v>
      </c>
      <c r="BA6" s="6" t="n">
        <v>10.74</v>
      </c>
      <c r="BB6" s="0" t="s">
        <v>380</v>
      </c>
      <c r="BC6" s="0"/>
      <c r="BD6" s="0"/>
      <c r="BE6" s="0"/>
      <c r="BF6" s="11" t="n">
        <v>46224</v>
      </c>
      <c r="BG6" s="6" t="s">
        <f>=-476.76</f>
      </c>
      <c r="BH6" s="0" t="s">
        <v>285</v>
      </c>
      <c r="BI6" s="11" t="n">
        <v>45905</v>
      </c>
      <c r="BJ6" s="6" t="s">
        <f>=623.03</f>
      </c>
      <c r="BK6" s="0" t="s">
        <v>380</v>
      </c>
      <c r="BL6" s="11" t="n">
        <v>46098</v>
      </c>
      <c r="BM6" s="6" t="s">
        <f>=1281.56</f>
      </c>
      <c r="BN6" s="0" t="s">
        <v>380</v>
      </c>
      <c r="BO6" s="11" t="n">
        <v>46106</v>
      </c>
      <c r="BP6" s="6" t="s">
        <f>=932.56</f>
      </c>
      <c r="BQ6" s="0" t="s">
        <v>380</v>
      </c>
      <c r="BR6" s="11" t="n">
        <v>46077</v>
      </c>
      <c r="BS6" s="6" t="s">
        <f>=937.86</f>
      </c>
      <c r="BT6" s="0" t="s">
        <v>380</v>
      </c>
      <c r="BU6" s="11" t="n">
        <v>46403</v>
      </c>
      <c r="BV6" s="8" t="s">
        <f>=-Портфель!K28</f>
      </c>
      <c r="BW6" s="0" t="s">
        <v>382</v>
      </c>
      <c r="BX6" s="11" t="n">
        <v>46077</v>
      </c>
      <c r="BY6" s="6" t="s">
        <f>=919.37</f>
      </c>
      <c r="BZ6" s="0" t="s">
        <v>380</v>
      </c>
      <c r="CA6" s="11" t="n">
        <v>46048</v>
      </c>
      <c r="CB6" s="6" t="s">
        <f>=873.89</f>
      </c>
      <c r="CC6" s="0" t="s">
        <v>380</v>
      </c>
      <c r="CD6" s="0"/>
      <c r="CE6" s="10" t="s">
        <f>=XIRR(CE2:CE5,CD2:CD5)</f>
      </c>
      <c r="CF6" s="0"/>
      <c r="CG6" s="11" t="n">
        <v>46564</v>
      </c>
      <c r="CH6" s="8" t="s">
        <f>=-Портфель!K32</f>
      </c>
      <c r="CI6" s="0" t="s">
        <v>382</v>
      </c>
      <c r="CJ6" s="11" t="n">
        <v>46182</v>
      </c>
      <c r="CK6" s="6" t="s">
        <f>=-30.26</f>
      </c>
      <c r="CL6" s="0" t="s">
        <v>293</v>
      </c>
      <c r="CM6" s="11" t="n">
        <v>46218</v>
      </c>
      <c r="CN6" s="6" t="s">
        <f>=-22.48</f>
      </c>
      <c r="CO6" s="0" t="s">
        <v>300</v>
      </c>
      <c r="CP6" s="11" t="n">
        <v>46169</v>
      </c>
      <c r="CQ6" s="6" t="s">
        <f>=-26.82</f>
      </c>
      <c r="CR6" s="0" t="s">
        <v>273</v>
      </c>
    </row>
    <row collapsed="false" customFormat="false" customHeight="false" hidden="false" ht="12.1" outlineLevel="0" r="7">
      <c r="A7" s="11" t="n">
        <v>45351</v>
      </c>
      <c r="B7" s="6" t="n">
        <v>2929.43</v>
      </c>
      <c r="C7" s="0" t="s">
        <v>380</v>
      </c>
      <c r="D7" s="11" t="n">
        <v>45844</v>
      </c>
      <c r="E7" s="6" t="n">
        <v>-211.78</v>
      </c>
      <c r="F7" s="0" t="s">
        <v>381</v>
      </c>
      <c r="G7" s="11" t="n">
        <v>45370</v>
      </c>
      <c r="H7" s="6" t="n">
        <v>-9499.25</v>
      </c>
      <c r="I7" s="0" t="s">
        <v>381</v>
      </c>
      <c r="J7" s="11" t="n">
        <v>46114</v>
      </c>
      <c r="K7" s="6" t="n">
        <v>4237.39</v>
      </c>
      <c r="L7" s="0" t="s">
        <v>380</v>
      </c>
      <c r="M7" s="11" t="n">
        <v>46212</v>
      </c>
      <c r="N7" s="6" t="n">
        <v>-340.4</v>
      </c>
      <c r="O7" s="0" t="s">
        <v>340</v>
      </c>
      <c r="P7" s="0"/>
      <c r="Q7" s="8" t="s">
        <f>=-SUM(Q2:Q5)</f>
      </c>
      <c r="R7" s="0" t="s">
        <v>383</v>
      </c>
      <c r="S7" s="11" t="n">
        <v>45719</v>
      </c>
      <c r="T7" s="6" t="n">
        <v>45144.56</v>
      </c>
      <c r="U7" s="0" t="s">
        <v>380</v>
      </c>
      <c r="V7" s="11" t="n">
        <v>46051</v>
      </c>
      <c r="W7" s="6" t="n">
        <v>-906.9</v>
      </c>
      <c r="X7" s="0" t="s">
        <v>381</v>
      </c>
      <c r="Y7" s="11" t="n">
        <v>46076</v>
      </c>
      <c r="Z7" s="6" t="n">
        <v>228.84</v>
      </c>
      <c r="AA7" s="0" t="s">
        <v>380</v>
      </c>
      <c r="AB7" s="11" t="n">
        <v>46195</v>
      </c>
      <c r="AC7" s="6" t="n">
        <v>514.68</v>
      </c>
      <c r="AD7" s="0" t="s">
        <v>380</v>
      </c>
      <c r="AE7" s="11" t="n">
        <v>45985</v>
      </c>
      <c r="AF7" s="6" t="n">
        <v>316.6</v>
      </c>
      <c r="AG7" s="0" t="s">
        <v>380</v>
      </c>
      <c r="AH7" s="11" t="n">
        <v>46188</v>
      </c>
      <c r="AI7" s="6" t="n">
        <v>250.42</v>
      </c>
      <c r="AJ7" s="0" t="s">
        <v>380</v>
      </c>
      <c r="AK7" s="11" t="n">
        <v>45964</v>
      </c>
      <c r="AL7" s="6" t="n">
        <v>1.13</v>
      </c>
      <c r="AM7" s="0" t="s">
        <v>380</v>
      </c>
      <c r="AN7" s="11" t="n">
        <v>45386</v>
      </c>
      <c r="AO7" s="6" t="n">
        <v>98.94</v>
      </c>
      <c r="AP7" s="0" t="s">
        <v>380</v>
      </c>
      <c r="AQ7" s="0"/>
      <c r="AR7" s="0"/>
      <c r="AS7" s="0"/>
      <c r="AT7" s="0"/>
      <c r="AU7" s="0"/>
      <c r="AV7" s="0"/>
      <c r="AW7" s="11" t="n">
        <v>46209</v>
      </c>
      <c r="AX7" s="6" t="n">
        <v>43.2</v>
      </c>
      <c r="AY7" s="0" t="s">
        <v>380</v>
      </c>
      <c r="AZ7" s="11" t="n">
        <v>46069</v>
      </c>
      <c r="BA7" s="6" t="n">
        <v>2.11</v>
      </c>
      <c r="BB7" s="0" t="s">
        <v>380</v>
      </c>
      <c r="BC7" s="0"/>
      <c r="BD7" s="0"/>
      <c r="BE7" s="0"/>
      <c r="BF7" s="11" t="n">
        <v>46227</v>
      </c>
      <c r="BG7" s="6" t="s">
        <f>=988.45</f>
      </c>
      <c r="BH7" s="0" t="s">
        <v>380</v>
      </c>
      <c r="BI7" s="11" t="n">
        <v>45918</v>
      </c>
      <c r="BJ7" s="6" t="s">
        <f>=-597.08</f>
      </c>
      <c r="BK7" s="0" t="s">
        <v>381</v>
      </c>
      <c r="BL7" s="11" t="n">
        <v>46140</v>
      </c>
      <c r="BM7" s="6" t="s">
        <f>=10168.19</f>
      </c>
      <c r="BN7" s="0" t="s">
        <v>380</v>
      </c>
      <c r="BO7" s="11" t="n">
        <v>46129</v>
      </c>
      <c r="BP7" s="6" t="s">
        <f>=6607.68</f>
      </c>
      <c r="BQ7" s="0" t="s">
        <v>380</v>
      </c>
      <c r="BR7" s="11" t="n">
        <v>46077</v>
      </c>
      <c r="BS7" s="6" t="s">
        <f>=938.09</f>
      </c>
      <c r="BT7" s="0" t="s">
        <v>380</v>
      </c>
      <c r="BU7" s="0"/>
      <c r="BV7" s="10" t="s">
        <f>=XIRR(BV2:BV6,BU2:BU6)</f>
      </c>
      <c r="BW7" s="0"/>
      <c r="BX7" s="11" t="n">
        <v>46090</v>
      </c>
      <c r="BY7" s="6" t="s">
        <f>=916.97</f>
      </c>
      <c r="BZ7" s="0" t="s">
        <v>380</v>
      </c>
      <c r="CA7" s="11" t="n">
        <v>46048</v>
      </c>
      <c r="CB7" s="6" t="s">
        <f>=1747.78</f>
      </c>
      <c r="CC7" s="0" t="s">
        <v>380</v>
      </c>
      <c r="CD7" s="0"/>
      <c r="CE7" s="8" t="s">
        <f>=-SUM(CE2:CE5)</f>
      </c>
      <c r="CF7" s="0" t="s">
        <v>383</v>
      </c>
      <c r="CG7" s="0"/>
      <c r="CH7" s="10" t="s">
        <f>=XIRR(CH2:CH6,CG2:CG6)</f>
      </c>
      <c r="CI7" s="0"/>
      <c r="CJ7" s="11" t="n">
        <v>46212</v>
      </c>
      <c r="CK7" s="6" t="s">
        <f>=-30.26</f>
      </c>
      <c r="CL7" s="0" t="s">
        <v>293</v>
      </c>
      <c r="CM7" s="11" t="n">
        <v>46248</v>
      </c>
      <c r="CN7" s="6" t="s">
        <f>=-22.48</f>
      </c>
      <c r="CO7" s="0" t="s">
        <v>300</v>
      </c>
      <c r="CP7" s="11" t="n">
        <v>46199</v>
      </c>
      <c r="CQ7" s="6" t="s">
        <f>=-26.82</f>
      </c>
      <c r="CR7" s="0" t="s">
        <v>273</v>
      </c>
    </row>
    <row collapsed="false" customFormat="false" customHeight="false" hidden="false" ht="12.1" outlineLevel="0" r="8">
      <c r="A8" s="11" t="n">
        <v>45352</v>
      </c>
      <c r="B8" s="6" t="n">
        <v>8807.54</v>
      </c>
      <c r="C8" s="0" t="s">
        <v>380</v>
      </c>
      <c r="D8" s="11" t="n">
        <v>45844</v>
      </c>
      <c r="E8" s="6" t="n">
        <v>-529.48</v>
      </c>
      <c r="F8" s="0" t="s">
        <v>381</v>
      </c>
      <c r="G8" s="11" t="n">
        <v>45370</v>
      </c>
      <c r="H8" s="6" t="n">
        <v>12860.29</v>
      </c>
      <c r="I8" s="0" t="s">
        <v>380</v>
      </c>
      <c r="J8" s="11" t="n">
        <v>46125</v>
      </c>
      <c r="K8" s="6" t="n">
        <v>-4076.24</v>
      </c>
      <c r="L8" s="0" t="s">
        <v>381</v>
      </c>
      <c r="M8" s="11" t="n">
        <v>46261</v>
      </c>
      <c r="N8" s="8" t="s">
        <f>=-Портфель!K6</f>
      </c>
      <c r="O8" s="0" t="s">
        <v>382</v>
      </c>
      <c r="P8" s="0"/>
      <c r="Q8" s="0"/>
      <c r="R8" s="0"/>
      <c r="S8" s="11" t="n">
        <v>45720</v>
      </c>
      <c r="T8" s="6" t="n">
        <v>-94816.57</v>
      </c>
      <c r="U8" s="0" t="s">
        <v>381</v>
      </c>
      <c r="V8" s="11" t="n">
        <v>46052</v>
      </c>
      <c r="W8" s="6" t="n">
        <v>269.23</v>
      </c>
      <c r="X8" s="0" t="s">
        <v>380</v>
      </c>
      <c r="Y8" s="11" t="n">
        <v>46091</v>
      </c>
      <c r="Z8" s="6" t="n">
        <v>1030.7</v>
      </c>
      <c r="AA8" s="0" t="s">
        <v>380</v>
      </c>
      <c r="AB8" s="11" t="n">
        <v>46209</v>
      </c>
      <c r="AC8" s="6" t="n">
        <v>311.12</v>
      </c>
      <c r="AD8" s="0" t="s">
        <v>380</v>
      </c>
      <c r="AE8" s="11" t="n">
        <v>45988</v>
      </c>
      <c r="AF8" s="6" t="n">
        <v>69277.61</v>
      </c>
      <c r="AG8" s="0" t="s">
        <v>380</v>
      </c>
      <c r="AH8" s="11" t="n">
        <v>46466</v>
      </c>
      <c r="AI8" s="8" t="s">
        <f>=-Портфель!K14</f>
      </c>
      <c r="AJ8" s="0" t="s">
        <v>382</v>
      </c>
      <c r="AK8" s="11" t="n">
        <v>45964</v>
      </c>
      <c r="AL8" s="6" t="n">
        <v>1.13</v>
      </c>
      <c r="AM8" s="0" t="s">
        <v>380</v>
      </c>
      <c r="AN8" s="11" t="n">
        <v>45387</v>
      </c>
      <c r="AO8" s="6" t="n">
        <v>2872.08</v>
      </c>
      <c r="AP8" s="0" t="s">
        <v>380</v>
      </c>
      <c r="AQ8" s="0"/>
      <c r="AR8" s="0"/>
      <c r="AS8" s="0"/>
      <c r="AT8" s="0"/>
      <c r="AU8" s="0"/>
      <c r="AV8" s="0"/>
      <c r="AW8" s="11" t="n">
        <v>46209</v>
      </c>
      <c r="AX8" s="6" t="n">
        <v>5.23</v>
      </c>
      <c r="AY8" s="0" t="s">
        <v>380</v>
      </c>
      <c r="AZ8" s="11" t="n">
        <v>46077</v>
      </c>
      <c r="BA8" s="6" t="n">
        <v>-185.85</v>
      </c>
      <c r="BB8" s="0" t="s">
        <v>381</v>
      </c>
      <c r="BC8" s="0"/>
      <c r="BD8" s="0"/>
      <c r="BE8" s="0"/>
      <c r="BF8" s="11" t="n">
        <v>46254</v>
      </c>
      <c r="BG8" s="6" t="s">
        <f>=-488.12</f>
      </c>
      <c r="BH8" s="0" t="s">
        <v>374</v>
      </c>
      <c r="BI8" s="11" t="n">
        <v>45985</v>
      </c>
      <c r="BJ8" s="6" t="s">
        <f>=1224.26</f>
      </c>
      <c r="BK8" s="0" t="s">
        <v>380</v>
      </c>
      <c r="BL8" s="11" t="n">
        <v>46140</v>
      </c>
      <c r="BM8" s="6" t="s">
        <f>=635.5</f>
      </c>
      <c r="BN8" s="0" t="s">
        <v>380</v>
      </c>
      <c r="BO8" s="11" t="n">
        <v>46130</v>
      </c>
      <c r="BP8" s="6" t="s">
        <f>=8510.7</f>
      </c>
      <c r="BQ8" s="0" t="s">
        <v>380</v>
      </c>
      <c r="BR8" s="11" t="n">
        <v>46077</v>
      </c>
      <c r="BS8" s="6" t="s">
        <f>=938.1</f>
      </c>
      <c r="BT8" s="0" t="s">
        <v>380</v>
      </c>
      <c r="BU8" s="0"/>
      <c r="BV8" s="8" t="s">
        <f>=-SUM(BV2:BV6)</f>
      </c>
      <c r="BW8" s="0" t="s">
        <v>383</v>
      </c>
      <c r="BX8" s="11" t="n">
        <v>46129</v>
      </c>
      <c r="BY8" s="6" t="s">
        <f>=7529.15</f>
      </c>
      <c r="BZ8" s="0" t="s">
        <v>380</v>
      </c>
      <c r="CA8" s="11" t="n">
        <v>46077</v>
      </c>
      <c r="CB8" s="6" t="s">
        <f>=-3601.04</f>
      </c>
      <c r="CC8" s="0" t="s">
        <v>381</v>
      </c>
      <c r="CD8" s="0"/>
      <c r="CE8" s="0"/>
      <c r="CF8" s="0"/>
      <c r="CG8" s="0"/>
      <c r="CH8" s="8" t="s">
        <f>=-SUM(CH2:CH6)</f>
      </c>
      <c r="CI8" s="0" t="s">
        <v>383</v>
      </c>
      <c r="CJ8" s="11" t="n">
        <v>46242</v>
      </c>
      <c r="CK8" s="6" t="s">
        <f>=-30.26</f>
      </c>
      <c r="CL8" s="0" t="s">
        <v>293</v>
      </c>
      <c r="CM8" s="11" t="n">
        <v>46521</v>
      </c>
      <c r="CN8" s="8" t="s">
        <f>=-Портфель!K34</f>
      </c>
      <c r="CO8" s="0" t="s">
        <v>382</v>
      </c>
      <c r="CP8" s="11" t="n">
        <v>46229</v>
      </c>
      <c r="CQ8" s="6" t="s">
        <f>=-26.82</f>
      </c>
      <c r="CR8" s="0" t="s">
        <v>273</v>
      </c>
    </row>
    <row collapsed="false" customFormat="false" customHeight="false" hidden="false" ht="12.1" outlineLevel="0" r="9">
      <c r="A9" s="11" t="n">
        <v>45356</v>
      </c>
      <c r="B9" s="6" t="n">
        <v>2984.39</v>
      </c>
      <c r="C9" s="0" t="s">
        <v>380</v>
      </c>
      <c r="D9" s="11" t="n">
        <v>45844</v>
      </c>
      <c r="E9" s="6" t="n">
        <v>-529.48</v>
      </c>
      <c r="F9" s="0" t="s">
        <v>381</v>
      </c>
      <c r="G9" s="11" t="n">
        <v>45371</v>
      </c>
      <c r="H9" s="6" t="n">
        <v>-12490</v>
      </c>
      <c r="I9" s="0" t="s">
        <v>381</v>
      </c>
      <c r="J9" s="11" t="n">
        <v>46129</v>
      </c>
      <c r="K9" s="6" t="n">
        <v>-4284.07</v>
      </c>
      <c r="L9" s="0" t="s">
        <v>381</v>
      </c>
      <c r="M9" s="0"/>
      <c r="N9" s="10" t="s">
        <f>=XIRR(N2:N8,M2:M8)</f>
      </c>
      <c r="O9" s="0"/>
      <c r="P9" s="0"/>
      <c r="Q9" s="0"/>
      <c r="R9" s="0"/>
      <c r="S9" s="11" t="n">
        <v>45884</v>
      </c>
      <c r="T9" s="6" t="n">
        <v>15105.05</v>
      </c>
      <c r="U9" s="0" t="s">
        <v>380</v>
      </c>
      <c r="V9" s="11" t="n">
        <v>46052</v>
      </c>
      <c r="W9" s="6" t="n">
        <v>1077.04</v>
      </c>
      <c r="X9" s="0" t="s">
        <v>380</v>
      </c>
      <c r="Y9" s="11" t="n">
        <v>46104</v>
      </c>
      <c r="Z9" s="6" t="n">
        <v>265.62</v>
      </c>
      <c r="AA9" s="0" t="s">
        <v>380</v>
      </c>
      <c r="AB9" s="11" t="n">
        <v>46219</v>
      </c>
      <c r="AC9" s="6" t="n">
        <v>456.36</v>
      </c>
      <c r="AD9" s="0" t="s">
        <v>380</v>
      </c>
      <c r="AE9" s="11" t="n">
        <v>45992</v>
      </c>
      <c r="AF9" s="6" t="n">
        <v>158.76</v>
      </c>
      <c r="AG9" s="0" t="s">
        <v>380</v>
      </c>
      <c r="AH9" s="0"/>
      <c r="AI9" s="10" t="s">
        <f>=XIRR(AI2:AI8,AH2:AH8)</f>
      </c>
      <c r="AJ9" s="0"/>
      <c r="AK9" s="11" t="n">
        <v>45964</v>
      </c>
      <c r="AL9" s="6" t="n">
        <v>1.13</v>
      </c>
      <c r="AM9" s="0" t="s">
        <v>380</v>
      </c>
      <c r="AN9" s="11" t="n">
        <v>45387</v>
      </c>
      <c r="AO9" s="6" t="n">
        <v>-4831.81</v>
      </c>
      <c r="AP9" s="0" t="s">
        <v>381</v>
      </c>
      <c r="AQ9" s="0"/>
      <c r="AR9" s="0"/>
      <c r="AS9" s="0"/>
      <c r="AT9" s="0"/>
      <c r="AU9" s="0"/>
      <c r="AV9" s="0"/>
      <c r="AW9" s="11" t="n">
        <v>46212</v>
      </c>
      <c r="AX9" s="6" t="n">
        <v>139.1</v>
      </c>
      <c r="AY9" s="0" t="s">
        <v>380</v>
      </c>
      <c r="AZ9" s="11" t="n">
        <v>46077</v>
      </c>
      <c r="BA9" s="6" t="n">
        <v>-1.06</v>
      </c>
      <c r="BB9" s="0" t="s">
        <v>381</v>
      </c>
      <c r="BC9" s="0"/>
      <c r="BD9" s="0"/>
      <c r="BE9" s="0"/>
      <c r="BF9" s="11" t="n">
        <v>46469</v>
      </c>
      <c r="BG9" s="8" t="s">
        <f>=-Портфель!K23</f>
      </c>
      <c r="BH9" s="0" t="s">
        <v>382</v>
      </c>
      <c r="BI9" s="11" t="n">
        <v>45986</v>
      </c>
      <c r="BJ9" s="6" t="s">
        <f>=-1225.78</f>
      </c>
      <c r="BK9" s="0" t="s">
        <v>381</v>
      </c>
      <c r="BL9" s="11" t="n">
        <v>46140</v>
      </c>
      <c r="BM9" s="6" t="s">
        <f>=9532.68</f>
      </c>
      <c r="BN9" s="0" t="s">
        <v>380</v>
      </c>
      <c r="BO9" s="11" t="n">
        <v>46130</v>
      </c>
      <c r="BP9" s="6" t="s">
        <f>=945.63</f>
      </c>
      <c r="BQ9" s="0" t="s">
        <v>380</v>
      </c>
      <c r="BR9" s="11" t="n">
        <v>46106</v>
      </c>
      <c r="BS9" s="6" t="s">
        <f>=-468.56</f>
      </c>
      <c r="BT9" s="0" t="s">
        <v>271</v>
      </c>
      <c r="BU9" s="0"/>
      <c r="BV9" s="0"/>
      <c r="BW9" s="0"/>
      <c r="BX9" s="11" t="n">
        <v>46169</v>
      </c>
      <c r="BY9" s="6" t="s">
        <f>=938.45</f>
      </c>
      <c r="BZ9" s="0" t="s">
        <v>380</v>
      </c>
      <c r="CA9" s="11" t="n">
        <v>46129</v>
      </c>
      <c r="CB9" s="6" t="s">
        <f>=7375.02</f>
      </c>
      <c r="CC9" s="0" t="s">
        <v>380</v>
      </c>
      <c r="CD9" s="0"/>
      <c r="CE9" s="0"/>
      <c r="CF9" s="0"/>
      <c r="CG9" s="0"/>
      <c r="CH9" s="0"/>
      <c r="CI9" s="0"/>
      <c r="CJ9" s="11" t="n">
        <v>46487</v>
      </c>
      <c r="CK9" s="8" t="s">
        <f>=-Портфель!K33</f>
      </c>
      <c r="CL9" s="0" t="s">
        <v>382</v>
      </c>
      <c r="CM9" s="0"/>
      <c r="CN9" s="10" t="s">
        <f>=XIRR(CN2:CN8,CM2:CM8)</f>
      </c>
      <c r="CO9" s="0"/>
      <c r="CP9" s="11" t="n">
        <v>46259</v>
      </c>
      <c r="CQ9" s="6" t="s">
        <f>=-26.82</f>
      </c>
      <c r="CR9" s="0" t="s">
        <v>273</v>
      </c>
    </row>
    <row collapsed="false" customFormat="false" customHeight="false" hidden="false" ht="12.1" outlineLevel="0" r="10">
      <c r="A10" s="11" t="n">
        <v>45366</v>
      </c>
      <c r="B10" s="6" t="n">
        <v>-26639.37</v>
      </c>
      <c r="C10" s="0" t="s">
        <v>381</v>
      </c>
      <c r="D10" s="11" t="n">
        <v>45844</v>
      </c>
      <c r="E10" s="6" t="n">
        <v>-211.85</v>
      </c>
      <c r="F10" s="0" t="s">
        <v>381</v>
      </c>
      <c r="G10" s="11" t="n">
        <v>45371</v>
      </c>
      <c r="H10" s="6" t="n">
        <v>3138.57</v>
      </c>
      <c r="I10" s="0" t="s">
        <v>380</v>
      </c>
      <c r="J10" s="11" t="n">
        <v>46232</v>
      </c>
      <c r="K10" s="6" t="n">
        <v>3990.45</v>
      </c>
      <c r="L10" s="0" t="s">
        <v>380</v>
      </c>
      <c r="M10" s="0"/>
      <c r="N10" s="8" t="s">
        <f>=-SUM(N2:N8)</f>
      </c>
      <c r="O10" s="0" t="s">
        <v>383</v>
      </c>
      <c r="P10" s="0"/>
      <c r="Q10" s="0"/>
      <c r="R10" s="0"/>
      <c r="S10" s="11" t="n">
        <v>45905</v>
      </c>
      <c r="T10" s="6" t="n">
        <v>2910.2</v>
      </c>
      <c r="U10" s="0" t="s">
        <v>380</v>
      </c>
      <c r="V10" s="11" t="n">
        <v>46081</v>
      </c>
      <c r="W10" s="6" t="n">
        <v>3003.4</v>
      </c>
      <c r="X10" s="0" t="s">
        <v>380</v>
      </c>
      <c r="Y10" s="11" t="n">
        <v>46104</v>
      </c>
      <c r="Z10" s="6" t="n">
        <v>7.76</v>
      </c>
      <c r="AA10" s="0" t="s">
        <v>380</v>
      </c>
      <c r="AB10" s="11" t="n">
        <v>46223</v>
      </c>
      <c r="AC10" s="6" t="n">
        <v>145.54</v>
      </c>
      <c r="AD10" s="0" t="s">
        <v>380</v>
      </c>
      <c r="AE10" s="11" t="n">
        <v>45995</v>
      </c>
      <c r="AF10" s="6" t="n">
        <v>-3020.81</v>
      </c>
      <c r="AG10" s="0" t="s">
        <v>381</v>
      </c>
      <c r="AH10" s="0"/>
      <c r="AI10" s="8" t="s">
        <f>=-SUM(AI2:AI8)</f>
      </c>
      <c r="AJ10" s="0" t="s">
        <v>383</v>
      </c>
      <c r="AK10" s="11" t="n">
        <v>45964</v>
      </c>
      <c r="AL10" s="6" t="n">
        <v>1.13</v>
      </c>
      <c r="AM10" s="0" t="s">
        <v>380</v>
      </c>
      <c r="AN10" s="11" t="n">
        <v>45387</v>
      </c>
      <c r="AO10" s="6" t="n">
        <v>378.37</v>
      </c>
      <c r="AP10" s="0" t="s">
        <v>380</v>
      </c>
      <c r="AQ10" s="0"/>
      <c r="AR10" s="0"/>
      <c r="AS10" s="0"/>
      <c r="AT10" s="0"/>
      <c r="AU10" s="0"/>
      <c r="AV10" s="0"/>
      <c r="AW10" s="11" t="n">
        <v>46212</v>
      </c>
      <c r="AX10" s="6" t="n">
        <v>5.35</v>
      </c>
      <c r="AY10" s="0" t="s">
        <v>380</v>
      </c>
      <c r="AZ10" s="11" t="n">
        <v>46077</v>
      </c>
      <c r="BA10" s="6" t="n">
        <v>-1.06</v>
      </c>
      <c r="BB10" s="0" t="s">
        <v>381</v>
      </c>
      <c r="BC10" s="0"/>
      <c r="BD10" s="0"/>
      <c r="BE10" s="0"/>
      <c r="BF10" s="0"/>
      <c r="BG10" s="10" t="s">
        <f>=XIRR(BG2:BG9,BF2:BF9)</f>
      </c>
      <c r="BH10" s="0"/>
      <c r="BI10" s="11" t="n">
        <v>46009</v>
      </c>
      <c r="BJ10" s="6" t="s">
        <f>=-37528.74</f>
      </c>
      <c r="BK10" s="0" t="s">
        <v>381</v>
      </c>
      <c r="BL10" s="11" t="n">
        <v>46160</v>
      </c>
      <c r="BM10" s="6" t="s">
        <f>=1274.29</f>
      </c>
      <c r="BN10" s="0" t="s">
        <v>380</v>
      </c>
      <c r="BO10" s="11" t="n">
        <v>46169</v>
      </c>
      <c r="BP10" s="6" t="s">
        <f>=-903.36</f>
      </c>
      <c r="BQ10" s="0" t="s">
        <v>309</v>
      </c>
      <c r="BR10" s="11" t="n">
        <v>46140</v>
      </c>
      <c r="BS10" s="6" t="s">
        <f>=10785.41</f>
      </c>
      <c r="BT10" s="0" t="s">
        <v>380</v>
      </c>
      <c r="BU10" s="0"/>
      <c r="BV10" s="0"/>
      <c r="BW10" s="0"/>
      <c r="BX10" s="11" t="n">
        <v>46174</v>
      </c>
      <c r="BY10" s="6" t="s">
        <f>=940.6</f>
      </c>
      <c r="BZ10" s="0" t="s">
        <v>380</v>
      </c>
      <c r="CA10" s="11" t="n">
        <v>46130</v>
      </c>
      <c r="CB10" s="6" t="s">
        <f>=923.7</f>
      </c>
      <c r="CC10" s="0" t="s">
        <v>380</v>
      </c>
      <c r="CD10" s="0"/>
      <c r="CE10" s="0"/>
      <c r="CF10" s="0"/>
      <c r="CG10" s="0"/>
      <c r="CH10" s="0"/>
      <c r="CI10" s="0"/>
      <c r="CJ10" s="0"/>
      <c r="CK10" s="10" t="s">
        <f>=XIRR(CK2:CK9,CJ2:CJ9)</f>
      </c>
      <c r="CL10" s="0"/>
      <c r="CM10" s="0"/>
      <c r="CN10" s="8" t="s">
        <f>=-SUM(CN2:CN8)</f>
      </c>
      <c r="CO10" s="0" t="s">
        <v>383</v>
      </c>
      <c r="CP10" s="11" t="n">
        <v>46469</v>
      </c>
      <c r="CQ10" s="8" t="s">
        <f>=-Портфель!K35</f>
      </c>
      <c r="CR10" s="0" t="s">
        <v>382</v>
      </c>
    </row>
    <row collapsed="false" customFormat="false" customHeight="false" hidden="false" ht="12.1" outlineLevel="0" r="11">
      <c r="A11" s="11" t="n">
        <v>45904</v>
      </c>
      <c r="B11" s="6" t="n">
        <v>1237.5</v>
      </c>
      <c r="C11" s="0" t="s">
        <v>380</v>
      </c>
      <c r="D11" s="11" t="n">
        <v>45844</v>
      </c>
      <c r="E11" s="6" t="n">
        <v>-317.78</v>
      </c>
      <c r="F11" s="0" t="s">
        <v>381</v>
      </c>
      <c r="G11" s="11" t="n">
        <v>45371</v>
      </c>
      <c r="H11" s="6" t="n">
        <v>-3152.42</v>
      </c>
      <c r="I11" s="0" t="s">
        <v>381</v>
      </c>
      <c r="J11" s="11" t="n">
        <v>46251</v>
      </c>
      <c r="K11" s="6" t="n">
        <v>3627.78</v>
      </c>
      <c r="L11" s="0" t="s">
        <v>380</v>
      </c>
      <c r="M11" s="0"/>
      <c r="N11" s="0"/>
      <c r="O11" s="0"/>
      <c r="P11" s="0"/>
      <c r="Q11" s="0"/>
      <c r="R11" s="0"/>
      <c r="S11" s="11" t="n">
        <v>45909</v>
      </c>
      <c r="T11" s="6" t="n">
        <v>-14817.58</v>
      </c>
      <c r="U11" s="0" t="s">
        <v>381</v>
      </c>
      <c r="V11" s="11" t="n">
        <v>46081</v>
      </c>
      <c r="W11" s="6" t="n">
        <v>1802.22</v>
      </c>
      <c r="X11" s="0" t="s">
        <v>380</v>
      </c>
      <c r="Y11" s="11" t="n">
        <v>46104</v>
      </c>
      <c r="Z11" s="6" t="n">
        <v>7.76</v>
      </c>
      <c r="AA11" s="0" t="s">
        <v>380</v>
      </c>
      <c r="AB11" s="11" t="n">
        <v>46361</v>
      </c>
      <c r="AC11" s="8" t="s">
        <f>=-Портфель!K12</f>
      </c>
      <c r="AD11" s="0" t="s">
        <v>382</v>
      </c>
      <c r="AE11" s="11" t="n">
        <v>45995</v>
      </c>
      <c r="AF11" s="6" t="n">
        <v>1113</v>
      </c>
      <c r="AG11" s="0" t="s">
        <v>380</v>
      </c>
      <c r="AH11" s="0"/>
      <c r="AI11" s="0"/>
      <c r="AJ11" s="0"/>
      <c r="AK11" s="11" t="n">
        <v>45964</v>
      </c>
      <c r="AL11" s="6" t="n">
        <v>1.13</v>
      </c>
      <c r="AM11" s="0" t="s">
        <v>380</v>
      </c>
      <c r="AN11" s="11" t="n">
        <v>45392</v>
      </c>
      <c r="AO11" s="6" t="n">
        <v>19.29</v>
      </c>
      <c r="AP11" s="0" t="s">
        <v>380</v>
      </c>
      <c r="AQ11" s="0"/>
      <c r="AR11" s="0"/>
      <c r="AS11" s="0"/>
      <c r="AT11" s="0"/>
      <c r="AU11" s="0"/>
      <c r="AV11" s="0"/>
      <c r="AW11" s="11" t="n">
        <v>46222</v>
      </c>
      <c r="AX11" s="6" t="n">
        <v>28.68</v>
      </c>
      <c r="AY11" s="0" t="s">
        <v>380</v>
      </c>
      <c r="AZ11" s="11" t="n">
        <v>46077</v>
      </c>
      <c r="BA11" s="6" t="n">
        <v>-1.06</v>
      </c>
      <c r="BB11" s="0" t="s">
        <v>381</v>
      </c>
      <c r="BC11" s="0"/>
      <c r="BD11" s="0"/>
      <c r="BE11" s="0"/>
      <c r="BF11" s="0"/>
      <c r="BG11" s="8" t="s">
        <f>=-SUM(BG2:BG9)</f>
      </c>
      <c r="BH11" s="0" t="s">
        <v>383</v>
      </c>
      <c r="BI11" s="11" t="n">
        <v>46009</v>
      </c>
      <c r="BJ11" s="6" t="s">
        <f>=-15636.97</f>
      </c>
      <c r="BK11" s="0" t="s">
        <v>381</v>
      </c>
      <c r="BL11" s="11" t="n">
        <v>46181</v>
      </c>
      <c r="BM11" s="6" t="s">
        <f>=1909.29</f>
      </c>
      <c r="BN11" s="0" t="s">
        <v>380</v>
      </c>
      <c r="BO11" s="11" t="n">
        <v>46169</v>
      </c>
      <c r="BP11" s="6" t="s">
        <f>=-478.72</f>
      </c>
      <c r="BQ11" s="0" t="s">
        <v>310</v>
      </c>
      <c r="BR11" s="11" t="n">
        <v>46401</v>
      </c>
      <c r="BS11" s="8" t="s">
        <f>=-Портфель!K27</f>
      </c>
      <c r="BT11" s="0" t="s">
        <v>382</v>
      </c>
      <c r="BU11" s="0"/>
      <c r="BV11" s="0"/>
      <c r="BW11" s="0"/>
      <c r="BX11" s="11" t="n">
        <v>46174</v>
      </c>
      <c r="BY11" s="6" t="s">
        <f>=940.6</f>
      </c>
      <c r="BZ11" s="0" t="s">
        <v>380</v>
      </c>
      <c r="CA11" s="11" t="n">
        <v>46134</v>
      </c>
      <c r="CB11" s="6" t="s">
        <f>=929.1</f>
      </c>
      <c r="CC11" s="0" t="s">
        <v>380</v>
      </c>
      <c r="CD11" s="0"/>
      <c r="CE11" s="0"/>
      <c r="CF11" s="0"/>
      <c r="CG11" s="0"/>
      <c r="CH11" s="0"/>
      <c r="CI11" s="0"/>
      <c r="CJ11" s="0"/>
      <c r="CK11" s="8" t="s">
        <f>=-SUM(CK2:CK9)</f>
      </c>
      <c r="CL11" s="0" t="s">
        <v>383</v>
      </c>
      <c r="CM11" s="0"/>
      <c r="CN11" s="0"/>
      <c r="CO11" s="0"/>
      <c r="CP11" s="0"/>
      <c r="CQ11" s="10" t="s">
        <f>=XIRR(CQ2:CQ10,CP2:CP10)</f>
      </c>
      <c r="CR11" s="0"/>
    </row>
    <row collapsed="false" customFormat="false" customHeight="false" hidden="false" ht="12.1" outlineLevel="0" r="12">
      <c r="A12" s="11" t="n">
        <v>45918</v>
      </c>
      <c r="B12" s="6" t="n">
        <v>-300.49</v>
      </c>
      <c r="C12" s="0" t="s">
        <v>381</v>
      </c>
      <c r="D12" s="11" t="n">
        <v>45884</v>
      </c>
      <c r="E12" s="6" t="n">
        <v>1741.31</v>
      </c>
      <c r="F12" s="0" t="s">
        <v>380</v>
      </c>
      <c r="G12" s="11" t="n">
        <v>45706</v>
      </c>
      <c r="H12" s="6" t="n">
        <v>3481.4</v>
      </c>
      <c r="I12" s="0" t="s">
        <v>380</v>
      </c>
      <c r="J12" s="11" t="n">
        <v>46261</v>
      </c>
      <c r="K12" s="8" t="s">
        <f>=-Портфель!K5</f>
      </c>
      <c r="L12" s="0" t="s">
        <v>382</v>
      </c>
      <c r="M12" s="0"/>
      <c r="N12" s="0"/>
      <c r="O12" s="0"/>
      <c r="P12" s="0"/>
      <c r="Q12" s="0"/>
      <c r="R12" s="0"/>
      <c r="S12" s="11" t="n">
        <v>45918</v>
      </c>
      <c r="T12" s="6" t="n">
        <v>-2939.43</v>
      </c>
      <c r="U12" s="0" t="s">
        <v>381</v>
      </c>
      <c r="V12" s="11" t="n">
        <v>46118</v>
      </c>
      <c r="W12" s="6" t="n">
        <v>264.87</v>
      </c>
      <c r="X12" s="0" t="s">
        <v>380</v>
      </c>
      <c r="Y12" s="11" t="n">
        <v>46104</v>
      </c>
      <c r="Z12" s="6" t="n">
        <v>7.76</v>
      </c>
      <c r="AA12" s="0" t="s">
        <v>380</v>
      </c>
      <c r="AB12" s="0"/>
      <c r="AC12" s="10" t="s">
        <f>=XIRR(AC2:AC11,AB2:AB11)</f>
      </c>
      <c r="AD12" s="0"/>
      <c r="AE12" s="11" t="n">
        <v>45996</v>
      </c>
      <c r="AF12" s="6" t="n">
        <v>1432.53</v>
      </c>
      <c r="AG12" s="0" t="s">
        <v>380</v>
      </c>
      <c r="AH12" s="0"/>
      <c r="AI12" s="0"/>
      <c r="AJ12" s="0"/>
      <c r="AK12" s="11" t="n">
        <v>45964</v>
      </c>
      <c r="AL12" s="6" t="n">
        <v>1.13</v>
      </c>
      <c r="AM12" s="0" t="s">
        <v>380</v>
      </c>
      <c r="AN12" s="11" t="n">
        <v>45407</v>
      </c>
      <c r="AO12" s="6" t="n">
        <v>1371.84</v>
      </c>
      <c r="AP12" s="0" t="s">
        <v>380</v>
      </c>
      <c r="AQ12" s="0"/>
      <c r="AR12" s="0"/>
      <c r="AS12" s="0"/>
      <c r="AT12" s="0"/>
      <c r="AU12" s="0"/>
      <c r="AV12" s="0"/>
      <c r="AW12" s="11" t="n">
        <v>46222</v>
      </c>
      <c r="AX12" s="6" t="n">
        <v>4.78</v>
      </c>
      <c r="AY12" s="0" t="s">
        <v>380</v>
      </c>
      <c r="AZ12" s="11" t="n">
        <v>46077</v>
      </c>
      <c r="BA12" s="6" t="n">
        <v>-1.06</v>
      </c>
      <c r="BB12" s="0" t="s">
        <v>381</v>
      </c>
      <c r="BC12" s="0"/>
      <c r="BD12" s="0"/>
      <c r="BE12" s="0"/>
      <c r="BF12" s="0"/>
      <c r="BG12" s="0"/>
      <c r="BH12" s="0"/>
      <c r="BI12" s="11" t="n">
        <v>46009</v>
      </c>
      <c r="BJ12" s="6" t="s">
        <f>=-21891.76</f>
      </c>
      <c r="BK12" s="0" t="s">
        <v>381</v>
      </c>
      <c r="BL12" s="11" t="n">
        <v>46232</v>
      </c>
      <c r="BM12" s="6" t="s">
        <f>=628.45</f>
      </c>
      <c r="BN12" s="0" t="s">
        <v>380</v>
      </c>
      <c r="BO12" s="11" t="n">
        <v>46403</v>
      </c>
      <c r="BP12" s="8" t="s">
        <f>=-Портфель!K26</f>
      </c>
      <c r="BQ12" s="0" t="s">
        <v>382</v>
      </c>
      <c r="BR12" s="0"/>
      <c r="BS12" s="10" t="s">
        <f>=XIRR(BS2:BS11,BR2:BR11)</f>
      </c>
      <c r="BT12" s="0"/>
      <c r="BU12" s="0"/>
      <c r="BV12" s="0"/>
      <c r="BW12" s="0"/>
      <c r="BX12" s="11" t="n">
        <v>46176</v>
      </c>
      <c r="BY12" s="6" t="s">
        <f>=-478.72</f>
      </c>
      <c r="BZ12" s="0" t="s">
        <v>317</v>
      </c>
      <c r="CA12" s="11" t="n">
        <v>46197</v>
      </c>
      <c r="CB12" s="6" t="s">
        <f>=-468.56</f>
      </c>
      <c r="CC12" s="0" t="s">
        <v>329</v>
      </c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8" t="s">
        <f>=-SUM(CQ2:CQ10)</f>
      </c>
      <c r="CR12" s="0" t="s">
        <v>383</v>
      </c>
    </row>
    <row collapsed="false" customFormat="false" customHeight="false" hidden="false" ht="12.1" outlineLevel="0" r="13">
      <c r="A13" s="11" t="n">
        <v>45918</v>
      </c>
      <c r="B13" s="6" t="n">
        <v>-600.97</v>
      </c>
      <c r="C13" s="0" t="s">
        <v>381</v>
      </c>
      <c r="D13" s="11" t="n">
        <v>45885</v>
      </c>
      <c r="E13" s="6" t="n">
        <v>130.75</v>
      </c>
      <c r="F13" s="0" t="s">
        <v>380</v>
      </c>
      <c r="G13" s="11" t="n">
        <v>45706</v>
      </c>
      <c r="H13" s="6" t="n">
        <v>3372.2</v>
      </c>
      <c r="I13" s="0" t="s">
        <v>380</v>
      </c>
      <c r="J13" s="0"/>
      <c r="K13" s="10" t="s">
        <f>=XIRR(K2:K12,J2:J12)</f>
      </c>
      <c r="L13" s="0"/>
      <c r="M13" s="0"/>
      <c r="N13" s="0"/>
      <c r="O13" s="0"/>
      <c r="P13" s="0"/>
      <c r="Q13" s="0"/>
      <c r="R13" s="0"/>
      <c r="S13" s="11" t="n">
        <v>46009</v>
      </c>
      <c r="T13" s="6" t="n">
        <v>2997.4</v>
      </c>
      <c r="U13" s="0" t="s">
        <v>380</v>
      </c>
      <c r="V13" s="11" t="n">
        <v>46125</v>
      </c>
      <c r="W13" s="6" t="n">
        <v>519.74</v>
      </c>
      <c r="X13" s="0" t="s">
        <v>380</v>
      </c>
      <c r="Y13" s="11" t="n">
        <v>46104</v>
      </c>
      <c r="Z13" s="6" t="n">
        <v>7.76</v>
      </c>
      <c r="AA13" s="0" t="s">
        <v>380</v>
      </c>
      <c r="AB13" s="0"/>
      <c r="AC13" s="8" t="s">
        <f>=-SUM(AC2:AC11)</f>
      </c>
      <c r="AD13" s="0" t="s">
        <v>383</v>
      </c>
      <c r="AE13" s="11" t="n">
        <v>45999</v>
      </c>
      <c r="AF13" s="6" t="n">
        <v>46185.4</v>
      </c>
      <c r="AG13" s="0" t="s">
        <v>380</v>
      </c>
      <c r="AH13" s="0"/>
      <c r="AI13" s="0"/>
      <c r="AJ13" s="0"/>
      <c r="AK13" s="11" t="n">
        <v>45964</v>
      </c>
      <c r="AL13" s="6" t="n">
        <v>1.13</v>
      </c>
      <c r="AM13" s="0" t="s">
        <v>380</v>
      </c>
      <c r="AN13" s="11" t="n">
        <v>45407</v>
      </c>
      <c r="AO13" s="6" t="n">
        <v>-1772.18</v>
      </c>
      <c r="AP13" s="0" t="s">
        <v>381</v>
      </c>
      <c r="AQ13" s="0"/>
      <c r="AR13" s="0"/>
      <c r="AS13" s="0"/>
      <c r="AT13" s="0"/>
      <c r="AU13" s="0"/>
      <c r="AV13" s="0"/>
      <c r="AW13" s="11" t="n">
        <v>46239</v>
      </c>
      <c r="AX13" s="6" t="n">
        <v>22.72</v>
      </c>
      <c r="AY13" s="0" t="s">
        <v>380</v>
      </c>
      <c r="AZ13" s="11" t="n">
        <v>46077</v>
      </c>
      <c r="BA13" s="6" t="n">
        <v>-1.06</v>
      </c>
      <c r="BB13" s="0" t="s">
        <v>381</v>
      </c>
      <c r="BC13" s="0"/>
      <c r="BD13" s="0"/>
      <c r="BE13" s="0"/>
      <c r="BF13" s="0"/>
      <c r="BG13" s="0"/>
      <c r="BH13" s="0"/>
      <c r="BI13" s="11" t="n">
        <v>46009</v>
      </c>
      <c r="BJ13" s="6" t="s">
        <f>=-10633.14</f>
      </c>
      <c r="BK13" s="0" t="s">
        <v>381</v>
      </c>
      <c r="BL13" s="11" t="n">
        <v>46237</v>
      </c>
      <c r="BM13" s="6" t="s">
        <f>=631.15</f>
      </c>
      <c r="BN13" s="0" t="s">
        <v>380</v>
      </c>
      <c r="BO13" s="0"/>
      <c r="BP13" s="10" t="s">
        <f>=XIRR(BP2:BP12,BO2:BO12)</f>
      </c>
      <c r="BQ13" s="0"/>
      <c r="BR13" s="0"/>
      <c r="BS13" s="8" t="s">
        <f>=-SUM(BS2:BS11)</f>
      </c>
      <c r="BT13" s="0" t="s">
        <v>383</v>
      </c>
      <c r="BU13" s="0"/>
      <c r="BV13" s="0"/>
      <c r="BW13" s="0"/>
      <c r="BX13" s="11" t="n">
        <v>46176</v>
      </c>
      <c r="BY13" s="6" t="s">
        <f>=-531.8</f>
      </c>
      <c r="BZ13" s="0" t="s">
        <v>318</v>
      </c>
      <c r="CA13" s="11" t="n">
        <v>46197</v>
      </c>
      <c r="CB13" s="6" t="s">
        <f>=-51.84</f>
      </c>
      <c r="CC13" s="0" t="s">
        <v>330</v>
      </c>
    </row>
    <row collapsed="false" customFormat="false" customHeight="false" hidden="false" ht="12.1" outlineLevel="0" r="14">
      <c r="A14" s="11" t="n">
        <v>45918</v>
      </c>
      <c r="B14" s="6" t="n">
        <v>-300.49</v>
      </c>
      <c r="C14" s="0" t="s">
        <v>381</v>
      </c>
      <c r="D14" s="11" t="n">
        <v>45896</v>
      </c>
      <c r="E14" s="6" t="n">
        <v>-1912.84</v>
      </c>
      <c r="F14" s="0" t="s">
        <v>381</v>
      </c>
      <c r="G14" s="11" t="n">
        <v>45708</v>
      </c>
      <c r="H14" s="6" t="n">
        <v>-6939.6</v>
      </c>
      <c r="I14" s="0" t="s">
        <v>381</v>
      </c>
      <c r="J14" s="0"/>
      <c r="K14" s="8" t="s">
        <f>=-SUM(K2:K12)</f>
      </c>
      <c r="L14" s="0" t="s">
        <v>383</v>
      </c>
      <c r="M14" s="0"/>
      <c r="N14" s="0"/>
      <c r="O14" s="0"/>
      <c r="P14" s="0"/>
      <c r="Q14" s="0"/>
      <c r="R14" s="0"/>
      <c r="S14" s="11" t="n">
        <v>46028</v>
      </c>
      <c r="T14" s="6" t="n">
        <v>-320</v>
      </c>
      <c r="U14" s="0" t="s">
        <v>219</v>
      </c>
      <c r="V14" s="11" t="n">
        <v>46153</v>
      </c>
      <c r="W14" s="6" t="n">
        <v>248.55</v>
      </c>
      <c r="X14" s="0" t="s">
        <v>380</v>
      </c>
      <c r="Y14" s="11" t="n">
        <v>46104</v>
      </c>
      <c r="Z14" s="6" t="n">
        <v>7.76</v>
      </c>
      <c r="AA14" s="0" t="s">
        <v>380</v>
      </c>
      <c r="AB14" s="0"/>
      <c r="AC14" s="0"/>
      <c r="AD14" s="0"/>
      <c r="AE14" s="11" t="n">
        <v>46000</v>
      </c>
      <c r="AF14" s="6" t="n">
        <v>-115999.52</v>
      </c>
      <c r="AG14" s="0" t="s">
        <v>381</v>
      </c>
      <c r="AH14" s="0"/>
      <c r="AI14" s="0"/>
      <c r="AJ14" s="0"/>
      <c r="AK14" s="11" t="n">
        <v>45964</v>
      </c>
      <c r="AL14" s="6" t="n">
        <v>1.13</v>
      </c>
      <c r="AM14" s="0" t="s">
        <v>380</v>
      </c>
      <c r="AN14" s="11" t="n">
        <v>45415</v>
      </c>
      <c r="AO14" s="6" t="n">
        <v>1461.39</v>
      </c>
      <c r="AP14" s="0" t="s">
        <v>380</v>
      </c>
      <c r="AQ14" s="0"/>
      <c r="AR14" s="0"/>
      <c r="AS14" s="0"/>
      <c r="AT14" s="0"/>
      <c r="AU14" s="0"/>
      <c r="AV14" s="0"/>
      <c r="AW14" s="11" t="n">
        <v>46239</v>
      </c>
      <c r="AX14" s="6" t="n">
        <v>5.69</v>
      </c>
      <c r="AY14" s="0" t="s">
        <v>380</v>
      </c>
      <c r="AZ14" s="11" t="n">
        <v>46077</v>
      </c>
      <c r="BA14" s="6" t="n">
        <v>-1.06</v>
      </c>
      <c r="BB14" s="0" t="s">
        <v>381</v>
      </c>
      <c r="BC14" s="0"/>
      <c r="BD14" s="0"/>
      <c r="BE14" s="0"/>
      <c r="BF14" s="0"/>
      <c r="BG14" s="0"/>
      <c r="BH14" s="0"/>
      <c r="BI14" s="11" t="n">
        <v>46009</v>
      </c>
      <c r="BJ14" s="6" t="s">
        <f>=-6254.79</f>
      </c>
      <c r="BK14" s="0" t="s">
        <v>381</v>
      </c>
      <c r="BL14" s="11" t="n">
        <v>46246</v>
      </c>
      <c r="BM14" s="6" t="s">
        <f>=-1001.7</f>
      </c>
      <c r="BN14" s="0" t="s">
        <v>369</v>
      </c>
      <c r="BO14" s="0"/>
      <c r="BP14" s="8" t="s">
        <f>=-SUM(BP2:BP12)</f>
      </c>
      <c r="BQ14" s="0" t="s">
        <v>383</v>
      </c>
      <c r="BR14" s="0"/>
      <c r="BS14" s="0"/>
      <c r="BT14" s="0"/>
      <c r="BU14" s="0"/>
      <c r="BV14" s="0"/>
      <c r="BW14" s="0"/>
      <c r="BX14" s="11" t="n">
        <v>46261</v>
      </c>
      <c r="BY14" s="8" t="s">
        <f>=-Портфель!K29</f>
      </c>
      <c r="BZ14" s="0" t="s">
        <v>382</v>
      </c>
      <c r="CA14" s="11" t="n">
        <v>46318</v>
      </c>
      <c r="CB14" s="8" t="s">
        <f>=-Портфель!K30</f>
      </c>
      <c r="CC14" s="0" t="s">
        <v>382</v>
      </c>
    </row>
    <row collapsed="false" customFormat="false" customHeight="false" hidden="false" ht="12.1" outlineLevel="0" r="15">
      <c r="A15" s="11" t="n">
        <v>45926</v>
      </c>
      <c r="B15" s="6" t="n">
        <v>606.9</v>
      </c>
      <c r="C15" s="0" t="s">
        <v>380</v>
      </c>
      <c r="D15" s="11" t="n">
        <v>46014</v>
      </c>
      <c r="E15" s="6" t="n">
        <v>111.95</v>
      </c>
      <c r="F15" s="0" t="s">
        <v>380</v>
      </c>
      <c r="G15" s="11" t="n">
        <v>46000</v>
      </c>
      <c r="H15" s="6" t="n">
        <v>3211.2</v>
      </c>
      <c r="I15" s="0" t="s">
        <v>380</v>
      </c>
      <c r="J15" s="0"/>
      <c r="K15" s="0"/>
      <c r="L15" s="0"/>
      <c r="M15" s="0"/>
      <c r="N15" s="0"/>
      <c r="O15" s="0"/>
      <c r="P15" s="0"/>
      <c r="Q15" s="0"/>
      <c r="R15" s="0"/>
      <c r="S15" s="11" t="n">
        <v>46038</v>
      </c>
      <c r="T15" s="6" t="n">
        <v>-2554.45</v>
      </c>
      <c r="U15" s="0" t="s">
        <v>381</v>
      </c>
      <c r="V15" s="11" t="n">
        <v>46160</v>
      </c>
      <c r="W15" s="6" t="n">
        <v>711.21</v>
      </c>
      <c r="X15" s="0" t="s">
        <v>380</v>
      </c>
      <c r="Y15" s="11" t="n">
        <v>46125</v>
      </c>
      <c r="Z15" s="6" t="n">
        <v>3.92</v>
      </c>
      <c r="AA15" s="0" t="s">
        <v>380</v>
      </c>
      <c r="AB15" s="0"/>
      <c r="AC15" s="0"/>
      <c r="AD15" s="0"/>
      <c r="AE15" s="11" t="n">
        <v>46002</v>
      </c>
      <c r="AF15" s="6" t="n">
        <v>19935</v>
      </c>
      <c r="AG15" s="0" t="s">
        <v>380</v>
      </c>
      <c r="AH15" s="0"/>
      <c r="AI15" s="0"/>
      <c r="AJ15" s="0"/>
      <c r="AK15" s="11" t="n">
        <v>45964</v>
      </c>
      <c r="AL15" s="6" t="n">
        <v>1.13</v>
      </c>
      <c r="AM15" s="0" t="s">
        <v>380</v>
      </c>
      <c r="AN15" s="11" t="n">
        <v>45422</v>
      </c>
      <c r="AO15" s="6" t="n">
        <v>-1465.8</v>
      </c>
      <c r="AP15" s="0" t="s">
        <v>381</v>
      </c>
      <c r="AQ15" s="0"/>
      <c r="AR15" s="0"/>
      <c r="AS15" s="0"/>
      <c r="AT15" s="0"/>
      <c r="AU15" s="0"/>
      <c r="AV15" s="0"/>
      <c r="AW15" s="11" t="n">
        <v>46247</v>
      </c>
      <c r="AX15" s="6" t="n">
        <v>-330.18</v>
      </c>
      <c r="AY15" s="0" t="s">
        <v>381</v>
      </c>
      <c r="AZ15" s="11" t="n">
        <v>46077</v>
      </c>
      <c r="BA15" s="6" t="n">
        <v>-1.06</v>
      </c>
      <c r="BB15" s="0" t="s">
        <v>381</v>
      </c>
      <c r="BC15" s="0"/>
      <c r="BD15" s="0"/>
      <c r="BE15" s="0"/>
      <c r="BF15" s="0"/>
      <c r="BG15" s="0"/>
      <c r="BH15" s="0"/>
      <c r="BI15" s="11" t="n">
        <v>46009</v>
      </c>
      <c r="BJ15" s="6" t="s">
        <f>=-4378.35</f>
      </c>
      <c r="BK15" s="0" t="s">
        <v>381</v>
      </c>
      <c r="BL15" s="11" t="n">
        <v>46246</v>
      </c>
      <c r="BM15" s="6" t="s">
        <f>=-667.8</f>
      </c>
      <c r="BN15" s="0" t="s">
        <v>370</v>
      </c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10" t="s">
        <f>=XIRR(BY2:BY14,BX2:BX14)</f>
      </c>
      <c r="BZ15" s="0"/>
      <c r="CA15" s="0"/>
      <c r="CB15" s="10" t="s">
        <f>=XIRR(CB2:CB14,CA2:CA14)</f>
      </c>
      <c r="CC15" s="0"/>
    </row>
    <row collapsed="false" customFormat="false" customHeight="false" hidden="false" ht="12.1" outlineLevel="0" r="16">
      <c r="A16" s="11" t="n">
        <v>45972</v>
      </c>
      <c r="B16" s="6" t="n">
        <v>10566.61</v>
      </c>
      <c r="C16" s="0" t="s">
        <v>380</v>
      </c>
      <c r="D16" s="11" t="n">
        <v>46015</v>
      </c>
      <c r="E16" s="6" t="n">
        <v>111.71</v>
      </c>
      <c r="F16" s="0" t="s">
        <v>380</v>
      </c>
      <c r="G16" s="11" t="n">
        <v>46007</v>
      </c>
      <c r="H16" s="6" t="n">
        <v>-3275</v>
      </c>
      <c r="I16" s="0" t="s">
        <v>381</v>
      </c>
      <c r="J16" s="0"/>
      <c r="K16" s="0"/>
      <c r="L16" s="0"/>
      <c r="M16" s="0"/>
      <c r="N16" s="0"/>
      <c r="O16" s="0"/>
      <c r="P16" s="0"/>
      <c r="Q16" s="0"/>
      <c r="R16" s="0"/>
      <c r="S16" s="11" t="n">
        <v>46125</v>
      </c>
      <c r="T16" s="6" t="n">
        <v>2410.93</v>
      </c>
      <c r="U16" s="0" t="s">
        <v>380</v>
      </c>
      <c r="V16" s="11" t="n">
        <v>46168</v>
      </c>
      <c r="W16" s="6" t="n">
        <v>455.48</v>
      </c>
      <c r="X16" s="0" t="s">
        <v>380</v>
      </c>
      <c r="Y16" s="11" t="n">
        <v>46153</v>
      </c>
      <c r="Z16" s="6" t="n">
        <v>43.63</v>
      </c>
      <c r="AA16" s="0" t="s">
        <v>380</v>
      </c>
      <c r="AB16" s="0"/>
      <c r="AC16" s="0"/>
      <c r="AD16" s="0"/>
      <c r="AE16" s="11" t="n">
        <v>46006</v>
      </c>
      <c r="AF16" s="6" t="n">
        <v>479.25</v>
      </c>
      <c r="AG16" s="0" t="s">
        <v>380</v>
      </c>
      <c r="AH16" s="0"/>
      <c r="AI16" s="0"/>
      <c r="AJ16" s="0"/>
      <c r="AK16" s="11" t="n">
        <v>45964</v>
      </c>
      <c r="AL16" s="6" t="n">
        <v>1.13</v>
      </c>
      <c r="AM16" s="0" t="s">
        <v>380</v>
      </c>
      <c r="AN16" s="11" t="n">
        <v>45422</v>
      </c>
      <c r="AO16" s="6" t="n">
        <v>1186.69</v>
      </c>
      <c r="AP16" s="0" t="s">
        <v>380</v>
      </c>
      <c r="AQ16" s="0"/>
      <c r="AR16" s="0"/>
      <c r="AS16" s="0"/>
      <c r="AT16" s="0"/>
      <c r="AU16" s="0"/>
      <c r="AV16" s="0"/>
      <c r="AW16" s="11" t="n">
        <v>46247</v>
      </c>
      <c r="AX16" s="6" t="n">
        <v>5.64</v>
      </c>
      <c r="AY16" s="0" t="s">
        <v>380</v>
      </c>
      <c r="AZ16" s="11" t="n">
        <v>46077</v>
      </c>
      <c r="BA16" s="6" t="n">
        <v>-79.65</v>
      </c>
      <c r="BB16" s="0" t="s">
        <v>381</v>
      </c>
      <c r="BC16" s="0"/>
      <c r="BD16" s="0"/>
      <c r="BE16" s="0"/>
      <c r="BF16" s="0"/>
      <c r="BG16" s="0"/>
      <c r="BH16" s="0"/>
      <c r="BI16" s="11" t="n">
        <v>46027</v>
      </c>
      <c r="BJ16" s="6" t="s">
        <f>=1245.48</f>
      </c>
      <c r="BK16" s="0" t="s">
        <v>380</v>
      </c>
      <c r="BL16" s="11" t="n">
        <v>46403</v>
      </c>
      <c r="BM16" s="8" t="s">
        <f>=-Портфель!K25</f>
      </c>
      <c r="BN16" s="0" t="s">
        <v>382</v>
      </c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8" t="s">
        <f>=-SUM(BY2:BY14)</f>
      </c>
      <c r="BZ16" s="0" t="s">
        <v>383</v>
      </c>
      <c r="CA16" s="0"/>
      <c r="CB16" s="8" t="s">
        <f>=-SUM(CB2:CB14)</f>
      </c>
      <c r="CC16" s="0" t="s">
        <v>383</v>
      </c>
    </row>
    <row collapsed="false" customFormat="false" customHeight="false" hidden="false" ht="12.1" outlineLevel="0" r="17">
      <c r="A17" s="11" t="n">
        <v>45973</v>
      </c>
      <c r="B17" s="6" t="n">
        <v>301.42</v>
      </c>
      <c r="C17" s="0" t="s">
        <v>380</v>
      </c>
      <c r="D17" s="11" t="n">
        <v>46016</v>
      </c>
      <c r="E17" s="6" t="n">
        <v>223.35</v>
      </c>
      <c r="F17" s="0" t="s">
        <v>380</v>
      </c>
      <c r="G17" s="11" t="n">
        <v>46009</v>
      </c>
      <c r="H17" s="6" t="n">
        <v>3257.61</v>
      </c>
      <c r="I17" s="0" t="s">
        <v>380</v>
      </c>
      <c r="J17" s="0"/>
      <c r="K17" s="0"/>
      <c r="L17" s="0"/>
      <c r="M17" s="0"/>
      <c r="N17" s="0"/>
      <c r="O17" s="0"/>
      <c r="P17" s="0"/>
      <c r="Q17" s="0"/>
      <c r="R17" s="0"/>
      <c r="S17" s="11" t="n">
        <v>46129</v>
      </c>
      <c r="T17" s="6" t="n">
        <v>2417.44</v>
      </c>
      <c r="U17" s="0" t="s">
        <v>380</v>
      </c>
      <c r="V17" s="11" t="n">
        <v>46276</v>
      </c>
      <c r="W17" s="8" t="s">
        <f>=-Портфель!K10</f>
      </c>
      <c r="X17" s="0" t="s">
        <v>382</v>
      </c>
      <c r="Y17" s="11" t="n">
        <v>46181</v>
      </c>
      <c r="Z17" s="6" t="n">
        <v>3.99</v>
      </c>
      <c r="AA17" s="0" t="s">
        <v>380</v>
      </c>
      <c r="AB17" s="0"/>
      <c r="AC17" s="0"/>
      <c r="AD17" s="0"/>
      <c r="AE17" s="11" t="n">
        <v>46009</v>
      </c>
      <c r="AF17" s="6" t="n">
        <v>-3039.24</v>
      </c>
      <c r="AG17" s="0" t="s">
        <v>381</v>
      </c>
      <c r="AH17" s="0"/>
      <c r="AI17" s="0"/>
      <c r="AJ17" s="0"/>
      <c r="AK17" s="11" t="n">
        <v>45964</v>
      </c>
      <c r="AL17" s="6" t="n">
        <v>1.13</v>
      </c>
      <c r="AM17" s="0" t="s">
        <v>380</v>
      </c>
      <c r="AN17" s="11" t="n">
        <v>45444</v>
      </c>
      <c r="AO17" s="6" t="n">
        <v>50706</v>
      </c>
      <c r="AP17" s="0" t="s">
        <v>380</v>
      </c>
      <c r="AQ17" s="0"/>
      <c r="AR17" s="0"/>
      <c r="AS17" s="0"/>
      <c r="AT17" s="0"/>
      <c r="AU17" s="0"/>
      <c r="AV17" s="0"/>
      <c r="AW17" s="11" t="n">
        <v>46251</v>
      </c>
      <c r="AX17" s="6" t="n">
        <v>68.9</v>
      </c>
      <c r="AY17" s="0" t="s">
        <v>380</v>
      </c>
      <c r="AZ17" s="11" t="n">
        <v>46077</v>
      </c>
      <c r="BA17" s="6" t="n">
        <v>-1.06</v>
      </c>
      <c r="BB17" s="0" t="s">
        <v>381</v>
      </c>
      <c r="BC17" s="0"/>
      <c r="BD17" s="0"/>
      <c r="BE17" s="0"/>
      <c r="BF17" s="0"/>
      <c r="BG17" s="0"/>
      <c r="BH17" s="0"/>
      <c r="BI17" s="11" t="n">
        <v>46050</v>
      </c>
      <c r="BJ17" s="6" t="s">
        <f>=-52.84</f>
      </c>
      <c r="BK17" s="0" t="s">
        <v>248</v>
      </c>
      <c r="BL17" s="0"/>
      <c r="BM17" s="10" t="s">
        <f>=XIRR(BM2:BM16,BL2:BL16)</f>
      </c>
      <c r="BN17" s="0"/>
    </row>
    <row collapsed="false" customFormat="false" customHeight="false" hidden="false" ht="12.1" outlineLevel="0" r="18">
      <c r="A18" s="11" t="n">
        <v>45973</v>
      </c>
      <c r="B18" s="6" t="n">
        <v>10749.71</v>
      </c>
      <c r="C18" s="0" t="s">
        <v>380</v>
      </c>
      <c r="D18" s="11" t="n">
        <v>46050</v>
      </c>
      <c r="E18" s="6" t="n">
        <v>-492.68</v>
      </c>
      <c r="F18" s="0" t="s">
        <v>381</v>
      </c>
      <c r="G18" s="11" t="n">
        <v>46030</v>
      </c>
      <c r="H18" s="6" t="n">
        <v>-31</v>
      </c>
      <c r="I18" s="0" t="s">
        <v>220</v>
      </c>
      <c r="J18" s="0"/>
      <c r="K18" s="0"/>
      <c r="L18" s="0"/>
      <c r="M18" s="0"/>
      <c r="N18" s="0"/>
      <c r="O18" s="0"/>
      <c r="P18" s="0"/>
      <c r="Q18" s="0"/>
      <c r="R18" s="0"/>
      <c r="S18" s="11" t="n">
        <v>46129</v>
      </c>
      <c r="T18" s="6" t="n">
        <v>-4821.14</v>
      </c>
      <c r="U18" s="0" t="s">
        <v>381</v>
      </c>
      <c r="V18" s="0"/>
      <c r="W18" s="10" t="s">
        <f>=XIRR(W2:W17,V2:V17)</f>
      </c>
      <c r="X18" s="0"/>
      <c r="Y18" s="11" t="n">
        <v>46361</v>
      </c>
      <c r="Z18" s="8" t="s">
        <f>=-Портфель!K11</f>
      </c>
      <c r="AA18" s="0" t="s">
        <v>382</v>
      </c>
      <c r="AB18" s="0"/>
      <c r="AC18" s="0"/>
      <c r="AD18" s="0"/>
      <c r="AE18" s="11" t="n">
        <v>46013</v>
      </c>
      <c r="AF18" s="6" t="n">
        <v>-3685.06</v>
      </c>
      <c r="AG18" s="0" t="s">
        <v>381</v>
      </c>
      <c r="AH18" s="0"/>
      <c r="AI18" s="0"/>
      <c r="AJ18" s="0"/>
      <c r="AK18" s="11" t="n">
        <v>45964</v>
      </c>
      <c r="AL18" s="6" t="n">
        <v>1.13</v>
      </c>
      <c r="AM18" s="0" t="s">
        <v>380</v>
      </c>
      <c r="AN18" s="11" t="n">
        <v>45444</v>
      </c>
      <c r="AO18" s="6" t="n">
        <v>1197.23</v>
      </c>
      <c r="AP18" s="0" t="s">
        <v>380</v>
      </c>
      <c r="AQ18" s="0"/>
      <c r="AR18" s="0"/>
      <c r="AS18" s="0"/>
      <c r="AT18" s="0"/>
      <c r="AU18" s="0"/>
      <c r="AV18" s="0"/>
      <c r="AW18" s="11" t="n">
        <v>46365</v>
      </c>
      <c r="AX18" s="8" t="s">
        <f>=-Портфель!K19</f>
      </c>
      <c r="AY18" s="0" t="s">
        <v>382</v>
      </c>
      <c r="AZ18" s="11" t="n">
        <v>46077</v>
      </c>
      <c r="BA18" s="6" t="n">
        <v>-1.06</v>
      </c>
      <c r="BB18" s="0" t="s">
        <v>381</v>
      </c>
      <c r="BC18" s="0"/>
      <c r="BD18" s="0"/>
      <c r="BE18" s="0"/>
      <c r="BF18" s="0"/>
      <c r="BG18" s="0"/>
      <c r="BH18" s="0"/>
      <c r="BI18" s="11" t="n">
        <v>46055</v>
      </c>
      <c r="BJ18" s="6" t="s">
        <f>=584.03</f>
      </c>
      <c r="BK18" s="0" t="s">
        <v>380</v>
      </c>
      <c r="BL18" s="0"/>
      <c r="BM18" s="8" t="s">
        <f>=-SUM(BM2:BM16)</f>
      </c>
      <c r="BN18" s="0" t="s">
        <v>383</v>
      </c>
    </row>
    <row collapsed="false" customFormat="false" customHeight="false" hidden="false" ht="12.1" outlineLevel="0" r="19">
      <c r="A19" s="11" t="n">
        <v>45975</v>
      </c>
      <c r="B19" s="6" t="n">
        <v>-21316.98</v>
      </c>
      <c r="C19" s="0" t="s">
        <v>381</v>
      </c>
      <c r="D19" s="11" t="n">
        <v>46056</v>
      </c>
      <c r="E19" s="6" t="n">
        <v>125.69</v>
      </c>
      <c r="F19" s="0" t="s">
        <v>380</v>
      </c>
      <c r="G19" s="11" t="n">
        <v>46129</v>
      </c>
      <c r="H19" s="6" t="n">
        <v>978.3</v>
      </c>
      <c r="I19" s="0" t="s">
        <v>380</v>
      </c>
      <c r="J19" s="0"/>
      <c r="K19" s="0"/>
      <c r="L19" s="0"/>
      <c r="M19" s="0"/>
      <c r="N19" s="0"/>
      <c r="O19" s="0"/>
      <c r="P19" s="0"/>
      <c r="Q19" s="0"/>
      <c r="R19" s="0"/>
      <c r="S19" s="11" t="n">
        <v>46174</v>
      </c>
      <c r="T19" s="6" t="n">
        <v>2458.7</v>
      </c>
      <c r="U19" s="0" t="s">
        <v>380</v>
      </c>
      <c r="V19" s="0"/>
      <c r="W19" s="8" t="s">
        <f>=-SUM(W2:W17)</f>
      </c>
      <c r="X19" s="0" t="s">
        <v>383</v>
      </c>
      <c r="Y19" s="0"/>
      <c r="Z19" s="10" t="s">
        <f>=XIRR(Z2:Z18,Y2:Y18)</f>
      </c>
      <c r="AA19" s="0"/>
      <c r="AB19" s="0"/>
      <c r="AC19" s="0"/>
      <c r="AD19" s="0"/>
      <c r="AE19" s="11" t="n">
        <v>46014</v>
      </c>
      <c r="AF19" s="6" t="n">
        <v>-4648.12</v>
      </c>
      <c r="AG19" s="0" t="s">
        <v>381</v>
      </c>
      <c r="AH19" s="0"/>
      <c r="AI19" s="0"/>
      <c r="AJ19" s="0"/>
      <c r="AK19" s="11" t="n">
        <v>45964</v>
      </c>
      <c r="AL19" s="6" t="n">
        <v>1.13</v>
      </c>
      <c r="AM19" s="0" t="s">
        <v>380</v>
      </c>
      <c r="AN19" s="11" t="n">
        <v>45446</v>
      </c>
      <c r="AO19" s="6" t="n">
        <v>33186.66</v>
      </c>
      <c r="AP19" s="0" t="s">
        <v>380</v>
      </c>
      <c r="AQ19" s="0"/>
      <c r="AR19" s="0"/>
      <c r="AS19" s="0"/>
      <c r="AT19" s="0"/>
      <c r="AU19" s="0"/>
      <c r="AV19" s="0"/>
      <c r="AW19" s="0"/>
      <c r="AX19" s="10" t="s">
        <f>=XIRR(AX2:AX18,AW2:AW18)</f>
      </c>
      <c r="AY19" s="0"/>
      <c r="AZ19" s="11" t="n">
        <v>46077</v>
      </c>
      <c r="BA19" s="6" t="n">
        <v>-1.06</v>
      </c>
      <c r="BB19" s="0" t="s">
        <v>381</v>
      </c>
      <c r="BC19" s="0"/>
      <c r="BD19" s="0"/>
      <c r="BE19" s="0"/>
      <c r="BF19" s="0"/>
      <c r="BG19" s="0"/>
      <c r="BH19" s="0"/>
      <c r="BI19" s="11" t="n">
        <v>46063</v>
      </c>
      <c r="BJ19" s="6" t="s">
        <f>=1736.35</f>
      </c>
      <c r="BK19" s="0" t="s">
        <v>380</v>
      </c>
    </row>
    <row collapsed="false" customFormat="false" customHeight="false" hidden="false" ht="12.1" outlineLevel="0" r="20">
      <c r="A20" s="11" t="n">
        <v>45975</v>
      </c>
      <c r="B20" s="6" t="n">
        <v>1487.55</v>
      </c>
      <c r="C20" s="0" t="s">
        <v>380</v>
      </c>
      <c r="D20" s="11" t="n">
        <v>46062</v>
      </c>
      <c r="E20" s="6" t="n">
        <v>246.02</v>
      </c>
      <c r="F20" s="0" t="s">
        <v>380</v>
      </c>
      <c r="G20" s="11" t="n">
        <v>46129</v>
      </c>
      <c r="H20" s="6" t="n">
        <v>326.4</v>
      </c>
      <c r="I20" s="0" t="s">
        <v>380</v>
      </c>
      <c r="J20" s="0"/>
      <c r="K20" s="0"/>
      <c r="L20" s="0"/>
      <c r="M20" s="0"/>
      <c r="N20" s="0"/>
      <c r="O20" s="0"/>
      <c r="P20" s="0"/>
      <c r="Q20" s="0"/>
      <c r="R20" s="0"/>
      <c r="S20" s="11" t="n">
        <v>46210</v>
      </c>
      <c r="T20" s="6" t="n">
        <v>-213</v>
      </c>
      <c r="U20" s="0" t="s">
        <v>339</v>
      </c>
      <c r="V20" s="0"/>
      <c r="W20" s="0"/>
      <c r="X20" s="0"/>
      <c r="Y20" s="0"/>
      <c r="Z20" s="8" t="s">
        <f>=-SUM(Z2:Z18)</f>
      </c>
      <c r="AA20" s="0" t="s">
        <v>383</v>
      </c>
      <c r="AB20" s="0"/>
      <c r="AC20" s="0"/>
      <c r="AD20" s="0"/>
      <c r="AE20" s="11" t="n">
        <v>46015</v>
      </c>
      <c r="AF20" s="6" t="n">
        <v>320.72</v>
      </c>
      <c r="AG20" s="0" t="s">
        <v>380</v>
      </c>
      <c r="AH20" s="0"/>
      <c r="AI20" s="0"/>
      <c r="AJ20" s="0"/>
      <c r="AK20" s="11" t="n">
        <v>45964</v>
      </c>
      <c r="AL20" s="6" t="n">
        <v>1.13</v>
      </c>
      <c r="AM20" s="0" t="s">
        <v>380</v>
      </c>
      <c r="AN20" s="11" t="n">
        <v>45447</v>
      </c>
      <c r="AO20" s="6" t="n">
        <v>-86344.13</v>
      </c>
      <c r="AP20" s="0" t="s">
        <v>381</v>
      </c>
      <c r="AQ20" s="0"/>
      <c r="AR20" s="0"/>
      <c r="AS20" s="0"/>
      <c r="AT20" s="0"/>
      <c r="AU20" s="0"/>
      <c r="AV20" s="0"/>
      <c r="AW20" s="0"/>
      <c r="AX20" s="8" t="s">
        <f>=-SUM(AX2:AX18)</f>
      </c>
      <c r="AY20" s="0" t="s">
        <v>383</v>
      </c>
      <c r="AZ20" s="11" t="n">
        <v>46077</v>
      </c>
      <c r="BA20" s="6" t="n">
        <v>-1.06</v>
      </c>
      <c r="BB20" s="0" t="s">
        <v>381</v>
      </c>
      <c r="BC20" s="0"/>
      <c r="BD20" s="0"/>
      <c r="BE20" s="0"/>
      <c r="BF20" s="0"/>
      <c r="BG20" s="0"/>
      <c r="BH20" s="0"/>
      <c r="BI20" s="11" t="n">
        <v>46077</v>
      </c>
      <c r="BJ20" s="6" t="s">
        <f>=3604.88</f>
      </c>
      <c r="BK20" s="0" t="s">
        <v>380</v>
      </c>
    </row>
    <row collapsed="false" customFormat="false" customHeight="false" hidden="false" ht="12.1" outlineLevel="0" r="21">
      <c r="A21" s="11" t="n">
        <v>45980</v>
      </c>
      <c r="B21" s="6" t="n">
        <v>-1493.21</v>
      </c>
      <c r="C21" s="0" t="s">
        <v>381</v>
      </c>
      <c r="D21" s="11" t="n">
        <v>46064</v>
      </c>
      <c r="E21" s="6" t="n">
        <v>718.14</v>
      </c>
      <c r="F21" s="0" t="s">
        <v>380</v>
      </c>
      <c r="G21" s="11" t="n">
        <v>46129</v>
      </c>
      <c r="H21" s="6" t="n">
        <v>326.58</v>
      </c>
      <c r="I21" s="0" t="s">
        <v>380</v>
      </c>
      <c r="J21" s="0"/>
      <c r="K21" s="0"/>
      <c r="L21" s="0"/>
      <c r="M21" s="0"/>
      <c r="N21" s="0"/>
      <c r="O21" s="0"/>
      <c r="P21" s="0"/>
      <c r="Q21" s="0"/>
      <c r="R21" s="0"/>
      <c r="S21" s="11" t="n">
        <v>46261</v>
      </c>
      <c r="T21" s="8" t="s">
        <f>=-Портфель!K8</f>
      </c>
      <c r="U21" s="0" t="s">
        <v>382</v>
      </c>
      <c r="V21" s="0"/>
      <c r="W21" s="0"/>
      <c r="X21" s="0"/>
      <c r="Y21" s="0"/>
      <c r="Z21" s="0"/>
      <c r="AA21" s="0"/>
      <c r="AB21" s="0"/>
      <c r="AC21" s="0"/>
      <c r="AD21" s="0"/>
      <c r="AE21" s="11" t="n">
        <v>46017</v>
      </c>
      <c r="AF21" s="6" t="n">
        <v>-9152.49</v>
      </c>
      <c r="AG21" s="0" t="s">
        <v>381</v>
      </c>
      <c r="AH21" s="0"/>
      <c r="AI21" s="0"/>
      <c r="AJ21" s="0"/>
      <c r="AK21" s="11" t="n">
        <v>45964</v>
      </c>
      <c r="AL21" s="6" t="n">
        <v>1.13</v>
      </c>
      <c r="AM21" s="0" t="s">
        <v>380</v>
      </c>
      <c r="AN21" s="11" t="n">
        <v>45447</v>
      </c>
      <c r="AO21" s="6" t="n">
        <v>133.93</v>
      </c>
      <c r="AP21" s="0" t="s">
        <v>380</v>
      </c>
      <c r="AQ21" s="0"/>
      <c r="AR21" s="0"/>
      <c r="AS21" s="0"/>
      <c r="AT21" s="0"/>
      <c r="AU21" s="0"/>
      <c r="AV21" s="0"/>
      <c r="AW21" s="0"/>
      <c r="AX21" s="0"/>
      <c r="AY21" s="0"/>
      <c r="AZ21" s="11" t="n">
        <v>46077</v>
      </c>
      <c r="BA21" s="6" t="n">
        <v>-1.06</v>
      </c>
      <c r="BB21" s="0" t="s">
        <v>381</v>
      </c>
      <c r="BC21" s="0"/>
      <c r="BD21" s="0"/>
      <c r="BE21" s="0"/>
      <c r="BF21" s="0"/>
      <c r="BG21" s="0"/>
      <c r="BH21" s="0"/>
      <c r="BI21" s="11" t="n">
        <v>46077</v>
      </c>
      <c r="BJ21" s="6" t="s">
        <f>=600.73</f>
      </c>
      <c r="BK21" s="0" t="s">
        <v>380</v>
      </c>
    </row>
    <row collapsed="false" customFormat="false" customHeight="false" hidden="false" ht="12.1" outlineLevel="0" r="22">
      <c r="A22" s="11" t="n">
        <v>45988</v>
      </c>
      <c r="B22" s="6" t="n">
        <v>5112.06</v>
      </c>
      <c r="C22" s="0" t="s">
        <v>380</v>
      </c>
      <c r="D22" s="11" t="n">
        <v>46064</v>
      </c>
      <c r="E22" s="6" t="n">
        <v>2753.35</v>
      </c>
      <c r="F22" s="0" t="s">
        <v>380</v>
      </c>
      <c r="G22" s="11" t="n">
        <v>46129</v>
      </c>
      <c r="H22" s="6" t="n">
        <v>-3574.33</v>
      </c>
      <c r="I22" s="0" t="s">
        <v>381</v>
      </c>
      <c r="J22" s="0"/>
      <c r="K22" s="0"/>
      <c r="L22" s="0"/>
      <c r="M22" s="0"/>
      <c r="N22" s="0"/>
      <c r="O22" s="0"/>
      <c r="P22" s="0"/>
      <c r="Q22" s="0"/>
      <c r="R22" s="0"/>
      <c r="S22" s="0"/>
      <c r="T22" s="10" t="s">
        <f>=XIRR(T2:T21,S2:S21)</f>
      </c>
      <c r="U22" s="0"/>
      <c r="V22" s="0"/>
      <c r="W22" s="0"/>
      <c r="X22" s="0"/>
      <c r="Y22" s="0"/>
      <c r="Z22" s="0"/>
      <c r="AA22" s="0"/>
      <c r="AB22" s="0"/>
      <c r="AC22" s="0"/>
      <c r="AD22" s="0"/>
      <c r="AE22" s="11" t="n">
        <v>46020</v>
      </c>
      <c r="AF22" s="6" t="n">
        <v>160.64</v>
      </c>
      <c r="AG22" s="0" t="s">
        <v>380</v>
      </c>
      <c r="AH22" s="0"/>
      <c r="AI22" s="0"/>
      <c r="AJ22" s="0"/>
      <c r="AK22" s="11" t="n">
        <v>45964</v>
      </c>
      <c r="AL22" s="6" t="n">
        <v>1.13</v>
      </c>
      <c r="AM22" s="0" t="s">
        <v>380</v>
      </c>
      <c r="AN22" s="11" t="n">
        <v>45460</v>
      </c>
      <c r="AO22" s="6" t="n">
        <v>340.27</v>
      </c>
      <c r="AP22" s="0" t="s">
        <v>380</v>
      </c>
      <c r="AQ22" s="0"/>
      <c r="AR22" s="0"/>
      <c r="AS22" s="0"/>
      <c r="AT22" s="0"/>
      <c r="AU22" s="0"/>
      <c r="AV22" s="0"/>
      <c r="AW22" s="0"/>
      <c r="AX22" s="0"/>
      <c r="AY22" s="0"/>
      <c r="AZ22" s="11" t="n">
        <v>46077</v>
      </c>
      <c r="BA22" s="6" t="n">
        <v>-2.12</v>
      </c>
      <c r="BB22" s="0" t="s">
        <v>381</v>
      </c>
      <c r="BC22" s="0"/>
      <c r="BD22" s="0"/>
      <c r="BE22" s="0"/>
      <c r="BF22" s="0"/>
      <c r="BG22" s="0"/>
      <c r="BH22" s="0"/>
      <c r="BI22" s="11" t="n">
        <v>46077</v>
      </c>
      <c r="BJ22" s="6" t="s">
        <f>=600.73</f>
      </c>
      <c r="BK22" s="0" t="s">
        <v>380</v>
      </c>
    </row>
    <row collapsed="false" customFormat="false" customHeight="false" hidden="false" ht="12.1" outlineLevel="0" r="23">
      <c r="A23" s="11" t="n">
        <v>45989</v>
      </c>
      <c r="B23" s="6" t="n">
        <v>-5702.41</v>
      </c>
      <c r="C23" s="0" t="s">
        <v>381</v>
      </c>
      <c r="D23" s="11" t="n">
        <v>46076</v>
      </c>
      <c r="E23" s="6" t="n">
        <v>-3929.25</v>
      </c>
      <c r="F23" s="0" t="s">
        <v>381</v>
      </c>
      <c r="G23" s="11" t="n">
        <v>46147</v>
      </c>
      <c r="H23" s="6" t="n">
        <v>618.2</v>
      </c>
      <c r="I23" s="0" t="s">
        <v>380</v>
      </c>
      <c r="J23" s="0"/>
      <c r="K23" s="0"/>
      <c r="L23" s="0"/>
      <c r="M23" s="0"/>
      <c r="N23" s="0"/>
      <c r="O23" s="0"/>
      <c r="P23" s="0"/>
      <c r="Q23" s="0"/>
      <c r="R23" s="0"/>
      <c r="S23" s="0"/>
      <c r="T23" s="8" t="s">
        <f>=-SUM(T2:T21)</f>
      </c>
      <c r="U23" s="0" t="s">
        <v>383</v>
      </c>
      <c r="V23" s="0"/>
      <c r="W23" s="0"/>
      <c r="X23" s="0"/>
      <c r="Y23" s="0"/>
      <c r="Z23" s="0"/>
      <c r="AA23" s="0"/>
      <c r="AB23" s="0"/>
      <c r="AC23" s="0"/>
      <c r="AD23" s="0"/>
      <c r="AE23" s="11" t="n">
        <v>46021</v>
      </c>
      <c r="AF23" s="6" t="n">
        <v>322.12</v>
      </c>
      <c r="AG23" s="0" t="s">
        <v>380</v>
      </c>
      <c r="AH23" s="0"/>
      <c r="AI23" s="0"/>
      <c r="AJ23" s="0"/>
      <c r="AK23" s="11" t="n">
        <v>45964</v>
      </c>
      <c r="AL23" s="6" t="n">
        <v>1.13</v>
      </c>
      <c r="AM23" s="0" t="s">
        <v>380</v>
      </c>
      <c r="AN23" s="11" t="n">
        <v>45460</v>
      </c>
      <c r="AO23" s="6" t="n">
        <v>49.62</v>
      </c>
      <c r="AP23" s="0" t="s">
        <v>380</v>
      </c>
      <c r="AQ23" s="0"/>
      <c r="AR23" s="0"/>
      <c r="AS23" s="0"/>
      <c r="AT23" s="0"/>
      <c r="AU23" s="0"/>
      <c r="AV23" s="0"/>
      <c r="AW23" s="0"/>
      <c r="AX23" s="0"/>
      <c r="AY23" s="0"/>
      <c r="AZ23" s="11" t="n">
        <v>46077</v>
      </c>
      <c r="BA23" s="6" t="n">
        <v>-1.06</v>
      </c>
      <c r="BB23" s="0" t="s">
        <v>381</v>
      </c>
      <c r="BC23" s="0"/>
      <c r="BD23" s="0"/>
      <c r="BE23" s="0"/>
      <c r="BF23" s="0"/>
      <c r="BG23" s="0"/>
      <c r="BH23" s="0"/>
      <c r="BI23" s="11" t="n">
        <v>46077</v>
      </c>
      <c r="BJ23" s="6" t="s">
        <f>=1201.39</f>
      </c>
      <c r="BK23" s="0" t="s">
        <v>380</v>
      </c>
    </row>
    <row collapsed="false" customFormat="false" customHeight="false" hidden="false" ht="12.1" outlineLevel="0" r="24">
      <c r="A24" s="11" t="n">
        <v>45995</v>
      </c>
      <c r="B24" s="6" t="n">
        <v>302.35</v>
      </c>
      <c r="C24" s="0" t="s">
        <v>380</v>
      </c>
      <c r="D24" s="11" t="n">
        <v>46078</v>
      </c>
      <c r="E24" s="6" t="n">
        <v>603.55</v>
      </c>
      <c r="F24" s="0" t="s">
        <v>380</v>
      </c>
      <c r="G24" s="11" t="n">
        <v>46147</v>
      </c>
      <c r="H24" s="6" t="n">
        <v>309.38</v>
      </c>
      <c r="I24" s="0" t="s">
        <v>380</v>
      </c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11" t="n">
        <v>46034</v>
      </c>
      <c r="AF24" s="6" t="n">
        <v>161.65</v>
      </c>
      <c r="AG24" s="0" t="s">
        <v>380</v>
      </c>
      <c r="AH24" s="0"/>
      <c r="AI24" s="0"/>
      <c r="AJ24" s="0"/>
      <c r="AK24" s="11" t="n">
        <v>45964</v>
      </c>
      <c r="AL24" s="6" t="n">
        <v>1.13</v>
      </c>
      <c r="AM24" s="0" t="s">
        <v>380</v>
      </c>
      <c r="AN24" s="11" t="n">
        <v>45467</v>
      </c>
      <c r="AO24" s="6" t="n">
        <v>5.69</v>
      </c>
      <c r="AP24" s="0" t="s">
        <v>380</v>
      </c>
      <c r="AQ24" s="0"/>
      <c r="AR24" s="0"/>
      <c r="AS24" s="0"/>
      <c r="AT24" s="0"/>
      <c r="AU24" s="0"/>
      <c r="AV24" s="0"/>
      <c r="AW24" s="0"/>
      <c r="AX24" s="0"/>
      <c r="AY24" s="0"/>
      <c r="AZ24" s="11" t="n">
        <v>46077</v>
      </c>
      <c r="BA24" s="6" t="n">
        <v>-1.06</v>
      </c>
      <c r="BB24" s="0" t="s">
        <v>381</v>
      </c>
      <c r="BC24" s="0"/>
      <c r="BD24" s="0"/>
      <c r="BE24" s="0"/>
      <c r="BF24" s="0"/>
      <c r="BG24" s="0"/>
      <c r="BH24" s="0"/>
      <c r="BI24" s="11" t="n">
        <v>46077</v>
      </c>
      <c r="BJ24" s="6" t="s">
        <f>=600.8</f>
      </c>
      <c r="BK24" s="0" t="s">
        <v>380</v>
      </c>
    </row>
    <row collapsed="false" customFormat="false" customHeight="false" hidden="false" ht="12.1" outlineLevel="0" r="25">
      <c r="A25" s="11" t="n">
        <v>45999</v>
      </c>
      <c r="B25" s="6" t="n">
        <v>612.04</v>
      </c>
      <c r="C25" s="0" t="s">
        <v>380</v>
      </c>
      <c r="D25" s="11" t="n">
        <v>46080</v>
      </c>
      <c r="E25" s="6" t="n">
        <v>3396.13</v>
      </c>
      <c r="F25" s="0" t="s">
        <v>380</v>
      </c>
      <c r="G25" s="11" t="n">
        <v>46167</v>
      </c>
      <c r="H25" s="6" t="n">
        <v>-27.5</v>
      </c>
      <c r="I25" s="0" t="s">
        <v>308</v>
      </c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11" t="n">
        <v>46036</v>
      </c>
      <c r="AF25" s="6" t="n">
        <v>647.16</v>
      </c>
      <c r="AG25" s="0" t="s">
        <v>380</v>
      </c>
      <c r="AH25" s="0"/>
      <c r="AI25" s="0"/>
      <c r="AJ25" s="0"/>
      <c r="AK25" s="11" t="n">
        <v>45964</v>
      </c>
      <c r="AL25" s="6" t="n">
        <v>1.13</v>
      </c>
      <c r="AM25" s="0" t="s">
        <v>380</v>
      </c>
      <c r="AN25" s="11" t="n">
        <v>45476</v>
      </c>
      <c r="AO25" s="6" t="n">
        <v>-533.81</v>
      </c>
      <c r="AP25" s="0" t="s">
        <v>381</v>
      </c>
      <c r="AQ25" s="0"/>
      <c r="AR25" s="0"/>
      <c r="AS25" s="0"/>
      <c r="AT25" s="0"/>
      <c r="AU25" s="0"/>
      <c r="AV25" s="0"/>
      <c r="AW25" s="0"/>
      <c r="AX25" s="0"/>
      <c r="AY25" s="0"/>
      <c r="AZ25" s="11" t="n">
        <v>46077</v>
      </c>
      <c r="BA25" s="6" t="n">
        <v>-1.06</v>
      </c>
      <c r="BB25" s="0" t="s">
        <v>381</v>
      </c>
      <c r="BC25" s="0"/>
      <c r="BD25" s="0"/>
      <c r="BE25" s="0"/>
      <c r="BF25" s="0"/>
      <c r="BG25" s="0"/>
      <c r="BH25" s="0"/>
      <c r="BI25" s="11" t="n">
        <v>46134</v>
      </c>
      <c r="BJ25" s="6" t="s">
        <f>=1243.37</f>
      </c>
      <c r="BK25" s="0" t="s">
        <v>380</v>
      </c>
    </row>
    <row collapsed="false" customFormat="false" customHeight="false" hidden="false" ht="12.1" outlineLevel="0" r="26">
      <c r="A26" s="11" t="n">
        <v>45999</v>
      </c>
      <c r="B26" s="6" t="n">
        <v>306.02</v>
      </c>
      <c r="C26" s="0" t="s">
        <v>380</v>
      </c>
      <c r="D26" s="11" t="n">
        <v>46090</v>
      </c>
      <c r="E26" s="6" t="n">
        <v>120.29</v>
      </c>
      <c r="F26" s="0" t="s">
        <v>380</v>
      </c>
      <c r="G26" s="11" t="n">
        <v>46178</v>
      </c>
      <c r="H26" s="6" t="n">
        <v>899.28</v>
      </c>
      <c r="I26" s="0" t="s">
        <v>380</v>
      </c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11" t="n">
        <v>46041</v>
      </c>
      <c r="AF26" s="6" t="n">
        <v>486.36</v>
      </c>
      <c r="AG26" s="0" t="s">
        <v>380</v>
      </c>
      <c r="AH26" s="0"/>
      <c r="AI26" s="0"/>
      <c r="AJ26" s="0"/>
      <c r="AK26" s="11" t="n">
        <v>45964</v>
      </c>
      <c r="AL26" s="6" t="n">
        <v>1.13</v>
      </c>
      <c r="AM26" s="0" t="s">
        <v>380</v>
      </c>
      <c r="AN26" s="11" t="n">
        <v>45476</v>
      </c>
      <c r="AO26" s="6" t="n">
        <v>168.43</v>
      </c>
      <c r="AP26" s="0" t="s">
        <v>380</v>
      </c>
      <c r="AQ26" s="0"/>
      <c r="AR26" s="0"/>
      <c r="AS26" s="0"/>
      <c r="AT26" s="0"/>
      <c r="AU26" s="0"/>
      <c r="AV26" s="0"/>
      <c r="AW26" s="0"/>
      <c r="AX26" s="0"/>
      <c r="AY26" s="0"/>
      <c r="AZ26" s="11" t="n">
        <v>46077</v>
      </c>
      <c r="BA26" s="6" t="n">
        <v>-2.12</v>
      </c>
      <c r="BB26" s="0" t="s">
        <v>381</v>
      </c>
      <c r="BC26" s="0"/>
      <c r="BD26" s="0"/>
      <c r="BE26" s="0"/>
      <c r="BF26" s="0"/>
      <c r="BG26" s="0"/>
      <c r="BH26" s="0"/>
      <c r="BI26" s="11" t="n">
        <v>46135</v>
      </c>
      <c r="BJ26" s="6" t="s">
        <f>=4359.08</f>
      </c>
      <c r="BK26" s="0" t="s">
        <v>380</v>
      </c>
    </row>
    <row collapsed="false" customFormat="false" customHeight="false" hidden="false" ht="12.1" outlineLevel="0" r="27">
      <c r="A27" s="11" t="n">
        <v>45999</v>
      </c>
      <c r="B27" s="6" t="n">
        <v>-919.05</v>
      </c>
      <c r="C27" s="0" t="s">
        <v>381</v>
      </c>
      <c r="D27" s="11" t="n">
        <v>46093</v>
      </c>
      <c r="E27" s="6" t="n">
        <v>115.76</v>
      </c>
      <c r="F27" s="0" t="s">
        <v>380</v>
      </c>
      <c r="G27" s="11" t="n">
        <v>46209</v>
      </c>
      <c r="H27" s="6" t="n">
        <v>3805.8</v>
      </c>
      <c r="I27" s="0" t="s">
        <v>380</v>
      </c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11" t="n">
        <v>46051</v>
      </c>
      <c r="AF27" s="6" t="n">
        <v>-813.85</v>
      </c>
      <c r="AG27" s="0" t="s">
        <v>381</v>
      </c>
      <c r="AH27" s="0"/>
      <c r="AI27" s="0"/>
      <c r="AJ27" s="0"/>
      <c r="AK27" s="11" t="n">
        <v>45964</v>
      </c>
      <c r="AL27" s="6" t="n">
        <v>1.13</v>
      </c>
      <c r="AM27" s="0" t="s">
        <v>380</v>
      </c>
      <c r="AN27" s="11" t="n">
        <v>45485</v>
      </c>
      <c r="AO27" s="6" t="n">
        <v>5.74</v>
      </c>
      <c r="AP27" s="0" t="s">
        <v>380</v>
      </c>
      <c r="AQ27" s="0"/>
      <c r="AR27" s="0"/>
      <c r="AS27" s="0"/>
      <c r="AT27" s="0"/>
      <c r="AU27" s="0"/>
      <c r="AV27" s="0"/>
      <c r="AW27" s="0"/>
      <c r="AX27" s="0"/>
      <c r="AY27" s="0"/>
      <c r="AZ27" s="11" t="n">
        <v>46077</v>
      </c>
      <c r="BA27" s="6" t="n">
        <v>-2.12</v>
      </c>
      <c r="BB27" s="0" t="s">
        <v>381</v>
      </c>
      <c r="BC27" s="0"/>
      <c r="BD27" s="0"/>
      <c r="BE27" s="0"/>
      <c r="BF27" s="0"/>
      <c r="BG27" s="0"/>
      <c r="BH27" s="0"/>
      <c r="BI27" s="11" t="n">
        <v>46135</v>
      </c>
      <c r="BJ27" s="6" t="s">
        <f>=2482.02</f>
      </c>
      <c r="BK27" s="0" t="s">
        <v>380</v>
      </c>
    </row>
    <row collapsed="false" customFormat="false" customHeight="false" hidden="false" ht="12.1" outlineLevel="0" r="28">
      <c r="A28" s="11" t="n">
        <v>46000</v>
      </c>
      <c r="B28" s="6" t="n">
        <v>-305.26</v>
      </c>
      <c r="C28" s="0" t="s">
        <v>381</v>
      </c>
      <c r="D28" s="11" t="n">
        <v>46104</v>
      </c>
      <c r="E28" s="6" t="n">
        <v>113.65</v>
      </c>
      <c r="F28" s="0" t="s">
        <v>380</v>
      </c>
      <c r="G28" s="11" t="n">
        <v>46209</v>
      </c>
      <c r="H28" s="6" t="n">
        <v>253.58</v>
      </c>
      <c r="I28" s="0" t="s">
        <v>380</v>
      </c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11" t="n">
        <v>46318</v>
      </c>
      <c r="AF28" s="8" t="s">
        <f>=-Портфель!K13</f>
      </c>
      <c r="AG28" s="0" t="s">
        <v>382</v>
      </c>
      <c r="AH28" s="0"/>
      <c r="AI28" s="0"/>
      <c r="AJ28" s="0"/>
      <c r="AK28" s="11" t="n">
        <v>45964</v>
      </c>
      <c r="AL28" s="6" t="n">
        <v>1.13</v>
      </c>
      <c r="AM28" s="0" t="s">
        <v>380</v>
      </c>
      <c r="AN28" s="11" t="n">
        <v>45504</v>
      </c>
      <c r="AO28" s="6" t="n">
        <v>79.45</v>
      </c>
      <c r="AP28" s="0" t="s">
        <v>380</v>
      </c>
      <c r="AQ28" s="0"/>
      <c r="AR28" s="0"/>
      <c r="AS28" s="0"/>
      <c r="AT28" s="0"/>
      <c r="AU28" s="0"/>
      <c r="AV28" s="0"/>
      <c r="AW28" s="0"/>
      <c r="AX28" s="0"/>
      <c r="AY28" s="0"/>
      <c r="AZ28" s="11" t="n">
        <v>46077</v>
      </c>
      <c r="BA28" s="6" t="n">
        <v>-2.12</v>
      </c>
      <c r="BB28" s="0" t="s">
        <v>381</v>
      </c>
      <c r="BC28" s="0"/>
      <c r="BD28" s="0"/>
      <c r="BE28" s="0"/>
      <c r="BF28" s="0"/>
      <c r="BG28" s="0"/>
      <c r="BH28" s="0"/>
      <c r="BI28" s="11" t="n">
        <v>46140</v>
      </c>
      <c r="BJ28" s="6" t="s">
        <f>=1847.25</f>
      </c>
      <c r="BK28" s="0" t="s">
        <v>380</v>
      </c>
    </row>
    <row collapsed="false" customFormat="false" customHeight="false" hidden="false" ht="12.1" outlineLevel="0" r="29">
      <c r="A29" s="11" t="n">
        <v>46009</v>
      </c>
      <c r="B29" s="6" t="n">
        <v>17832.25</v>
      </c>
      <c r="C29" s="0" t="s">
        <v>380</v>
      </c>
      <c r="D29" s="11" t="n">
        <v>46132</v>
      </c>
      <c r="E29" s="6" t="n">
        <v>112.74</v>
      </c>
      <c r="F29" s="0" t="s">
        <v>380</v>
      </c>
      <c r="G29" s="11" t="n">
        <v>46212</v>
      </c>
      <c r="H29" s="6" t="n">
        <v>254.98</v>
      </c>
      <c r="I29" s="0" t="s">
        <v>380</v>
      </c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10" t="s">
        <f>=XIRR(AF2:AF28,AE2:AE28)</f>
      </c>
      <c r="AG29" s="0"/>
      <c r="AH29" s="0"/>
      <c r="AI29" s="0"/>
      <c r="AJ29" s="0"/>
      <c r="AK29" s="11" t="n">
        <v>45964</v>
      </c>
      <c r="AL29" s="6" t="n">
        <v>1.13</v>
      </c>
      <c r="AM29" s="0" t="s">
        <v>380</v>
      </c>
      <c r="AN29" s="11" t="n">
        <v>45504</v>
      </c>
      <c r="AO29" s="6" t="n">
        <v>2.89</v>
      </c>
      <c r="AP29" s="0" t="s">
        <v>380</v>
      </c>
      <c r="AQ29" s="0"/>
      <c r="AR29" s="0"/>
      <c r="AS29" s="0"/>
      <c r="AT29" s="0"/>
      <c r="AU29" s="0"/>
      <c r="AV29" s="0"/>
      <c r="AW29" s="0"/>
      <c r="AX29" s="0"/>
      <c r="AY29" s="0"/>
      <c r="AZ29" s="11" t="n">
        <v>46077</v>
      </c>
      <c r="BA29" s="6" t="n">
        <v>-1.06</v>
      </c>
      <c r="BB29" s="0" t="s">
        <v>381</v>
      </c>
      <c r="BC29" s="0"/>
      <c r="BD29" s="0"/>
      <c r="BE29" s="0"/>
      <c r="BF29" s="0"/>
      <c r="BG29" s="0"/>
      <c r="BH29" s="0"/>
      <c r="BI29" s="11" t="n">
        <v>46140</v>
      </c>
      <c r="BJ29" s="6" t="s">
        <f>=3078.76</f>
      </c>
      <c r="BK29" s="0" t="s">
        <v>380</v>
      </c>
    </row>
    <row collapsed="false" customFormat="false" customHeight="false" hidden="false" ht="12.1" outlineLevel="0" r="30">
      <c r="A30" s="11" t="n">
        <v>46010</v>
      </c>
      <c r="B30" s="6" t="n">
        <v>-2114.4</v>
      </c>
      <c r="C30" s="0" t="s">
        <v>381</v>
      </c>
      <c r="D30" s="11" t="n">
        <v>46143</v>
      </c>
      <c r="E30" s="6" t="n">
        <v>101.35</v>
      </c>
      <c r="F30" s="0" t="s">
        <v>380</v>
      </c>
      <c r="G30" s="11" t="n">
        <v>46219</v>
      </c>
      <c r="H30" s="6" t="n">
        <v>240.92</v>
      </c>
      <c r="I30" s="0" t="s">
        <v>380</v>
      </c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8" t="s">
        <f>=-SUM(AF2:AF28)</f>
      </c>
      <c r="AG30" s="0" t="s">
        <v>383</v>
      </c>
      <c r="AH30" s="0"/>
      <c r="AI30" s="0"/>
      <c r="AJ30" s="0"/>
      <c r="AK30" s="11" t="n">
        <v>45964</v>
      </c>
      <c r="AL30" s="6" t="n">
        <v>1.13</v>
      </c>
      <c r="AM30" s="0" t="s">
        <v>380</v>
      </c>
      <c r="AN30" s="11" t="n">
        <v>45527</v>
      </c>
      <c r="AO30" s="6" t="n">
        <v>-261.61</v>
      </c>
      <c r="AP30" s="0" t="s">
        <v>381</v>
      </c>
      <c r="AQ30" s="0"/>
      <c r="AR30" s="0"/>
      <c r="AS30" s="0"/>
      <c r="AT30" s="0"/>
      <c r="AU30" s="0"/>
      <c r="AV30" s="0"/>
      <c r="AW30" s="0"/>
      <c r="AX30" s="0"/>
      <c r="AY30" s="0"/>
      <c r="AZ30" s="11" t="n">
        <v>46077</v>
      </c>
      <c r="BA30" s="6" t="n">
        <v>-2.12</v>
      </c>
      <c r="BB30" s="0" t="s">
        <v>381</v>
      </c>
      <c r="BC30" s="0"/>
      <c r="BD30" s="0"/>
      <c r="BE30" s="0"/>
      <c r="BF30" s="0"/>
      <c r="BG30" s="0"/>
      <c r="BH30" s="0"/>
      <c r="BI30" s="11" t="n">
        <v>46140</v>
      </c>
      <c r="BJ30" s="6" t="s">
        <f>=4310.26</f>
      </c>
      <c r="BK30" s="0" t="s">
        <v>380</v>
      </c>
    </row>
    <row collapsed="false" customFormat="false" customHeight="false" hidden="false" ht="12.1" outlineLevel="0" r="31">
      <c r="A31" s="11" t="n">
        <v>46014</v>
      </c>
      <c r="B31" s="6" t="n">
        <v>298.13</v>
      </c>
      <c r="C31" s="0" t="s">
        <v>380</v>
      </c>
      <c r="D31" s="11" t="n">
        <v>46153</v>
      </c>
      <c r="E31" s="6" t="n">
        <v>321.94</v>
      </c>
      <c r="F31" s="0" t="s">
        <v>380</v>
      </c>
      <c r="G31" s="11" t="n">
        <v>46239</v>
      </c>
      <c r="H31" s="6" t="n">
        <v>548.72</v>
      </c>
      <c r="I31" s="0" t="s">
        <v>380</v>
      </c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11" t="n">
        <v>45964</v>
      </c>
      <c r="AL31" s="6" t="n">
        <v>1.13</v>
      </c>
      <c r="AM31" s="0" t="s">
        <v>380</v>
      </c>
      <c r="AN31" s="11" t="n">
        <v>45527</v>
      </c>
      <c r="AO31" s="6" t="n">
        <v>61387.2</v>
      </c>
      <c r="AP31" s="0" t="s">
        <v>380</v>
      </c>
      <c r="AQ31" s="0"/>
      <c r="AR31" s="0"/>
      <c r="AS31" s="0"/>
      <c r="AT31" s="0"/>
      <c r="AU31" s="0"/>
      <c r="AV31" s="0"/>
      <c r="AW31" s="0"/>
      <c r="AX31" s="0"/>
      <c r="AY31" s="0"/>
      <c r="AZ31" s="11" t="n">
        <v>46077</v>
      </c>
      <c r="BA31" s="6" t="n">
        <v>-1.06</v>
      </c>
      <c r="BB31" s="0" t="s">
        <v>381</v>
      </c>
      <c r="BC31" s="0"/>
      <c r="BD31" s="0"/>
      <c r="BE31" s="0"/>
      <c r="BF31" s="0"/>
      <c r="BG31" s="0"/>
      <c r="BH31" s="0"/>
      <c r="BI31" s="11" t="n">
        <v>46140</v>
      </c>
      <c r="BJ31" s="6" t="s">
        <f>=3078.76</f>
      </c>
      <c r="BK31" s="0" t="s">
        <v>380</v>
      </c>
    </row>
    <row collapsed="false" customFormat="false" customHeight="false" hidden="false" ht="12.1" outlineLevel="0" r="32">
      <c r="A32" s="11" t="n">
        <v>46017</v>
      </c>
      <c r="B32" s="6" t="n">
        <v>905.23</v>
      </c>
      <c r="C32" s="0" t="s">
        <v>380</v>
      </c>
      <c r="D32" s="11" t="n">
        <v>46160</v>
      </c>
      <c r="E32" s="6" t="n">
        <v>758.61</v>
      </c>
      <c r="F32" s="0" t="s">
        <v>380</v>
      </c>
      <c r="G32" s="11" t="n">
        <v>46239</v>
      </c>
      <c r="H32" s="6" t="n">
        <v>274.38</v>
      </c>
      <c r="I32" s="0" t="s">
        <v>380</v>
      </c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11" t="n">
        <v>45964</v>
      </c>
      <c r="AL32" s="6" t="n">
        <v>1.13</v>
      </c>
      <c r="AM32" s="0" t="s">
        <v>380</v>
      </c>
      <c r="AN32" s="11" t="n">
        <v>45527</v>
      </c>
      <c r="AO32" s="6" t="n">
        <v>6138.72</v>
      </c>
      <c r="AP32" s="0" t="s">
        <v>380</v>
      </c>
      <c r="AQ32" s="0"/>
      <c r="AR32" s="0"/>
      <c r="AS32" s="0"/>
      <c r="AT32" s="0"/>
      <c r="AU32" s="0"/>
      <c r="AV32" s="0"/>
      <c r="AW32" s="0"/>
      <c r="AX32" s="0"/>
      <c r="AY32" s="0"/>
      <c r="AZ32" s="11" t="n">
        <v>46077</v>
      </c>
      <c r="BA32" s="6" t="n">
        <v>-2.12</v>
      </c>
      <c r="BB32" s="0" t="s">
        <v>381</v>
      </c>
      <c r="BC32" s="0"/>
      <c r="BD32" s="0"/>
      <c r="BE32" s="0"/>
      <c r="BF32" s="0"/>
      <c r="BG32" s="0"/>
      <c r="BH32" s="0"/>
      <c r="BI32" s="11" t="n">
        <v>46140</v>
      </c>
      <c r="BJ32" s="6" t="s">
        <f>=616.03</f>
      </c>
      <c r="BK32" s="0" t="s">
        <v>380</v>
      </c>
    </row>
    <row collapsed="false" customFormat="false" customHeight="false" hidden="false" ht="12.1" outlineLevel="0" r="33">
      <c r="A33" s="11" t="n">
        <v>46057</v>
      </c>
      <c r="B33" s="6" t="n">
        <v>305.17</v>
      </c>
      <c r="C33" s="0" t="s">
        <v>380</v>
      </c>
      <c r="D33" s="11" t="n">
        <v>46168</v>
      </c>
      <c r="E33" s="6" t="n">
        <v>197.38</v>
      </c>
      <c r="F33" s="0" t="s">
        <v>380</v>
      </c>
      <c r="G33" s="11" t="n">
        <v>46244</v>
      </c>
      <c r="H33" s="6" t="n">
        <v>-123.6</v>
      </c>
      <c r="I33" s="0" t="s">
        <v>366</v>
      </c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11" t="n">
        <v>45964</v>
      </c>
      <c r="AL33" s="6" t="n">
        <v>1.13</v>
      </c>
      <c r="AM33" s="0" t="s">
        <v>380</v>
      </c>
      <c r="AN33" s="11" t="n">
        <v>45527</v>
      </c>
      <c r="AO33" s="6" t="n">
        <v>438.48</v>
      </c>
      <c r="AP33" s="0" t="s">
        <v>380</v>
      </c>
      <c r="AQ33" s="0"/>
      <c r="AR33" s="0"/>
      <c r="AS33" s="0"/>
      <c r="AT33" s="0"/>
      <c r="AU33" s="0"/>
      <c r="AV33" s="0"/>
      <c r="AW33" s="0"/>
      <c r="AX33" s="0"/>
      <c r="AY33" s="0"/>
      <c r="AZ33" s="11" t="n">
        <v>46077</v>
      </c>
      <c r="BA33" s="6" t="n">
        <v>-1.06</v>
      </c>
      <c r="BB33" s="0" t="s">
        <v>381</v>
      </c>
      <c r="BC33" s="0"/>
      <c r="BD33" s="0"/>
      <c r="BE33" s="0"/>
      <c r="BF33" s="0"/>
      <c r="BG33" s="0"/>
      <c r="BH33" s="0"/>
      <c r="BI33" s="11" t="n">
        <v>46176</v>
      </c>
      <c r="BJ33" s="6" t="s">
        <f>=619.26</f>
      </c>
      <c r="BK33" s="0" t="s">
        <v>380</v>
      </c>
    </row>
    <row collapsed="false" customFormat="false" customHeight="false" hidden="false" ht="12.1" outlineLevel="0" r="34">
      <c r="A34" s="11" t="n">
        <v>46076</v>
      </c>
      <c r="B34" s="6" t="n">
        <v>314.22</v>
      </c>
      <c r="C34" s="0" t="s">
        <v>380</v>
      </c>
      <c r="D34" s="11" t="n">
        <v>46168</v>
      </c>
      <c r="E34" s="6" t="n">
        <v>197.62</v>
      </c>
      <c r="F34" s="0" t="s">
        <v>380</v>
      </c>
      <c r="G34" s="11" t="n">
        <v>46247</v>
      </c>
      <c r="H34" s="6" t="n">
        <v>552.68</v>
      </c>
      <c r="I34" s="0" t="s">
        <v>380</v>
      </c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11" t="n">
        <v>45964</v>
      </c>
      <c r="AL34" s="6" t="n">
        <v>1.13</v>
      </c>
      <c r="AM34" s="0" t="s">
        <v>380</v>
      </c>
      <c r="AN34" s="11" t="n">
        <v>45527</v>
      </c>
      <c r="AO34" s="6" t="n">
        <v>86.23</v>
      </c>
      <c r="AP34" s="0" t="s">
        <v>380</v>
      </c>
      <c r="AQ34" s="0"/>
      <c r="AR34" s="0"/>
      <c r="AS34" s="0"/>
      <c r="AT34" s="0"/>
      <c r="AU34" s="0"/>
      <c r="AV34" s="0"/>
      <c r="AW34" s="0"/>
      <c r="AX34" s="0"/>
      <c r="AY34" s="0"/>
      <c r="AZ34" s="11" t="n">
        <v>46077</v>
      </c>
      <c r="BA34" s="6" t="n">
        <v>-2.12</v>
      </c>
      <c r="BB34" s="0" t="s">
        <v>381</v>
      </c>
      <c r="BC34" s="0"/>
      <c r="BD34" s="0"/>
      <c r="BE34" s="0"/>
      <c r="BF34" s="0"/>
      <c r="BG34" s="0"/>
      <c r="BH34" s="0"/>
      <c r="BI34" s="11" t="n">
        <v>46205</v>
      </c>
      <c r="BJ34" s="6" t="s">
        <f>=583.13</f>
      </c>
      <c r="BK34" s="0" t="s">
        <v>380</v>
      </c>
    </row>
    <row collapsed="false" customFormat="false" customHeight="false" hidden="false" ht="12.1" outlineLevel="0" r="35">
      <c r="A35" s="11" t="n">
        <v>46076</v>
      </c>
      <c r="B35" s="6" t="n">
        <v>1256.84</v>
      </c>
      <c r="C35" s="0" t="s">
        <v>380</v>
      </c>
      <c r="D35" s="11" t="n">
        <v>46181</v>
      </c>
      <c r="E35" s="6" t="n">
        <v>102.17</v>
      </c>
      <c r="F35" s="0" t="s">
        <v>380</v>
      </c>
      <c r="G35" s="11" t="n">
        <v>46251</v>
      </c>
      <c r="H35" s="6" t="n">
        <v>252.86</v>
      </c>
      <c r="I35" s="0" t="s">
        <v>380</v>
      </c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11" t="n">
        <v>45964</v>
      </c>
      <c r="AL35" s="6" t="n">
        <v>1.13</v>
      </c>
      <c r="AM35" s="0" t="s">
        <v>380</v>
      </c>
      <c r="AN35" s="11" t="n">
        <v>45527</v>
      </c>
      <c r="AO35" s="6" t="n">
        <v>4.38</v>
      </c>
      <c r="AP35" s="0" t="s">
        <v>380</v>
      </c>
      <c r="AQ35" s="0"/>
      <c r="AR35" s="0"/>
      <c r="AS35" s="0"/>
      <c r="AT35" s="0"/>
      <c r="AU35" s="0"/>
      <c r="AV35" s="0"/>
      <c r="AW35" s="0"/>
      <c r="AX35" s="0"/>
      <c r="AY35" s="0"/>
      <c r="AZ35" s="11" t="n">
        <v>46077</v>
      </c>
      <c r="BA35" s="6" t="n">
        <v>-2.12</v>
      </c>
      <c r="BB35" s="0" t="s">
        <v>381</v>
      </c>
      <c r="BC35" s="0"/>
      <c r="BD35" s="0"/>
      <c r="BE35" s="0"/>
      <c r="BF35" s="0"/>
      <c r="BG35" s="0"/>
      <c r="BH35" s="0"/>
      <c r="BI35" s="11" t="n">
        <v>46223</v>
      </c>
      <c r="BJ35" s="6" t="s">
        <f>=2284.9</f>
      </c>
      <c r="BK35" s="0" t="s">
        <v>380</v>
      </c>
    </row>
    <row collapsed="false" customFormat="false" customHeight="false" hidden="false" ht="12.1" outlineLevel="0" r="36">
      <c r="A36" s="11" t="n">
        <v>46081</v>
      </c>
      <c r="B36" s="6" t="n">
        <v>628.72</v>
      </c>
      <c r="C36" s="0" t="s">
        <v>380</v>
      </c>
      <c r="D36" s="11" t="n">
        <v>46197</v>
      </c>
      <c r="E36" s="6" t="n">
        <v>84.24</v>
      </c>
      <c r="F36" s="0" t="s">
        <v>380</v>
      </c>
      <c r="G36" s="11" t="n">
        <v>46261</v>
      </c>
      <c r="H36" s="8" t="s">
        <f>=-Портфель!K4</f>
      </c>
      <c r="I36" s="0" t="s">
        <v>382</v>
      </c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11" t="n">
        <v>45964</v>
      </c>
      <c r="AL36" s="6" t="n">
        <v>1.13</v>
      </c>
      <c r="AM36" s="0" t="s">
        <v>380</v>
      </c>
      <c r="AN36" s="11" t="n">
        <v>45539</v>
      </c>
      <c r="AO36" s="6" t="n">
        <v>-9634.33</v>
      </c>
      <c r="AP36" s="0" t="s">
        <v>381</v>
      </c>
      <c r="AQ36" s="0"/>
      <c r="AR36" s="0"/>
      <c r="AS36" s="0"/>
      <c r="AT36" s="0"/>
      <c r="AU36" s="0"/>
      <c r="AV36" s="0"/>
      <c r="AW36" s="0"/>
      <c r="AX36" s="0"/>
      <c r="AY36" s="0"/>
      <c r="AZ36" s="11" t="n">
        <v>46077</v>
      </c>
      <c r="BA36" s="6" t="n">
        <v>-2.12</v>
      </c>
      <c r="BB36" s="0" t="s">
        <v>381</v>
      </c>
      <c r="BC36" s="0"/>
      <c r="BD36" s="0"/>
      <c r="BE36" s="0"/>
      <c r="BF36" s="0"/>
      <c r="BG36" s="0"/>
      <c r="BH36" s="0"/>
      <c r="BI36" s="11" t="n">
        <v>46232</v>
      </c>
      <c r="BJ36" s="6" t="s">
        <f>=-953.12</f>
      </c>
      <c r="BK36" s="0" t="s">
        <v>356</v>
      </c>
    </row>
    <row collapsed="false" customFormat="false" customHeight="false" hidden="false" ht="12.1" outlineLevel="0" r="37">
      <c r="A37" s="11" t="n">
        <v>46081</v>
      </c>
      <c r="B37" s="6" t="n">
        <v>2514.87</v>
      </c>
      <c r="C37" s="0" t="s">
        <v>380</v>
      </c>
      <c r="D37" s="11" t="n">
        <v>46197</v>
      </c>
      <c r="E37" s="6" t="n">
        <v>168.48</v>
      </c>
      <c r="F37" s="0" t="s">
        <v>380</v>
      </c>
      <c r="G37" s="0"/>
      <c r="H37" s="10" t="s">
        <f>=XIRR(H2:H36,G2:G36)</f>
      </c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11" t="n">
        <v>45964</v>
      </c>
      <c r="AL37" s="6" t="n">
        <v>1.13</v>
      </c>
      <c r="AM37" s="0" t="s">
        <v>380</v>
      </c>
      <c r="AN37" s="11" t="n">
        <v>45539</v>
      </c>
      <c r="AO37" s="6" t="n">
        <v>-14.68</v>
      </c>
      <c r="AP37" s="0" t="s">
        <v>381</v>
      </c>
      <c r="AQ37" s="0"/>
      <c r="AR37" s="0"/>
      <c r="AS37" s="0"/>
      <c r="AT37" s="0"/>
      <c r="AU37" s="0"/>
      <c r="AV37" s="0"/>
      <c r="AW37" s="0"/>
      <c r="AX37" s="0"/>
      <c r="AY37" s="0"/>
      <c r="AZ37" s="11" t="n">
        <v>46077</v>
      </c>
      <c r="BA37" s="6" t="n">
        <v>-2.12</v>
      </c>
      <c r="BB37" s="0" t="s">
        <v>381</v>
      </c>
      <c r="BC37" s="0"/>
      <c r="BD37" s="0"/>
      <c r="BE37" s="0"/>
      <c r="BF37" s="0"/>
      <c r="BG37" s="0"/>
      <c r="BH37" s="0"/>
      <c r="BI37" s="11" t="n">
        <v>46232</v>
      </c>
      <c r="BJ37" s="6" t="s">
        <f>=-555.82</f>
      </c>
      <c r="BK37" s="0" t="s">
        <v>357</v>
      </c>
    </row>
    <row collapsed="false" customFormat="false" customHeight="false" hidden="false" ht="12.1" outlineLevel="0" r="38">
      <c r="A38" s="11" t="n">
        <v>46082</v>
      </c>
      <c r="B38" s="6" t="n">
        <v>2207.23</v>
      </c>
      <c r="C38" s="0" t="s">
        <v>380</v>
      </c>
      <c r="D38" s="11" t="n">
        <v>46198</v>
      </c>
      <c r="E38" s="6" t="n">
        <v>78.58</v>
      </c>
      <c r="F38" s="0" t="s">
        <v>380</v>
      </c>
      <c r="G38" s="0"/>
      <c r="H38" s="8" t="s">
        <f>=-SUM(H2:H36)</f>
      </c>
      <c r="I38" s="0" t="s">
        <v>383</v>
      </c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11" t="n">
        <v>45964</v>
      </c>
      <c r="AL38" s="6" t="n">
        <v>1.13</v>
      </c>
      <c r="AM38" s="0" t="s">
        <v>380</v>
      </c>
      <c r="AN38" s="11" t="n">
        <v>45539</v>
      </c>
      <c r="AO38" s="6" t="n">
        <v>-4404.9</v>
      </c>
      <c r="AP38" s="0" t="s">
        <v>381</v>
      </c>
      <c r="AQ38" s="0"/>
      <c r="AR38" s="0"/>
      <c r="AS38" s="0"/>
      <c r="AT38" s="0"/>
      <c r="AU38" s="0"/>
      <c r="AV38" s="0"/>
      <c r="AW38" s="0"/>
      <c r="AX38" s="0"/>
      <c r="AY38" s="0"/>
      <c r="AZ38" s="11" t="n">
        <v>46077</v>
      </c>
      <c r="BA38" s="6" t="n">
        <v>-1.06</v>
      </c>
      <c r="BB38" s="0" t="s">
        <v>381</v>
      </c>
      <c r="BC38" s="0"/>
      <c r="BD38" s="0"/>
      <c r="BE38" s="0"/>
      <c r="BF38" s="0"/>
      <c r="BG38" s="0"/>
      <c r="BH38" s="0"/>
      <c r="BI38" s="11" t="n">
        <v>46261</v>
      </c>
      <c r="BJ38" s="8" t="s">
        <f>=-Портфель!K24</f>
      </c>
      <c r="BK38" s="0" t="s">
        <v>382</v>
      </c>
    </row>
    <row collapsed="false" customFormat="false" customHeight="false" hidden="false" ht="12.1" outlineLevel="0" r="39">
      <c r="A39" s="11" t="n">
        <v>46086</v>
      </c>
      <c r="B39" s="6" t="n">
        <v>-314.75</v>
      </c>
      <c r="C39" s="0" t="s">
        <v>381</v>
      </c>
      <c r="D39" s="11" t="n">
        <v>46209</v>
      </c>
      <c r="E39" s="6" t="n">
        <v>155.48</v>
      </c>
      <c r="F39" s="0" t="s">
        <v>380</v>
      </c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11" t="n">
        <v>45964</v>
      </c>
      <c r="AL39" s="6" t="n">
        <v>1.13</v>
      </c>
      <c r="AM39" s="0" t="s">
        <v>380</v>
      </c>
      <c r="AN39" s="11" t="n">
        <v>45539</v>
      </c>
      <c r="AO39" s="6" t="n">
        <v>-10263.42</v>
      </c>
      <c r="AP39" s="0" t="s">
        <v>381</v>
      </c>
      <c r="AQ39" s="0"/>
      <c r="AR39" s="0"/>
      <c r="AS39" s="0"/>
      <c r="AT39" s="0"/>
      <c r="AU39" s="0"/>
      <c r="AV39" s="0"/>
      <c r="AW39" s="0"/>
      <c r="AX39" s="0"/>
      <c r="AY39" s="0"/>
      <c r="AZ39" s="11" t="n">
        <v>46077</v>
      </c>
      <c r="BA39" s="6" t="n">
        <v>-2.12</v>
      </c>
      <c r="BB39" s="0" t="s">
        <v>381</v>
      </c>
      <c r="BC39" s="0"/>
      <c r="BD39" s="0"/>
      <c r="BE39" s="0"/>
      <c r="BF39" s="0"/>
      <c r="BG39" s="0"/>
      <c r="BH39" s="0"/>
      <c r="BI39" s="0"/>
      <c r="BJ39" s="10" t="s">
        <f>=XIRR(BJ2:BJ38,BI2:BI38)</f>
      </c>
      <c r="BK39" s="0"/>
    </row>
    <row collapsed="false" customFormat="false" customHeight="false" hidden="false" ht="12.1" outlineLevel="0" r="40">
      <c r="A40" s="11" t="n">
        <v>46094</v>
      </c>
      <c r="B40" s="6" t="n">
        <v>635.57</v>
      </c>
      <c r="C40" s="0" t="s">
        <v>380</v>
      </c>
      <c r="D40" s="11" t="n">
        <v>46213</v>
      </c>
      <c r="E40" s="6" t="n">
        <v>150.31</v>
      </c>
      <c r="F40" s="0" t="s">
        <v>380</v>
      </c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11" t="n">
        <v>45964</v>
      </c>
      <c r="AL40" s="6" t="n">
        <v>1.13</v>
      </c>
      <c r="AM40" s="0" t="s">
        <v>380</v>
      </c>
      <c r="AN40" s="11" t="n">
        <v>45539</v>
      </c>
      <c r="AO40" s="6" t="n">
        <v>-7340.5</v>
      </c>
      <c r="AP40" s="0" t="s">
        <v>381</v>
      </c>
      <c r="AQ40" s="0"/>
      <c r="AR40" s="0"/>
      <c r="AS40" s="0"/>
      <c r="AT40" s="0"/>
      <c r="AU40" s="0"/>
      <c r="AV40" s="0"/>
      <c r="AW40" s="0"/>
      <c r="AX40" s="0"/>
      <c r="AY40" s="0"/>
      <c r="AZ40" s="11" t="n">
        <v>46077</v>
      </c>
      <c r="BA40" s="6" t="n">
        <v>-1.06</v>
      </c>
      <c r="BB40" s="0" t="s">
        <v>381</v>
      </c>
      <c r="BC40" s="0"/>
      <c r="BD40" s="0"/>
      <c r="BE40" s="0"/>
      <c r="BF40" s="0"/>
      <c r="BG40" s="0"/>
      <c r="BH40" s="0"/>
      <c r="BI40" s="0"/>
      <c r="BJ40" s="8" t="s">
        <f>=-SUM(BJ2:BJ38)</f>
      </c>
      <c r="BK40" s="0" t="s">
        <v>383</v>
      </c>
    </row>
    <row collapsed="false" customFormat="false" customHeight="false" hidden="false" ht="12.1" outlineLevel="0" r="41">
      <c r="A41" s="11" t="n">
        <v>46114</v>
      </c>
      <c r="B41" s="6" t="n">
        <v>-315.95</v>
      </c>
      <c r="C41" s="0" t="s">
        <v>381</v>
      </c>
      <c r="D41" s="11" t="n">
        <v>46213</v>
      </c>
      <c r="E41" s="6" t="n">
        <v>751.57</v>
      </c>
      <c r="F41" s="0" t="s">
        <v>380</v>
      </c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11" t="n">
        <v>45964</v>
      </c>
      <c r="AL41" s="6" t="n">
        <v>1.13</v>
      </c>
      <c r="AM41" s="0" t="s">
        <v>380</v>
      </c>
      <c r="AN41" s="11" t="n">
        <v>45539</v>
      </c>
      <c r="AO41" s="6" t="n">
        <v>190.87</v>
      </c>
      <c r="AP41" s="0" t="s">
        <v>380</v>
      </c>
      <c r="AQ41" s="0"/>
      <c r="AR41" s="0"/>
      <c r="AS41" s="0"/>
      <c r="AT41" s="0"/>
      <c r="AU41" s="0"/>
      <c r="AV41" s="0"/>
      <c r="AW41" s="0"/>
      <c r="AX41" s="0"/>
      <c r="AY41" s="0"/>
      <c r="AZ41" s="11" t="n">
        <v>46077</v>
      </c>
      <c r="BA41" s="6" t="n">
        <v>-2.12</v>
      </c>
      <c r="BB41" s="0" t="s">
        <v>381</v>
      </c>
    </row>
    <row collapsed="false" customFormat="false" customHeight="false" hidden="false" ht="12.1" outlineLevel="0" r="42">
      <c r="A42" s="11" t="n">
        <v>46121</v>
      </c>
      <c r="B42" s="6" t="n">
        <v>640.4</v>
      </c>
      <c r="C42" s="0" t="s">
        <v>380</v>
      </c>
      <c r="D42" s="11" t="n">
        <v>46213</v>
      </c>
      <c r="E42" s="6" t="n">
        <v>150.31</v>
      </c>
      <c r="F42" s="0" t="s">
        <v>380</v>
      </c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11" t="n">
        <v>45964</v>
      </c>
      <c r="AL42" s="6" t="n">
        <v>1.13</v>
      </c>
      <c r="AM42" s="0" t="s">
        <v>380</v>
      </c>
      <c r="AN42" s="11" t="n">
        <v>45540</v>
      </c>
      <c r="AO42" s="6" t="n">
        <v>-36913.46</v>
      </c>
      <c r="AP42" s="0" t="s">
        <v>381</v>
      </c>
      <c r="AQ42" s="0"/>
      <c r="AR42" s="0"/>
      <c r="AS42" s="0"/>
      <c r="AT42" s="0"/>
      <c r="AU42" s="0"/>
      <c r="AV42" s="0"/>
      <c r="AW42" s="0"/>
      <c r="AX42" s="0"/>
      <c r="AY42" s="0"/>
      <c r="AZ42" s="11" t="n">
        <v>46077</v>
      </c>
      <c r="BA42" s="6" t="n">
        <v>-2.12</v>
      </c>
      <c r="BB42" s="0" t="s">
        <v>381</v>
      </c>
    </row>
    <row collapsed="false" customFormat="false" customHeight="false" hidden="false" ht="12.1" outlineLevel="0" r="43">
      <c r="A43" s="11" t="n">
        <v>46122</v>
      </c>
      <c r="B43" s="6" t="n">
        <v>318.81</v>
      </c>
      <c r="C43" s="0" t="s">
        <v>380</v>
      </c>
      <c r="D43" s="11" t="n">
        <v>46219</v>
      </c>
      <c r="E43" s="6" t="n">
        <v>62.71</v>
      </c>
      <c r="F43" s="0" t="s">
        <v>380</v>
      </c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11" t="n">
        <v>45964</v>
      </c>
      <c r="AL43" s="6" t="n">
        <v>1.13</v>
      </c>
      <c r="AM43" s="0" t="s">
        <v>380</v>
      </c>
      <c r="AN43" s="11" t="n">
        <v>45540</v>
      </c>
      <c r="AO43" s="6" t="n">
        <v>183.63</v>
      </c>
      <c r="AP43" s="0" t="s">
        <v>380</v>
      </c>
      <c r="AQ43" s="0"/>
      <c r="AR43" s="0"/>
      <c r="AS43" s="0"/>
      <c r="AT43" s="0"/>
      <c r="AU43" s="0"/>
      <c r="AV43" s="0"/>
      <c r="AW43" s="0"/>
      <c r="AX43" s="0"/>
      <c r="AY43" s="0"/>
      <c r="AZ43" s="11" t="n">
        <v>46077</v>
      </c>
      <c r="BA43" s="6" t="n">
        <v>-2.12</v>
      </c>
      <c r="BB43" s="0" t="s">
        <v>381</v>
      </c>
    </row>
    <row collapsed="false" customFormat="false" customHeight="false" hidden="false" ht="12.1" outlineLevel="0" r="44">
      <c r="A44" s="11" t="n">
        <v>46125</v>
      </c>
      <c r="B44" s="6" t="n">
        <v>-316.86</v>
      </c>
      <c r="C44" s="0" t="s">
        <v>381</v>
      </c>
      <c r="D44" s="11" t="n">
        <v>46223</v>
      </c>
      <c r="E44" s="6" t="n">
        <v>117.7</v>
      </c>
      <c r="F44" s="0" t="s">
        <v>380</v>
      </c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11" t="n">
        <v>45964</v>
      </c>
      <c r="AL44" s="6" t="n">
        <v>1.13</v>
      </c>
      <c r="AM44" s="0" t="s">
        <v>380</v>
      </c>
      <c r="AN44" s="11" t="n">
        <v>45541</v>
      </c>
      <c r="AO44" s="6" t="n">
        <v>248.67</v>
      </c>
      <c r="AP44" s="0" t="s">
        <v>380</v>
      </c>
      <c r="AQ44" s="0"/>
      <c r="AR44" s="0"/>
      <c r="AS44" s="0"/>
      <c r="AT44" s="0"/>
      <c r="AU44" s="0"/>
      <c r="AV44" s="0"/>
      <c r="AW44" s="0"/>
      <c r="AX44" s="0"/>
      <c r="AY44" s="0"/>
      <c r="AZ44" s="11" t="n">
        <v>46077</v>
      </c>
      <c r="BA44" s="6" t="n">
        <v>-2.12</v>
      </c>
      <c r="BB44" s="0" t="s">
        <v>381</v>
      </c>
    </row>
    <row collapsed="false" customFormat="false" customHeight="false" hidden="false" ht="12.1" outlineLevel="0" r="45">
      <c r="A45" s="11" t="n">
        <v>46129</v>
      </c>
      <c r="B45" s="6" t="n">
        <v>323.6</v>
      </c>
      <c r="C45" s="0" t="s">
        <v>380</v>
      </c>
      <c r="D45" s="11" t="n">
        <v>46223</v>
      </c>
      <c r="E45" s="6" t="n">
        <v>117.02</v>
      </c>
      <c r="F45" s="0" t="s">
        <v>380</v>
      </c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11" t="n">
        <v>45964</v>
      </c>
      <c r="AL45" s="6" t="n">
        <v>1.13</v>
      </c>
      <c r="AM45" s="0" t="s">
        <v>380</v>
      </c>
      <c r="AN45" s="11" t="n">
        <v>45548</v>
      </c>
      <c r="AO45" s="6" t="n">
        <v>7273.73</v>
      </c>
      <c r="AP45" s="0" t="s">
        <v>380</v>
      </c>
      <c r="AQ45" s="0"/>
      <c r="AR45" s="0"/>
      <c r="AS45" s="0"/>
      <c r="AT45" s="0"/>
      <c r="AU45" s="0"/>
      <c r="AV45" s="0"/>
      <c r="AW45" s="0"/>
      <c r="AX45" s="0"/>
      <c r="AY45" s="0"/>
      <c r="AZ45" s="11" t="n">
        <v>46077</v>
      </c>
      <c r="BA45" s="6" t="n">
        <v>-1.06</v>
      </c>
      <c r="BB45" s="0" t="s">
        <v>381</v>
      </c>
    </row>
    <row collapsed="false" customFormat="false" customHeight="false" hidden="false" ht="12.1" outlineLevel="0" r="46">
      <c r="A46" s="11" t="n">
        <v>46129</v>
      </c>
      <c r="B46" s="6" t="n">
        <v>-323.62</v>
      </c>
      <c r="C46" s="0" t="s">
        <v>381</v>
      </c>
      <c r="D46" s="11" t="n">
        <v>46225</v>
      </c>
      <c r="E46" s="6" t="n">
        <v>1499.71</v>
      </c>
      <c r="F46" s="0" t="s">
        <v>380</v>
      </c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11" t="n">
        <v>45964</v>
      </c>
      <c r="AL46" s="6" t="n">
        <v>1.13</v>
      </c>
      <c r="AM46" s="0" t="s">
        <v>380</v>
      </c>
      <c r="AN46" s="11" t="n">
        <v>45548</v>
      </c>
      <c r="AO46" s="6" t="n">
        <v>217.1</v>
      </c>
      <c r="AP46" s="0" t="s">
        <v>380</v>
      </c>
      <c r="AQ46" s="0"/>
      <c r="AR46" s="0"/>
      <c r="AS46" s="0"/>
      <c r="AT46" s="0"/>
      <c r="AU46" s="0"/>
      <c r="AV46" s="0"/>
      <c r="AW46" s="0"/>
      <c r="AX46" s="0"/>
      <c r="AY46" s="0"/>
      <c r="AZ46" s="11" t="n">
        <v>46077</v>
      </c>
      <c r="BA46" s="6" t="n">
        <v>-2.12</v>
      </c>
      <c r="BB46" s="0" t="s">
        <v>381</v>
      </c>
    </row>
    <row collapsed="false" customFormat="false" customHeight="false" hidden="false" ht="12.1" outlineLevel="0" r="47">
      <c r="A47" s="11" t="n">
        <v>46129</v>
      </c>
      <c r="B47" s="6" t="n">
        <v>-323.62</v>
      </c>
      <c r="C47" s="0" t="s">
        <v>381</v>
      </c>
      <c r="D47" s="11" t="n">
        <v>46227</v>
      </c>
      <c r="E47" s="6" t="n">
        <v>299.67</v>
      </c>
      <c r="F47" s="0" t="s">
        <v>380</v>
      </c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11" t="n">
        <v>45964</v>
      </c>
      <c r="AL47" s="6" t="n">
        <v>1.13</v>
      </c>
      <c r="AM47" s="0" t="s">
        <v>380</v>
      </c>
      <c r="AN47" s="11" t="n">
        <v>45548</v>
      </c>
      <c r="AO47" s="6" t="n">
        <v>38.4</v>
      </c>
      <c r="AP47" s="0" t="s">
        <v>380</v>
      </c>
      <c r="AQ47" s="0"/>
      <c r="AR47" s="0"/>
      <c r="AS47" s="0"/>
      <c r="AT47" s="0"/>
      <c r="AU47" s="0"/>
      <c r="AV47" s="0"/>
      <c r="AW47" s="0"/>
      <c r="AX47" s="0"/>
      <c r="AY47" s="0"/>
      <c r="AZ47" s="11" t="n">
        <v>46077</v>
      </c>
      <c r="BA47" s="6" t="n">
        <v>-2.12</v>
      </c>
      <c r="BB47" s="0" t="s">
        <v>381</v>
      </c>
    </row>
    <row collapsed="false" customFormat="false" customHeight="false" hidden="false" ht="12.1" outlineLevel="0" r="48">
      <c r="A48" s="11" t="n">
        <v>46129</v>
      </c>
      <c r="B48" s="6" t="n">
        <v>-3236.21</v>
      </c>
      <c r="C48" s="0" t="s">
        <v>381</v>
      </c>
      <c r="D48" s="11" t="n">
        <v>46227</v>
      </c>
      <c r="E48" s="6" t="n">
        <v>150.47</v>
      </c>
      <c r="F48" s="0" t="s">
        <v>380</v>
      </c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11" t="n">
        <v>45964</v>
      </c>
      <c r="AL48" s="6" t="n">
        <v>1.13</v>
      </c>
      <c r="AM48" s="0" t="s">
        <v>380</v>
      </c>
      <c r="AN48" s="11" t="n">
        <v>45551</v>
      </c>
      <c r="AO48" s="6" t="n">
        <v>-7966.68</v>
      </c>
      <c r="AP48" s="0" t="s">
        <v>381</v>
      </c>
      <c r="AQ48" s="0"/>
      <c r="AR48" s="0"/>
      <c r="AS48" s="0"/>
      <c r="AT48" s="0"/>
      <c r="AU48" s="0"/>
      <c r="AV48" s="0"/>
      <c r="AW48" s="0"/>
      <c r="AX48" s="0"/>
      <c r="AY48" s="0"/>
      <c r="AZ48" s="11" t="n">
        <v>46077</v>
      </c>
      <c r="BA48" s="6" t="n">
        <v>-2.12</v>
      </c>
      <c r="BB48" s="0" t="s">
        <v>381</v>
      </c>
    </row>
    <row collapsed="false" customFormat="false" customHeight="false" hidden="false" ht="12.1" outlineLevel="0" r="49">
      <c r="A49" s="11" t="n">
        <v>46129</v>
      </c>
      <c r="B49" s="6" t="n">
        <v>-2265.42</v>
      </c>
      <c r="C49" s="0" t="s">
        <v>381</v>
      </c>
      <c r="D49" s="11" t="n">
        <v>46240</v>
      </c>
      <c r="E49" s="6" t="n">
        <v>-1505.4</v>
      </c>
      <c r="F49" s="0" t="s">
        <v>365</v>
      </c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11" t="n">
        <v>45964</v>
      </c>
      <c r="AL49" s="6" t="n">
        <v>1.13</v>
      </c>
      <c r="AM49" s="0" t="s">
        <v>380</v>
      </c>
      <c r="AN49" s="11" t="n">
        <v>45559</v>
      </c>
      <c r="AO49" s="6" t="n">
        <v>277.4</v>
      </c>
      <c r="AP49" s="0" t="s">
        <v>380</v>
      </c>
      <c r="AQ49" s="0"/>
      <c r="AR49" s="0"/>
      <c r="AS49" s="0"/>
      <c r="AT49" s="0"/>
      <c r="AU49" s="0"/>
      <c r="AV49" s="0"/>
      <c r="AW49" s="0"/>
      <c r="AX49" s="0"/>
      <c r="AY49" s="0"/>
      <c r="AZ49" s="11" t="n">
        <v>46077</v>
      </c>
      <c r="BA49" s="6" t="n">
        <v>-2.12</v>
      </c>
      <c r="BB49" s="0" t="s">
        <v>381</v>
      </c>
    </row>
    <row collapsed="false" customFormat="false" customHeight="false" hidden="false" ht="12.1" outlineLevel="0" r="50">
      <c r="A50" s="11" t="n">
        <v>46129</v>
      </c>
      <c r="B50" s="6" t="n">
        <v>-323.62</v>
      </c>
      <c r="C50" s="0" t="s">
        <v>381</v>
      </c>
      <c r="D50" s="11" t="n">
        <v>46244</v>
      </c>
      <c r="E50" s="6" t="n">
        <v>91.91</v>
      </c>
      <c r="F50" s="0" t="s">
        <v>380</v>
      </c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11" t="n">
        <v>45964</v>
      </c>
      <c r="AL50" s="6" t="n">
        <v>1.13</v>
      </c>
      <c r="AM50" s="0" t="s">
        <v>380</v>
      </c>
      <c r="AN50" s="11" t="n">
        <v>45559</v>
      </c>
      <c r="AO50" s="6" t="n">
        <v>8.9</v>
      </c>
      <c r="AP50" s="0" t="s">
        <v>380</v>
      </c>
      <c r="AQ50" s="0"/>
      <c r="AR50" s="0"/>
      <c r="AS50" s="0"/>
      <c r="AT50" s="0"/>
      <c r="AU50" s="0"/>
      <c r="AV50" s="0"/>
      <c r="AW50" s="0"/>
      <c r="AX50" s="0"/>
      <c r="AY50" s="0"/>
      <c r="AZ50" s="11" t="n">
        <v>46077</v>
      </c>
      <c r="BA50" s="6" t="n">
        <v>-2.12</v>
      </c>
      <c r="BB50" s="0" t="s">
        <v>381</v>
      </c>
    </row>
    <row collapsed="false" customFormat="false" customHeight="false" hidden="false" ht="12.1" outlineLevel="0" r="51">
      <c r="A51" s="11" t="n">
        <v>46129</v>
      </c>
      <c r="B51" s="6" t="n">
        <v>-2912.59</v>
      </c>
      <c r="C51" s="0" t="s">
        <v>381</v>
      </c>
      <c r="D51" s="11" t="n">
        <v>46244</v>
      </c>
      <c r="E51" s="6" t="n">
        <v>91.5</v>
      </c>
      <c r="F51" s="0" t="s">
        <v>380</v>
      </c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11" t="n">
        <v>45964</v>
      </c>
      <c r="AL51" s="6" t="n">
        <v>1.13</v>
      </c>
      <c r="AM51" s="0" t="s">
        <v>380</v>
      </c>
      <c r="AN51" s="11" t="n">
        <v>45565</v>
      </c>
      <c r="AO51" s="6" t="n">
        <v>122</v>
      </c>
      <c r="AP51" s="0" t="s">
        <v>380</v>
      </c>
      <c r="AQ51" s="0"/>
      <c r="AR51" s="0"/>
      <c r="AS51" s="0"/>
      <c r="AT51" s="0"/>
      <c r="AU51" s="0"/>
      <c r="AV51" s="0"/>
      <c r="AW51" s="0"/>
      <c r="AX51" s="0"/>
      <c r="AY51" s="0"/>
      <c r="AZ51" s="11" t="n">
        <v>46077</v>
      </c>
      <c r="BA51" s="6" t="n">
        <v>-1.06</v>
      </c>
      <c r="BB51" s="0" t="s">
        <v>381</v>
      </c>
    </row>
    <row collapsed="false" customFormat="false" customHeight="false" hidden="false" ht="12.1" outlineLevel="0" r="52">
      <c r="A52" s="11" t="n">
        <v>46129</v>
      </c>
      <c r="B52" s="6" t="n">
        <v>-7766.9</v>
      </c>
      <c r="C52" s="0" t="s">
        <v>381</v>
      </c>
      <c r="D52" s="11" t="n">
        <v>46251</v>
      </c>
      <c r="E52" s="6" t="n">
        <v>232.43</v>
      </c>
      <c r="F52" s="0" t="s">
        <v>380</v>
      </c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11" t="n">
        <v>45964</v>
      </c>
      <c r="AL52" s="6" t="n">
        <v>1.13</v>
      </c>
      <c r="AM52" s="0" t="s">
        <v>380</v>
      </c>
      <c r="AN52" s="11" t="n">
        <v>45582</v>
      </c>
      <c r="AO52" s="6" t="n">
        <v>3</v>
      </c>
      <c r="AP52" s="0" t="s">
        <v>380</v>
      </c>
      <c r="AQ52" s="0"/>
      <c r="AR52" s="0"/>
      <c r="AS52" s="0"/>
      <c r="AT52" s="0"/>
      <c r="AU52" s="0"/>
      <c r="AV52" s="0"/>
      <c r="AW52" s="0"/>
      <c r="AX52" s="0"/>
      <c r="AY52" s="0"/>
      <c r="AZ52" s="11" t="n">
        <v>46077</v>
      </c>
      <c r="BA52" s="6" t="n">
        <v>-2.12</v>
      </c>
      <c r="BB52" s="0" t="s">
        <v>381</v>
      </c>
    </row>
    <row collapsed="false" customFormat="false" customHeight="false" hidden="false" ht="12.1" outlineLevel="0" r="53">
      <c r="A53" s="11" t="n">
        <v>46129</v>
      </c>
      <c r="B53" s="6" t="n">
        <v>-323.62</v>
      </c>
      <c r="C53" s="0" t="s">
        <v>381</v>
      </c>
      <c r="D53" s="11" t="n">
        <v>46251</v>
      </c>
      <c r="E53" s="6" t="n">
        <v>929.98</v>
      </c>
      <c r="F53" s="0" t="s">
        <v>380</v>
      </c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11" t="n">
        <v>45964</v>
      </c>
      <c r="AL53" s="6" t="n">
        <v>1.13</v>
      </c>
      <c r="AM53" s="0" t="s">
        <v>380</v>
      </c>
      <c r="AN53" s="11" t="n">
        <v>45686</v>
      </c>
      <c r="AO53" s="6" t="n">
        <v>6202.23</v>
      </c>
      <c r="AP53" s="0" t="s">
        <v>380</v>
      </c>
      <c r="AQ53" s="0"/>
      <c r="AR53" s="0"/>
      <c r="AS53" s="0"/>
      <c r="AT53" s="0"/>
      <c r="AU53" s="0"/>
      <c r="AV53" s="0"/>
      <c r="AW53" s="0"/>
      <c r="AX53" s="0"/>
      <c r="AY53" s="0"/>
      <c r="AZ53" s="11" t="n">
        <v>46077</v>
      </c>
      <c r="BA53" s="6" t="n">
        <v>-1.06</v>
      </c>
      <c r="BB53" s="0" t="s">
        <v>381</v>
      </c>
    </row>
    <row collapsed="false" customFormat="false" customHeight="false" hidden="false" ht="12.1" outlineLevel="0" r="54">
      <c r="A54" s="11" t="n">
        <v>46146</v>
      </c>
      <c r="B54" s="6" t="n">
        <v>320.37</v>
      </c>
      <c r="C54" s="0" t="s">
        <v>380</v>
      </c>
      <c r="D54" s="11" t="n">
        <v>46261</v>
      </c>
      <c r="E54" s="8" t="s">
        <f>=-Портфель!K3</f>
      </c>
      <c r="F54" s="0" t="s">
        <v>382</v>
      </c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11" t="n">
        <v>45964</v>
      </c>
      <c r="AL54" s="6" t="n">
        <v>1.13</v>
      </c>
      <c r="AM54" s="0" t="s">
        <v>380</v>
      </c>
      <c r="AN54" s="11" t="n">
        <v>45695</v>
      </c>
      <c r="AO54" s="6" t="n">
        <v>55.95</v>
      </c>
      <c r="AP54" s="0" t="s">
        <v>380</v>
      </c>
      <c r="AQ54" s="0"/>
      <c r="AR54" s="0"/>
      <c r="AS54" s="0"/>
      <c r="AT54" s="0"/>
      <c r="AU54" s="0"/>
      <c r="AV54" s="0"/>
      <c r="AW54" s="0"/>
      <c r="AX54" s="0"/>
      <c r="AY54" s="0"/>
      <c r="AZ54" s="11" t="n">
        <v>46077</v>
      </c>
      <c r="BA54" s="6" t="n">
        <v>-2.12</v>
      </c>
      <c r="BB54" s="0" t="s">
        <v>381</v>
      </c>
    </row>
    <row collapsed="false" customFormat="false" customHeight="false" hidden="false" ht="12.1" outlineLevel="0" r="55">
      <c r="A55" s="11" t="n">
        <v>46150</v>
      </c>
      <c r="B55" s="6" t="n">
        <v>321.76</v>
      </c>
      <c r="C55" s="0" t="s">
        <v>380</v>
      </c>
      <c r="D55" s="0"/>
      <c r="E55" s="10" t="s">
        <f>=XIRR(E2:E54,D2:D54)</f>
      </c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11" t="n">
        <v>45964</v>
      </c>
      <c r="AL55" s="6" t="n">
        <v>1.13</v>
      </c>
      <c r="AM55" s="0" t="s">
        <v>380</v>
      </c>
      <c r="AN55" s="11" t="n">
        <v>45698</v>
      </c>
      <c r="AO55" s="6" t="n">
        <v>485737.57</v>
      </c>
      <c r="AP55" s="0" t="s">
        <v>380</v>
      </c>
      <c r="AQ55" s="0"/>
      <c r="AR55" s="0"/>
      <c r="AS55" s="0"/>
      <c r="AT55" s="0"/>
      <c r="AU55" s="0"/>
      <c r="AV55" s="0"/>
      <c r="AW55" s="0"/>
      <c r="AX55" s="0"/>
      <c r="AY55" s="0"/>
      <c r="AZ55" s="11" t="n">
        <v>46077</v>
      </c>
      <c r="BA55" s="6" t="n">
        <v>-2.12</v>
      </c>
      <c r="BB55" s="0" t="s">
        <v>381</v>
      </c>
    </row>
    <row collapsed="false" customFormat="false" customHeight="false" hidden="false" ht="12.1" outlineLevel="0" r="56">
      <c r="A56" s="11" t="n">
        <v>46150</v>
      </c>
      <c r="B56" s="6" t="n">
        <v>321.5</v>
      </c>
      <c r="C56" s="0" t="s">
        <v>380</v>
      </c>
      <c r="D56" s="0"/>
      <c r="E56" s="8" t="s">
        <f>=-SUM(E2:E54)</f>
      </c>
      <c r="F56" s="0" t="s">
        <v>383</v>
      </c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11" t="n">
        <v>45964</v>
      </c>
      <c r="AL56" s="6" t="n">
        <v>1.13</v>
      </c>
      <c r="AM56" s="0" t="s">
        <v>380</v>
      </c>
      <c r="AN56" s="11" t="n">
        <v>45709</v>
      </c>
      <c r="AO56" s="6" t="n">
        <v>58640.59</v>
      </c>
      <c r="AP56" s="0" t="s">
        <v>380</v>
      </c>
      <c r="AQ56" s="0"/>
      <c r="AR56" s="0"/>
      <c r="AS56" s="0"/>
      <c r="AT56" s="0"/>
      <c r="AU56" s="0"/>
      <c r="AV56" s="0"/>
      <c r="AW56" s="0"/>
      <c r="AX56" s="0"/>
      <c r="AY56" s="0"/>
      <c r="AZ56" s="11" t="n">
        <v>46077</v>
      </c>
      <c r="BA56" s="6" t="n">
        <v>-2.12</v>
      </c>
      <c r="BB56" s="0" t="s">
        <v>381</v>
      </c>
    </row>
    <row collapsed="false" customFormat="false" customHeight="false" hidden="false" ht="12.1" outlineLevel="0" r="57">
      <c r="A57" s="11" t="n">
        <v>46154</v>
      </c>
      <c r="B57" s="6" t="n">
        <v>652.26</v>
      </c>
      <c r="C57" s="0" t="s">
        <v>380</v>
      </c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11" t="n">
        <v>45964</v>
      </c>
      <c r="AL57" s="6" t="n">
        <v>1.13</v>
      </c>
      <c r="AM57" s="0" t="s">
        <v>380</v>
      </c>
      <c r="AN57" s="11" t="n">
        <v>45715</v>
      </c>
      <c r="AO57" s="6" t="n">
        <v>-1612.69</v>
      </c>
      <c r="AP57" s="0" t="s">
        <v>381</v>
      </c>
      <c r="AQ57" s="0"/>
      <c r="AR57" s="0"/>
      <c r="AS57" s="0"/>
      <c r="AT57" s="0"/>
      <c r="AU57" s="0"/>
      <c r="AV57" s="0"/>
      <c r="AW57" s="0"/>
      <c r="AX57" s="0"/>
      <c r="AY57" s="0"/>
      <c r="AZ57" s="11" t="n">
        <v>46077</v>
      </c>
      <c r="BA57" s="6" t="n">
        <v>-2.12</v>
      </c>
      <c r="BB57" s="0" t="s">
        <v>381</v>
      </c>
    </row>
    <row collapsed="false" customFormat="false" customHeight="false" hidden="false" ht="12.1" outlineLevel="0" r="58">
      <c r="A58" s="11" t="n">
        <v>46174</v>
      </c>
      <c r="B58" s="6" t="n">
        <v>645.29</v>
      </c>
      <c r="C58" s="0" t="s">
        <v>380</v>
      </c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11" t="n">
        <v>45964</v>
      </c>
      <c r="AL58" s="6" t="n">
        <v>1.13</v>
      </c>
      <c r="AM58" s="0" t="s">
        <v>380</v>
      </c>
      <c r="AN58" s="11" t="n">
        <v>45715</v>
      </c>
      <c r="AO58" s="6" t="n">
        <v>-16126.93</v>
      </c>
      <c r="AP58" s="0" t="s">
        <v>381</v>
      </c>
      <c r="AQ58" s="0"/>
      <c r="AR58" s="0"/>
      <c r="AS58" s="0"/>
      <c r="AT58" s="0"/>
      <c r="AU58" s="0"/>
      <c r="AV58" s="0"/>
      <c r="AW58" s="0"/>
      <c r="AX58" s="0"/>
      <c r="AY58" s="0"/>
      <c r="AZ58" s="11" t="n">
        <v>46077</v>
      </c>
      <c r="BA58" s="6" t="n">
        <v>-1.06</v>
      </c>
      <c r="BB58" s="0" t="s">
        <v>381</v>
      </c>
    </row>
    <row collapsed="false" customFormat="false" customHeight="false" hidden="false" ht="12.1" outlineLevel="0" r="59">
      <c r="A59" s="11" t="n">
        <v>46223</v>
      </c>
      <c r="B59" s="6" t="n">
        <v>-1146.4</v>
      </c>
      <c r="C59" s="0" t="s">
        <v>347</v>
      </c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11" t="n">
        <v>45964</v>
      </c>
      <c r="AL59" s="6" t="n">
        <v>1.13</v>
      </c>
      <c r="AM59" s="0" t="s">
        <v>380</v>
      </c>
      <c r="AN59" s="11" t="n">
        <v>45715</v>
      </c>
      <c r="AO59" s="6" t="n">
        <v>-32253.86</v>
      </c>
      <c r="AP59" s="0" t="s">
        <v>381</v>
      </c>
      <c r="AQ59" s="0"/>
      <c r="AR59" s="0"/>
      <c r="AS59" s="0"/>
      <c r="AT59" s="0"/>
      <c r="AU59" s="0"/>
      <c r="AV59" s="0"/>
      <c r="AW59" s="0"/>
      <c r="AX59" s="0"/>
      <c r="AY59" s="0"/>
      <c r="AZ59" s="11" t="n">
        <v>46077</v>
      </c>
      <c r="BA59" s="6" t="n">
        <v>-2.12</v>
      </c>
      <c r="BB59" s="0" t="s">
        <v>381</v>
      </c>
    </row>
    <row collapsed="false" customFormat="false" customHeight="false" hidden="false" ht="12.1" outlineLevel="0" r="60">
      <c r="A60" s="11" t="n">
        <v>46223</v>
      </c>
      <c r="B60" s="6" t="n">
        <v>1026.25</v>
      </c>
      <c r="C60" s="0" t="s">
        <v>380</v>
      </c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11" t="n">
        <v>45964</v>
      </c>
      <c r="AL60" s="6" t="n">
        <v>1.13</v>
      </c>
      <c r="AM60" s="0" t="s">
        <v>380</v>
      </c>
      <c r="AN60" s="11" t="n">
        <v>45719</v>
      </c>
      <c r="AO60" s="6" t="n">
        <v>-505991.93</v>
      </c>
      <c r="AP60" s="0" t="s">
        <v>381</v>
      </c>
      <c r="AQ60" s="0"/>
      <c r="AR60" s="0"/>
      <c r="AS60" s="0"/>
      <c r="AT60" s="0"/>
      <c r="AU60" s="0"/>
      <c r="AV60" s="0"/>
      <c r="AW60" s="0"/>
      <c r="AX60" s="0"/>
      <c r="AY60" s="0"/>
      <c r="AZ60" s="11" t="n">
        <v>46077</v>
      </c>
      <c r="BA60" s="6" t="n">
        <v>-2.12</v>
      </c>
      <c r="BB60" s="0" t="s">
        <v>381</v>
      </c>
    </row>
    <row collapsed="false" customFormat="false" customHeight="false" hidden="false" ht="12.1" outlineLevel="0" r="61">
      <c r="A61" s="11" t="n">
        <v>46227</v>
      </c>
      <c r="B61" s="6" t="n">
        <v>267.83</v>
      </c>
      <c r="C61" s="0" t="s">
        <v>380</v>
      </c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11" t="n">
        <v>45964</v>
      </c>
      <c r="AL61" s="6" t="n">
        <v>1.13</v>
      </c>
      <c r="AM61" s="0" t="s">
        <v>380</v>
      </c>
      <c r="AN61" s="11" t="n">
        <v>45772</v>
      </c>
      <c r="AO61" s="6" t="n">
        <v>-462.4</v>
      </c>
      <c r="AP61" s="0" t="s">
        <v>381</v>
      </c>
      <c r="AQ61" s="0"/>
      <c r="AR61" s="0"/>
      <c r="AS61" s="0"/>
      <c r="AT61" s="0"/>
      <c r="AU61" s="0"/>
      <c r="AV61" s="0"/>
      <c r="AW61" s="0"/>
      <c r="AX61" s="0"/>
      <c r="AY61" s="0"/>
      <c r="AZ61" s="11" t="n">
        <v>46077</v>
      </c>
      <c r="BA61" s="6" t="n">
        <v>-2.12</v>
      </c>
      <c r="BB61" s="0" t="s">
        <v>381</v>
      </c>
    </row>
    <row collapsed="false" customFormat="false" customHeight="false" hidden="false" ht="12.1" outlineLevel="0" r="62">
      <c r="A62" s="11" t="n">
        <v>46238</v>
      </c>
      <c r="B62" s="6" t="n">
        <v>1137.6</v>
      </c>
      <c r="C62" s="0" t="s">
        <v>380</v>
      </c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11" t="n">
        <v>45964</v>
      </c>
      <c r="AL62" s="6" t="n">
        <v>1.13</v>
      </c>
      <c r="AM62" s="0" t="s">
        <v>380</v>
      </c>
      <c r="AN62" s="11" t="n">
        <v>45801</v>
      </c>
      <c r="AO62" s="6" t="n">
        <v>57.66</v>
      </c>
      <c r="AP62" s="0" t="s">
        <v>380</v>
      </c>
      <c r="AQ62" s="0"/>
      <c r="AR62" s="0"/>
      <c r="AS62" s="0"/>
      <c r="AT62" s="0"/>
      <c r="AU62" s="0"/>
      <c r="AV62" s="0"/>
      <c r="AW62" s="0"/>
      <c r="AX62" s="0"/>
      <c r="AY62" s="0"/>
      <c r="AZ62" s="11" t="n">
        <v>46077</v>
      </c>
      <c r="BA62" s="6" t="n">
        <v>-2.12</v>
      </c>
      <c r="BB62" s="0" t="s">
        <v>381</v>
      </c>
    </row>
    <row collapsed="false" customFormat="false" customHeight="false" hidden="false" ht="12.1" outlineLevel="0" r="63">
      <c r="A63" s="11" t="n">
        <v>46261</v>
      </c>
      <c r="B63" s="8" t="s">
        <f>=-Портфель!K2</f>
      </c>
      <c r="C63" s="0" t="s">
        <v>382</v>
      </c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11" t="n">
        <v>45964</v>
      </c>
      <c r="AL63" s="6" t="n">
        <v>1.13</v>
      </c>
      <c r="AM63" s="0" t="s">
        <v>380</v>
      </c>
      <c r="AN63" s="11" t="n">
        <v>45804</v>
      </c>
      <c r="AO63" s="6" t="n">
        <v>69.61</v>
      </c>
      <c r="AP63" s="0" t="s">
        <v>380</v>
      </c>
      <c r="AQ63" s="0"/>
      <c r="AR63" s="0"/>
      <c r="AS63" s="0"/>
      <c r="AT63" s="0"/>
      <c r="AU63" s="0"/>
      <c r="AV63" s="0"/>
      <c r="AW63" s="0"/>
      <c r="AX63" s="0"/>
      <c r="AY63" s="0"/>
      <c r="AZ63" s="11" t="n">
        <v>46077</v>
      </c>
      <c r="BA63" s="6" t="n">
        <v>-2.12</v>
      </c>
      <c r="BB63" s="0" t="s">
        <v>381</v>
      </c>
    </row>
    <row collapsed="false" customFormat="false" customHeight="false" hidden="false" ht="12.1" outlineLevel="0" r="64">
      <c r="A64" s="0"/>
      <c r="B64" s="10" t="s">
        <f>=XIRR(B2:B63,A2:A63)</f>
      </c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11" t="n">
        <v>45964</v>
      </c>
      <c r="AL64" s="6" t="n">
        <v>1.13</v>
      </c>
      <c r="AM64" s="0" t="s">
        <v>380</v>
      </c>
      <c r="AN64" s="11" t="n">
        <v>45847</v>
      </c>
      <c r="AO64" s="6" t="n">
        <v>1797.71</v>
      </c>
      <c r="AP64" s="0" t="s">
        <v>380</v>
      </c>
      <c r="AQ64" s="0"/>
      <c r="AR64" s="0"/>
      <c r="AS64" s="0"/>
      <c r="AT64" s="0"/>
      <c r="AU64" s="0"/>
      <c r="AV64" s="0"/>
      <c r="AW64" s="0"/>
      <c r="AX64" s="0"/>
      <c r="AY64" s="0"/>
      <c r="AZ64" s="11" t="n">
        <v>46077</v>
      </c>
      <c r="BA64" s="6" t="n">
        <v>-1.06</v>
      </c>
      <c r="BB64" s="0" t="s">
        <v>381</v>
      </c>
    </row>
    <row collapsed="false" customFormat="false" customHeight="false" hidden="false" ht="12.1" outlineLevel="0" r="65">
      <c r="A65" s="0"/>
      <c r="B65" s="8" t="s">
        <f>=-SUM(B2:B63)</f>
      </c>
      <c r="C65" s="0" t="s">
        <v>383</v>
      </c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11" t="n">
        <v>45964</v>
      </c>
      <c r="AL65" s="6" t="n">
        <v>1.13</v>
      </c>
      <c r="AM65" s="0" t="s">
        <v>380</v>
      </c>
      <c r="AN65" s="11" t="n">
        <v>45847</v>
      </c>
      <c r="AO65" s="6" t="n">
        <v>-1928</v>
      </c>
      <c r="AP65" s="0" t="s">
        <v>381</v>
      </c>
      <c r="AQ65" s="0"/>
      <c r="AR65" s="0"/>
      <c r="AS65" s="0"/>
      <c r="AT65" s="0"/>
      <c r="AU65" s="0"/>
      <c r="AV65" s="0"/>
      <c r="AW65" s="0"/>
      <c r="AX65" s="0"/>
      <c r="AY65" s="0"/>
      <c r="AZ65" s="11" t="n">
        <v>46077</v>
      </c>
      <c r="BA65" s="6" t="n">
        <v>-1.06</v>
      </c>
      <c r="BB65" s="0" t="s">
        <v>381</v>
      </c>
    </row>
    <row collapsed="false" customFormat="false" customHeight="false" hidden="false" ht="12.1" outlineLevel="0" r="66">
      <c r="A66" s="0"/>
      <c r="B66" s="0"/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11" t="n">
        <v>45964</v>
      </c>
      <c r="AL66" s="6" t="n">
        <v>1.13</v>
      </c>
      <c r="AM66" s="0" t="s">
        <v>380</v>
      </c>
      <c r="AN66" s="11" t="n">
        <v>46009</v>
      </c>
      <c r="AO66" s="6" t="n">
        <v>140.6</v>
      </c>
      <c r="AP66" s="0" t="s">
        <v>380</v>
      </c>
      <c r="AQ66" s="0"/>
      <c r="AR66" s="0"/>
      <c r="AS66" s="0"/>
      <c r="AT66" s="0"/>
      <c r="AU66" s="0"/>
      <c r="AV66" s="0"/>
      <c r="AW66" s="0"/>
      <c r="AX66" s="0"/>
      <c r="AY66" s="0"/>
      <c r="AZ66" s="11" t="n">
        <v>46077</v>
      </c>
      <c r="BA66" s="6" t="n">
        <v>-1.06</v>
      </c>
      <c r="BB66" s="0" t="s">
        <v>381</v>
      </c>
    </row>
    <row collapsed="false" customFormat="false" customHeight="false" hidden="false" ht="12.1" outlineLevel="0" r="67">
      <c r="A67" s="0"/>
      <c r="B67" s="0"/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11" t="n">
        <v>45964</v>
      </c>
      <c r="AL67" s="6" t="n">
        <v>1.13</v>
      </c>
      <c r="AM67" s="0" t="s">
        <v>380</v>
      </c>
      <c r="AN67" s="11" t="n">
        <v>46010</v>
      </c>
      <c r="AO67" s="6" t="n">
        <v>-60.06</v>
      </c>
      <c r="AP67" s="0" t="s">
        <v>381</v>
      </c>
      <c r="AQ67" s="0"/>
      <c r="AR67" s="0"/>
      <c r="AS67" s="0"/>
      <c r="AT67" s="0"/>
      <c r="AU67" s="0"/>
      <c r="AV67" s="0"/>
      <c r="AW67" s="0"/>
      <c r="AX67" s="0"/>
      <c r="AY67" s="0"/>
      <c r="AZ67" s="11" t="n">
        <v>46077</v>
      </c>
      <c r="BA67" s="6" t="n">
        <v>-1.06</v>
      </c>
      <c r="BB67" s="0" t="s">
        <v>381</v>
      </c>
    </row>
    <row collapsed="false" customFormat="false" customHeight="false" hidden="false" ht="12.1" outlineLevel="0" r="68">
      <c r="A68" s="0"/>
      <c r="B68" s="0"/>
      <c r="C68" s="0"/>
      <c r="D68" s="0"/>
      <c r="E68" s="0"/>
      <c r="F68" s="0"/>
      <c r="G68" s="0"/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11" t="n">
        <v>45964</v>
      </c>
      <c r="AL68" s="6" t="n">
        <v>1.13</v>
      </c>
      <c r="AM68" s="0" t="s">
        <v>380</v>
      </c>
      <c r="AN68" s="11" t="n">
        <v>46017</v>
      </c>
      <c r="AO68" s="6" t="n">
        <v>15.06</v>
      </c>
      <c r="AP68" s="0" t="s">
        <v>380</v>
      </c>
      <c r="AQ68" s="0"/>
      <c r="AR68" s="0"/>
      <c r="AS68" s="0"/>
      <c r="AT68" s="0"/>
      <c r="AU68" s="0"/>
      <c r="AV68" s="0"/>
      <c r="AW68" s="0"/>
      <c r="AX68" s="0"/>
      <c r="AY68" s="0"/>
      <c r="AZ68" s="11" t="n">
        <v>46077</v>
      </c>
      <c r="BA68" s="6" t="n">
        <v>-2.12</v>
      </c>
      <c r="BB68" s="0" t="s">
        <v>381</v>
      </c>
    </row>
    <row collapsed="false" customFormat="false" customHeight="false" hidden="false" ht="12.1" outlineLevel="0" r="69">
      <c r="A69" s="0"/>
      <c r="B69" s="0"/>
      <c r="C69" s="0"/>
      <c r="D69" s="0"/>
      <c r="E69" s="0"/>
      <c r="F69" s="0"/>
      <c r="G69" s="0"/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11" t="n">
        <v>45964</v>
      </c>
      <c r="AL69" s="6" t="n">
        <v>1.13</v>
      </c>
      <c r="AM69" s="0" t="s">
        <v>380</v>
      </c>
      <c r="AN69" s="11" t="n">
        <v>46038</v>
      </c>
      <c r="AO69" s="6" t="n">
        <v>-18.99</v>
      </c>
      <c r="AP69" s="0" t="s">
        <v>381</v>
      </c>
      <c r="AQ69" s="0"/>
      <c r="AR69" s="0"/>
      <c r="AS69" s="0"/>
      <c r="AT69" s="0"/>
      <c r="AU69" s="0"/>
      <c r="AV69" s="0"/>
      <c r="AW69" s="0"/>
      <c r="AX69" s="0"/>
      <c r="AY69" s="0"/>
      <c r="AZ69" s="11" t="n">
        <v>46077</v>
      </c>
      <c r="BA69" s="6" t="n">
        <v>-2.12</v>
      </c>
      <c r="BB69" s="0" t="s">
        <v>381</v>
      </c>
    </row>
    <row collapsed="false" customFormat="false" customHeight="false" hidden="false" ht="12.1" outlineLevel="0" r="70">
      <c r="A70" s="0"/>
      <c r="B70" s="0"/>
      <c r="C70" s="0"/>
      <c r="D70" s="0"/>
      <c r="E70" s="0"/>
      <c r="F70" s="0"/>
      <c r="G70" s="0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11" t="n">
        <v>45964</v>
      </c>
      <c r="AL70" s="6" t="n">
        <v>1.13</v>
      </c>
      <c r="AM70" s="0" t="s">
        <v>380</v>
      </c>
      <c r="AN70" s="11" t="n">
        <v>46044</v>
      </c>
      <c r="AO70" s="6" t="n">
        <v>34.25</v>
      </c>
      <c r="AP70" s="0" t="s">
        <v>380</v>
      </c>
      <c r="AQ70" s="0"/>
      <c r="AR70" s="0"/>
      <c r="AS70" s="0"/>
      <c r="AT70" s="0"/>
      <c r="AU70" s="0"/>
      <c r="AV70" s="0"/>
      <c r="AW70" s="0"/>
      <c r="AX70" s="0"/>
      <c r="AY70" s="0"/>
      <c r="AZ70" s="11" t="n">
        <v>46077</v>
      </c>
      <c r="BA70" s="6" t="n">
        <v>-2.12</v>
      </c>
      <c r="BB70" s="0" t="s">
        <v>381</v>
      </c>
    </row>
    <row collapsed="false" customFormat="false" customHeight="false" hidden="false" ht="12.1" outlineLevel="0" r="71">
      <c r="A71" s="0"/>
      <c r="B71" s="0"/>
      <c r="C71" s="0"/>
      <c r="D71" s="0"/>
      <c r="E71" s="0"/>
      <c r="F71" s="0"/>
      <c r="G71" s="0"/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11" t="n">
        <v>45964</v>
      </c>
      <c r="AL71" s="6" t="n">
        <v>1.13</v>
      </c>
      <c r="AM71" s="0" t="s">
        <v>380</v>
      </c>
      <c r="AN71" s="11" t="n">
        <v>46057</v>
      </c>
      <c r="AO71" s="6" t="n">
        <v>-1.91</v>
      </c>
      <c r="AP71" s="0" t="s">
        <v>381</v>
      </c>
      <c r="AQ71" s="0"/>
      <c r="AR71" s="0"/>
      <c r="AS71" s="0"/>
      <c r="AT71" s="0"/>
      <c r="AU71" s="0"/>
      <c r="AV71" s="0"/>
      <c r="AW71" s="0"/>
      <c r="AX71" s="0"/>
      <c r="AY71" s="0"/>
      <c r="AZ71" s="11" t="n">
        <v>46077</v>
      </c>
      <c r="BA71" s="6" t="n">
        <v>-2.12</v>
      </c>
      <c r="BB71" s="0" t="s">
        <v>381</v>
      </c>
    </row>
    <row collapsed="false" customFormat="false" customHeight="false" hidden="false" ht="12.1" outlineLevel="0" r="72">
      <c r="A72" s="0"/>
      <c r="B72" s="0"/>
      <c r="C72" s="0"/>
      <c r="D72" s="0"/>
      <c r="E72" s="0"/>
      <c r="F72" s="0"/>
      <c r="G72" s="0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11" t="n">
        <v>45964</v>
      </c>
      <c r="AL72" s="6" t="n">
        <v>1.13</v>
      </c>
      <c r="AM72" s="0" t="s">
        <v>380</v>
      </c>
      <c r="AN72" s="11" t="n">
        <v>46086</v>
      </c>
      <c r="AO72" s="6" t="n">
        <v>19.36</v>
      </c>
      <c r="AP72" s="0" t="s">
        <v>380</v>
      </c>
      <c r="AQ72" s="0"/>
      <c r="AR72" s="0"/>
      <c r="AS72" s="0"/>
      <c r="AT72" s="0"/>
      <c r="AU72" s="0"/>
      <c r="AV72" s="0"/>
      <c r="AW72" s="0"/>
      <c r="AX72" s="0"/>
      <c r="AY72" s="0"/>
      <c r="AZ72" s="11" t="n">
        <v>46077</v>
      </c>
      <c r="BA72" s="6" t="n">
        <v>-2.12</v>
      </c>
      <c r="BB72" s="0" t="s">
        <v>381</v>
      </c>
    </row>
    <row collapsed="false" customFormat="false" customHeight="false" hidden="false" ht="12.1" outlineLevel="0" r="73">
      <c r="A73" s="0"/>
      <c r="B73" s="0"/>
      <c r="C73" s="0"/>
      <c r="D73" s="0"/>
      <c r="E73" s="0"/>
      <c r="F73" s="0"/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11" t="n">
        <v>45964</v>
      </c>
      <c r="AL73" s="6" t="n">
        <v>1.13</v>
      </c>
      <c r="AM73" s="0" t="s">
        <v>380</v>
      </c>
      <c r="AN73" s="11" t="n">
        <v>46087</v>
      </c>
      <c r="AO73" s="6" t="n">
        <v>1064.35</v>
      </c>
      <c r="AP73" s="0" t="s">
        <v>380</v>
      </c>
      <c r="AQ73" s="0"/>
      <c r="AR73" s="0"/>
      <c r="AS73" s="0"/>
      <c r="AT73" s="0"/>
      <c r="AU73" s="0"/>
      <c r="AV73" s="0"/>
      <c r="AW73" s="0"/>
      <c r="AX73" s="0"/>
      <c r="AY73" s="0"/>
      <c r="AZ73" s="11" t="n">
        <v>46077</v>
      </c>
      <c r="BA73" s="6" t="n">
        <v>-1.06</v>
      </c>
      <c r="BB73" s="0" t="s">
        <v>381</v>
      </c>
    </row>
    <row collapsed="false" customFormat="false" customHeight="false" hidden="false" ht="12.1" outlineLevel="0" r="74">
      <c r="A74" s="0"/>
      <c r="B74" s="0"/>
      <c r="C74" s="0"/>
      <c r="D74" s="0"/>
      <c r="E74" s="0"/>
      <c r="F74" s="0"/>
      <c r="G74" s="0"/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11" t="n">
        <v>45964</v>
      </c>
      <c r="AL74" s="6" t="n">
        <v>1.13</v>
      </c>
      <c r="AM74" s="0" t="s">
        <v>380</v>
      </c>
      <c r="AN74" s="11" t="n">
        <v>46114</v>
      </c>
      <c r="AO74" s="6" t="n">
        <v>-1096.59</v>
      </c>
      <c r="AP74" s="0" t="s">
        <v>381</v>
      </c>
      <c r="AQ74" s="0"/>
      <c r="AR74" s="0"/>
      <c r="AS74" s="0"/>
      <c r="AT74" s="0"/>
      <c r="AU74" s="0"/>
      <c r="AV74" s="0"/>
      <c r="AW74" s="0"/>
      <c r="AX74" s="0"/>
      <c r="AY74" s="0"/>
      <c r="AZ74" s="11" t="n">
        <v>46077</v>
      </c>
      <c r="BA74" s="6" t="n">
        <v>-1.06</v>
      </c>
      <c r="BB74" s="0" t="s">
        <v>381</v>
      </c>
    </row>
    <row collapsed="false" customFormat="false" customHeight="false" hidden="false" ht="12.1" outlineLevel="0" r="75">
      <c r="A75" s="0"/>
      <c r="B75" s="0"/>
      <c r="C75" s="0"/>
      <c r="D75" s="0"/>
      <c r="E75" s="0"/>
      <c r="F75" s="0"/>
      <c r="G75" s="0"/>
      <c r="H75" s="0"/>
      <c r="I75" s="0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11" t="n">
        <v>45964</v>
      </c>
      <c r="AL75" s="6" t="n">
        <v>1.13</v>
      </c>
      <c r="AM75" s="0" t="s">
        <v>380</v>
      </c>
      <c r="AN75" s="11" t="n">
        <v>46125</v>
      </c>
      <c r="AO75" s="6" t="n">
        <v>41.3</v>
      </c>
      <c r="AP75" s="0" t="s">
        <v>380</v>
      </c>
      <c r="AQ75" s="0"/>
      <c r="AR75" s="0"/>
      <c r="AS75" s="0"/>
      <c r="AT75" s="0"/>
      <c r="AU75" s="0"/>
      <c r="AV75" s="0"/>
      <c r="AW75" s="0"/>
      <c r="AX75" s="0"/>
      <c r="AY75" s="0"/>
      <c r="AZ75" s="11" t="n">
        <v>46077</v>
      </c>
      <c r="BA75" s="6" t="n">
        <v>-2.12</v>
      </c>
      <c r="BB75" s="0" t="s">
        <v>381</v>
      </c>
    </row>
    <row collapsed="false" customFormat="false" customHeight="false" hidden="false" ht="12.1" outlineLevel="0" r="76">
      <c r="A76" s="0"/>
      <c r="B76" s="0"/>
      <c r="C76" s="0"/>
      <c r="D76" s="0"/>
      <c r="E76" s="0"/>
      <c r="F76" s="0"/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11" t="n">
        <v>45964</v>
      </c>
      <c r="AL76" s="6" t="n">
        <v>1.13</v>
      </c>
      <c r="AM76" s="0" t="s">
        <v>380</v>
      </c>
      <c r="AN76" s="11" t="n">
        <v>46129</v>
      </c>
      <c r="AO76" s="6" t="n">
        <v>1121.73</v>
      </c>
      <c r="AP76" s="0" t="s">
        <v>380</v>
      </c>
      <c r="AQ76" s="0"/>
      <c r="AR76" s="0"/>
      <c r="AS76" s="0"/>
      <c r="AT76" s="0"/>
      <c r="AU76" s="0"/>
      <c r="AV76" s="0"/>
      <c r="AW76" s="0"/>
      <c r="AX76" s="0"/>
      <c r="AY76" s="0"/>
      <c r="AZ76" s="11" t="n">
        <v>46077</v>
      </c>
      <c r="BA76" s="6" t="n">
        <v>-2.12</v>
      </c>
      <c r="BB76" s="0" t="s">
        <v>381</v>
      </c>
    </row>
    <row collapsed="false" customFormat="false" customHeight="false" hidden="false" ht="12.1" outlineLevel="0" r="77">
      <c r="A77" s="0"/>
      <c r="B77" s="0"/>
      <c r="C77" s="0"/>
      <c r="D77" s="0"/>
      <c r="E77" s="0"/>
      <c r="F77" s="0"/>
      <c r="G77" s="0"/>
      <c r="H77" s="0"/>
      <c r="I77" s="0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11" t="n">
        <v>45964</v>
      </c>
      <c r="AL77" s="6" t="n">
        <v>1.13</v>
      </c>
      <c r="AM77" s="0" t="s">
        <v>380</v>
      </c>
      <c r="AN77" s="11" t="n">
        <v>46129</v>
      </c>
      <c r="AO77" s="6" t="n">
        <v>-1170.95</v>
      </c>
      <c r="AP77" s="0" t="s">
        <v>381</v>
      </c>
      <c r="AQ77" s="0"/>
      <c r="AR77" s="0"/>
      <c r="AS77" s="0"/>
      <c r="AT77" s="0"/>
      <c r="AU77" s="0"/>
      <c r="AV77" s="0"/>
      <c r="AW77" s="0"/>
      <c r="AX77" s="0"/>
      <c r="AY77" s="0"/>
      <c r="AZ77" s="11" t="n">
        <v>46077</v>
      </c>
      <c r="BA77" s="6" t="n">
        <v>-2.12</v>
      </c>
      <c r="BB77" s="0" t="s">
        <v>381</v>
      </c>
    </row>
    <row collapsed="false" customFormat="false" customHeight="false" hidden="false" ht="12.1" outlineLevel="0" r="78">
      <c r="A78" s="0"/>
      <c r="B78" s="0"/>
      <c r="C78" s="0"/>
      <c r="D78" s="0"/>
      <c r="E78" s="0"/>
      <c r="F78" s="0"/>
      <c r="G78" s="0"/>
      <c r="H78" s="0"/>
      <c r="I78" s="0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11" t="n">
        <v>45964</v>
      </c>
      <c r="AL78" s="6" t="n">
        <v>1.13</v>
      </c>
      <c r="AM78" s="0" t="s">
        <v>380</v>
      </c>
      <c r="AN78" s="11" t="n">
        <v>46129</v>
      </c>
      <c r="AO78" s="6" t="n">
        <v>1.97</v>
      </c>
      <c r="AP78" s="0" t="s">
        <v>380</v>
      </c>
      <c r="AQ78" s="0"/>
      <c r="AR78" s="0"/>
      <c r="AS78" s="0"/>
      <c r="AT78" s="0"/>
      <c r="AU78" s="0"/>
      <c r="AV78" s="0"/>
      <c r="AW78" s="0"/>
      <c r="AX78" s="0"/>
      <c r="AY78" s="0"/>
      <c r="AZ78" s="11" t="n">
        <v>46077</v>
      </c>
      <c r="BA78" s="6" t="n">
        <v>-2.12</v>
      </c>
      <c r="BB78" s="0" t="s">
        <v>381</v>
      </c>
    </row>
    <row collapsed="false" customFormat="false" customHeight="false" hidden="false" ht="12.1" outlineLevel="0" r="79">
      <c r="A79" s="0"/>
      <c r="B79" s="0"/>
      <c r="C79" s="0"/>
      <c r="D79" s="0"/>
      <c r="E79" s="0"/>
      <c r="F79" s="0"/>
      <c r="G79" s="0"/>
      <c r="H79" s="0"/>
      <c r="I79" s="0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11" t="n">
        <v>45964</v>
      </c>
      <c r="AL79" s="6" t="n">
        <v>1.13</v>
      </c>
      <c r="AM79" s="0" t="s">
        <v>380</v>
      </c>
      <c r="AN79" s="11" t="n">
        <v>46129</v>
      </c>
      <c r="AO79" s="6" t="n">
        <v>-106.45</v>
      </c>
      <c r="AP79" s="0" t="s">
        <v>381</v>
      </c>
      <c r="AQ79" s="0"/>
      <c r="AR79" s="0"/>
      <c r="AS79" s="0"/>
      <c r="AT79" s="0"/>
      <c r="AU79" s="0"/>
      <c r="AV79" s="0"/>
      <c r="AW79" s="0"/>
      <c r="AX79" s="0"/>
      <c r="AY79" s="0"/>
      <c r="AZ79" s="11" t="n">
        <v>46077</v>
      </c>
      <c r="BA79" s="6" t="n">
        <v>-2.12</v>
      </c>
      <c r="BB79" s="0" t="s">
        <v>381</v>
      </c>
    </row>
    <row collapsed="false" customFormat="false" customHeight="false" hidden="false" ht="12.1" outlineLevel="0" r="80">
      <c r="A80" s="0"/>
      <c r="B80" s="0"/>
      <c r="C80" s="0"/>
      <c r="D80" s="0"/>
      <c r="E80" s="0"/>
      <c r="F80" s="0"/>
      <c r="G80" s="0"/>
      <c r="H80" s="0"/>
      <c r="I80" s="0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11" t="n">
        <v>45964</v>
      </c>
      <c r="AL80" s="6" t="n">
        <v>1.13</v>
      </c>
      <c r="AM80" s="0" t="s">
        <v>380</v>
      </c>
      <c r="AN80" s="11" t="n">
        <v>46140</v>
      </c>
      <c r="AO80" s="6" t="n">
        <v>98.91</v>
      </c>
      <c r="AP80" s="0" t="s">
        <v>380</v>
      </c>
      <c r="AQ80" s="0"/>
      <c r="AR80" s="0"/>
      <c r="AS80" s="0"/>
      <c r="AT80" s="0"/>
      <c r="AU80" s="0"/>
      <c r="AV80" s="0"/>
      <c r="AW80" s="0"/>
      <c r="AX80" s="0"/>
      <c r="AY80" s="0"/>
      <c r="AZ80" s="11" t="n">
        <v>46077</v>
      </c>
      <c r="BA80" s="6" t="n">
        <v>-1.06</v>
      </c>
      <c r="BB80" s="0" t="s">
        <v>381</v>
      </c>
    </row>
    <row collapsed="false" customFormat="false" customHeight="false" hidden="false" ht="12.1" outlineLevel="0" r="81">
      <c r="A81" s="0"/>
      <c r="B81" s="0"/>
      <c r="C81" s="0"/>
      <c r="D81" s="0"/>
      <c r="E81" s="0"/>
      <c r="F81" s="0"/>
      <c r="G81" s="0"/>
      <c r="H81" s="0"/>
      <c r="I81" s="0"/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11" t="n">
        <v>45964</v>
      </c>
      <c r="AL81" s="6" t="n">
        <v>1.13</v>
      </c>
      <c r="AM81" s="0" t="s">
        <v>380</v>
      </c>
      <c r="AN81" s="11" t="n">
        <v>46142</v>
      </c>
      <c r="AO81" s="6" t="n">
        <v>-23.78</v>
      </c>
      <c r="AP81" s="0" t="s">
        <v>381</v>
      </c>
      <c r="AQ81" s="0"/>
      <c r="AR81" s="0"/>
      <c r="AS81" s="0"/>
      <c r="AT81" s="0"/>
      <c r="AU81" s="0"/>
      <c r="AV81" s="0"/>
      <c r="AW81" s="0"/>
      <c r="AX81" s="0"/>
      <c r="AY81" s="0"/>
      <c r="AZ81" s="11" t="n">
        <v>46077</v>
      </c>
      <c r="BA81" s="6" t="n">
        <v>-2.12</v>
      </c>
      <c r="BB81" s="0" t="s">
        <v>381</v>
      </c>
    </row>
    <row collapsed="false" customFormat="false" customHeight="false" hidden="false" ht="12.1" outlineLevel="0" r="82">
      <c r="A82" s="0"/>
      <c r="B82" s="0"/>
      <c r="C82" s="0"/>
      <c r="D82" s="0"/>
      <c r="E82" s="0"/>
      <c r="F82" s="0"/>
      <c r="G82" s="0"/>
      <c r="H82" s="0"/>
      <c r="I82" s="0"/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11" t="n">
        <v>45964</v>
      </c>
      <c r="AL82" s="6" t="n">
        <v>1.13</v>
      </c>
      <c r="AM82" s="0" t="s">
        <v>380</v>
      </c>
      <c r="AN82" s="11" t="n">
        <v>46176</v>
      </c>
      <c r="AO82" s="6" t="n">
        <v>32.09</v>
      </c>
      <c r="AP82" s="0" t="s">
        <v>380</v>
      </c>
      <c r="AQ82" s="0"/>
      <c r="AR82" s="0"/>
      <c r="AS82" s="0"/>
      <c r="AT82" s="0"/>
      <c r="AU82" s="0"/>
      <c r="AV82" s="0"/>
      <c r="AW82" s="0"/>
      <c r="AX82" s="0"/>
      <c r="AY82" s="0"/>
      <c r="AZ82" s="11" t="n">
        <v>46077</v>
      </c>
      <c r="BA82" s="6" t="n">
        <v>-2.12</v>
      </c>
      <c r="BB82" s="0" t="s">
        <v>381</v>
      </c>
    </row>
    <row collapsed="false" customFormat="false" customHeight="false" hidden="false" ht="12.1" outlineLevel="0" r="83">
      <c r="A83" s="0"/>
      <c r="B83" s="0"/>
      <c r="C83" s="0"/>
      <c r="D83" s="0"/>
      <c r="E83" s="0"/>
      <c r="F83" s="0"/>
      <c r="G83" s="0"/>
      <c r="H83" s="0"/>
      <c r="I83" s="0"/>
      <c r="J83" s="0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11" t="n">
        <v>45964</v>
      </c>
      <c r="AL83" s="6" t="n">
        <v>1.13</v>
      </c>
      <c r="AM83" s="0" t="s">
        <v>380</v>
      </c>
      <c r="AN83" s="11" t="n">
        <v>46211</v>
      </c>
      <c r="AO83" s="6" t="n">
        <v>16.26</v>
      </c>
      <c r="AP83" s="0" t="s">
        <v>380</v>
      </c>
      <c r="AQ83" s="0"/>
      <c r="AR83" s="0"/>
      <c r="AS83" s="0"/>
      <c r="AT83" s="0"/>
      <c r="AU83" s="0"/>
      <c r="AV83" s="0"/>
      <c r="AW83" s="0"/>
      <c r="AX83" s="0"/>
      <c r="AY83" s="0"/>
      <c r="AZ83" s="11" t="n">
        <v>46077</v>
      </c>
      <c r="BA83" s="6" t="n">
        <v>-2.12</v>
      </c>
      <c r="BB83" s="0" t="s">
        <v>381</v>
      </c>
    </row>
    <row collapsed="false" customFormat="false" customHeight="false" hidden="false" ht="12.1" outlineLevel="0" r="84">
      <c r="A84" s="0"/>
      <c r="B84" s="0"/>
      <c r="C84" s="0"/>
      <c r="D84" s="0"/>
      <c r="E84" s="0"/>
      <c r="F84" s="0"/>
      <c r="G84" s="0"/>
      <c r="H84" s="0"/>
      <c r="I84" s="0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11" t="n">
        <v>45964</v>
      </c>
      <c r="AL84" s="6" t="n">
        <v>1.13</v>
      </c>
      <c r="AM84" s="0" t="s">
        <v>380</v>
      </c>
      <c r="AN84" s="11" t="n">
        <v>46232</v>
      </c>
      <c r="AO84" s="6" t="n">
        <v>465.08</v>
      </c>
      <c r="AP84" s="0" t="s">
        <v>380</v>
      </c>
      <c r="AQ84" s="0"/>
      <c r="AR84" s="0"/>
      <c r="AS84" s="0"/>
      <c r="AT84" s="0"/>
      <c r="AU84" s="0"/>
      <c r="AV84" s="0"/>
      <c r="AW84" s="0"/>
      <c r="AX84" s="0"/>
      <c r="AY84" s="0"/>
      <c r="AZ84" s="11" t="n">
        <v>46077</v>
      </c>
      <c r="BA84" s="6" t="n">
        <v>-2.12</v>
      </c>
      <c r="BB84" s="0" t="s">
        <v>381</v>
      </c>
    </row>
    <row collapsed="false" customFormat="false" customHeight="false" hidden="false" ht="12.1" outlineLevel="0" r="85">
      <c r="A85" s="0"/>
      <c r="B85" s="0"/>
      <c r="C85" s="0"/>
      <c r="D85" s="0"/>
      <c r="E85" s="0"/>
      <c r="F85" s="0"/>
      <c r="G85" s="0"/>
      <c r="H85" s="0"/>
      <c r="I85" s="0"/>
      <c r="J85" s="0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11" t="n">
        <v>45964</v>
      </c>
      <c r="AL85" s="6" t="n">
        <v>1.13</v>
      </c>
      <c r="AM85" s="0" t="s">
        <v>380</v>
      </c>
      <c r="AN85" s="11" t="n">
        <v>46261</v>
      </c>
      <c r="AO85" s="8" t="s">
        <f>=-Портфель!K16</f>
      </c>
      <c r="AP85" s="0" t="s">
        <v>382</v>
      </c>
      <c r="AQ85" s="0"/>
      <c r="AR85" s="0"/>
      <c r="AS85" s="0"/>
      <c r="AT85" s="0"/>
      <c r="AU85" s="0"/>
      <c r="AV85" s="0"/>
      <c r="AW85" s="0"/>
      <c r="AX85" s="0"/>
      <c r="AY85" s="0"/>
      <c r="AZ85" s="11" t="n">
        <v>46077</v>
      </c>
      <c r="BA85" s="6" t="n">
        <v>-2.12</v>
      </c>
      <c r="BB85" s="0" t="s">
        <v>381</v>
      </c>
    </row>
    <row collapsed="false" customFormat="false" customHeight="false" hidden="false" ht="12.1" outlineLevel="0" r="86">
      <c r="A86" s="0"/>
      <c r="B86" s="0"/>
      <c r="C86" s="0"/>
      <c r="D86" s="0"/>
      <c r="E86" s="0"/>
      <c r="F86" s="0"/>
      <c r="G86" s="0"/>
      <c r="H86" s="0"/>
      <c r="I86" s="0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11" t="n">
        <v>45964</v>
      </c>
      <c r="AL86" s="6" t="n">
        <v>1.13</v>
      </c>
      <c r="AM86" s="0" t="s">
        <v>380</v>
      </c>
      <c r="AN86" s="0"/>
      <c r="AO86" s="10" t="s">
        <f>=XIRR(AO2:AO85,AN2:AN85)</f>
      </c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11" t="n">
        <v>46077</v>
      </c>
      <c r="BA86" s="6" t="n">
        <v>-1.06</v>
      </c>
      <c r="BB86" s="0" t="s">
        <v>381</v>
      </c>
    </row>
    <row collapsed="false" customFormat="false" customHeight="false" hidden="false" ht="12.1" outlineLevel="0" r="87">
      <c r="A87" s="0"/>
      <c r="B87" s="0"/>
      <c r="C87" s="0"/>
      <c r="D87" s="0"/>
      <c r="E87" s="0"/>
      <c r="F87" s="0"/>
      <c r="G87" s="0"/>
      <c r="H87" s="0"/>
      <c r="I87" s="0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11" t="n">
        <v>45964</v>
      </c>
      <c r="AL87" s="6" t="n">
        <v>1.13</v>
      </c>
      <c r="AM87" s="0" t="s">
        <v>380</v>
      </c>
      <c r="AN87" s="0"/>
      <c r="AO87" s="8" t="s">
        <f>=-SUM(AO2:AO85)</f>
      </c>
      <c r="AP87" s="0" t="s">
        <v>383</v>
      </c>
      <c r="AQ87" s="0"/>
      <c r="AR87" s="0"/>
      <c r="AS87" s="0"/>
      <c r="AT87" s="0"/>
      <c r="AU87" s="0"/>
      <c r="AV87" s="0"/>
      <c r="AW87" s="0"/>
      <c r="AX87" s="0"/>
      <c r="AY87" s="0"/>
      <c r="AZ87" s="11" t="n">
        <v>46077</v>
      </c>
      <c r="BA87" s="6" t="n">
        <v>-1.06</v>
      </c>
      <c r="BB87" s="0" t="s">
        <v>381</v>
      </c>
    </row>
    <row collapsed="false" customFormat="false" customHeight="false" hidden="false" ht="12.1" outlineLevel="0" r="88">
      <c r="A88" s="0"/>
      <c r="B88" s="0"/>
      <c r="C88" s="0"/>
      <c r="D88" s="0"/>
      <c r="E88" s="0"/>
      <c r="F88" s="0"/>
      <c r="G88" s="0"/>
      <c r="H88" s="0"/>
      <c r="I88" s="0"/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11" t="n">
        <v>45964</v>
      </c>
      <c r="AL88" s="6" t="n">
        <v>1.13</v>
      </c>
      <c r="AM88" s="0" t="s">
        <v>380</v>
      </c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11" t="n">
        <v>46077</v>
      </c>
      <c r="BA88" s="6" t="n">
        <v>-2.12</v>
      </c>
      <c r="BB88" s="0" t="s">
        <v>381</v>
      </c>
    </row>
    <row collapsed="false" customFormat="false" customHeight="false" hidden="false" ht="12.1" outlineLevel="0" r="89">
      <c r="A89" s="0"/>
      <c r="B89" s="0"/>
      <c r="C89" s="0"/>
      <c r="D89" s="0"/>
      <c r="E89" s="0"/>
      <c r="F89" s="0"/>
      <c r="G89" s="0"/>
      <c r="H89" s="0"/>
      <c r="I89" s="0"/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11" t="n">
        <v>45964</v>
      </c>
      <c r="AL89" s="6" t="n">
        <v>1.13</v>
      </c>
      <c r="AM89" s="0" t="s">
        <v>380</v>
      </c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11" t="n">
        <v>46077</v>
      </c>
      <c r="BA89" s="6" t="n">
        <v>-2.12</v>
      </c>
      <c r="BB89" s="0" t="s">
        <v>381</v>
      </c>
    </row>
    <row collapsed="false" customFormat="false" customHeight="false" hidden="false" ht="12.1" outlineLevel="0" r="90">
      <c r="A90" s="0"/>
      <c r="B90" s="0"/>
      <c r="C90" s="0"/>
      <c r="D90" s="0"/>
      <c r="E90" s="0"/>
      <c r="F90" s="0"/>
      <c r="G90" s="0"/>
      <c r="H90" s="0"/>
      <c r="I90" s="0"/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11" t="n">
        <v>45964</v>
      </c>
      <c r="AL90" s="6" t="n">
        <v>1.13</v>
      </c>
      <c r="AM90" s="0" t="s">
        <v>380</v>
      </c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11" t="n">
        <v>46077</v>
      </c>
      <c r="BA90" s="6" t="n">
        <v>-2.12</v>
      </c>
      <c r="BB90" s="0" t="s">
        <v>381</v>
      </c>
    </row>
    <row collapsed="false" customFormat="false" customHeight="false" hidden="false" ht="12.1" outlineLevel="0" r="91">
      <c r="A91" s="0"/>
      <c r="B91" s="0"/>
      <c r="C91" s="0"/>
      <c r="D91" s="0"/>
      <c r="E91" s="0"/>
      <c r="F91" s="0"/>
      <c r="G91" s="0"/>
      <c r="H91" s="0"/>
      <c r="I91" s="0"/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11" t="n">
        <v>45964</v>
      </c>
      <c r="AL91" s="6" t="n">
        <v>1.13</v>
      </c>
      <c r="AM91" s="0" t="s">
        <v>380</v>
      </c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11" t="n">
        <v>46077</v>
      </c>
      <c r="BA91" s="6" t="n">
        <v>-2.12</v>
      </c>
      <c r="BB91" s="0" t="s">
        <v>381</v>
      </c>
    </row>
    <row collapsed="false" customFormat="false" customHeight="false" hidden="false" ht="12.1" outlineLevel="0" r="92">
      <c r="A92" s="0"/>
      <c r="B92" s="0"/>
      <c r="C92" s="0"/>
      <c r="D92" s="0"/>
      <c r="E92" s="0"/>
      <c r="F92" s="0"/>
      <c r="G92" s="0"/>
      <c r="H92" s="0"/>
      <c r="I92" s="0"/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11" t="n">
        <v>45964</v>
      </c>
      <c r="AL92" s="6" t="n">
        <v>1.13</v>
      </c>
      <c r="AM92" s="0" t="s">
        <v>380</v>
      </c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11" t="n">
        <v>46077</v>
      </c>
      <c r="BA92" s="6" t="n">
        <v>-2.12</v>
      </c>
      <c r="BB92" s="0" t="s">
        <v>381</v>
      </c>
    </row>
    <row collapsed="false" customFormat="false" customHeight="false" hidden="false" ht="12.1" outlineLevel="0" r="93">
      <c r="A93" s="0"/>
      <c r="B93" s="0"/>
      <c r="C93" s="0"/>
      <c r="D93" s="0"/>
      <c r="E93" s="0"/>
      <c r="F93" s="0"/>
      <c r="G93" s="0"/>
      <c r="H93" s="0"/>
      <c r="I93" s="0"/>
      <c r="J93" s="0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11" t="n">
        <v>45964</v>
      </c>
      <c r="AL93" s="6" t="n">
        <v>1.13</v>
      </c>
      <c r="AM93" s="0" t="s">
        <v>380</v>
      </c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11" t="n">
        <v>46077</v>
      </c>
      <c r="BA93" s="6" t="n">
        <v>-1.06</v>
      </c>
      <c r="BB93" s="0" t="s">
        <v>381</v>
      </c>
    </row>
    <row collapsed="false" customFormat="false" customHeight="false" hidden="false" ht="12.1" outlineLevel="0" r="94">
      <c r="A94" s="0"/>
      <c r="B94" s="0"/>
      <c r="C94" s="0"/>
      <c r="D94" s="0"/>
      <c r="E94" s="0"/>
      <c r="F94" s="0"/>
      <c r="G94" s="0"/>
      <c r="H94" s="0"/>
      <c r="I94" s="0"/>
      <c r="J94" s="0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11" t="n">
        <v>45964</v>
      </c>
      <c r="AL94" s="6" t="n">
        <v>1.13</v>
      </c>
      <c r="AM94" s="0" t="s">
        <v>380</v>
      </c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11" t="n">
        <v>46077</v>
      </c>
      <c r="BA94" s="6" t="n">
        <v>-2.12</v>
      </c>
      <c r="BB94" s="0" t="s">
        <v>381</v>
      </c>
    </row>
    <row collapsed="false" customFormat="false" customHeight="false" hidden="false" ht="12.1" outlineLevel="0" r="95">
      <c r="A95" s="0"/>
      <c r="B95" s="0"/>
      <c r="C95" s="0"/>
      <c r="D95" s="0"/>
      <c r="E95" s="0"/>
      <c r="F95" s="0"/>
      <c r="G95" s="0"/>
      <c r="H95" s="0"/>
      <c r="I95" s="0"/>
      <c r="J95" s="0"/>
      <c r="K95" s="0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11" t="n">
        <v>45964</v>
      </c>
      <c r="AL95" s="6" t="n">
        <v>1.13</v>
      </c>
      <c r="AM95" s="0" t="s">
        <v>380</v>
      </c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11" t="n">
        <v>46077</v>
      </c>
      <c r="BA95" s="6" t="n">
        <v>-2.12</v>
      </c>
      <c r="BB95" s="0" t="s">
        <v>381</v>
      </c>
    </row>
    <row collapsed="false" customFormat="false" customHeight="false" hidden="false" ht="12.1" outlineLevel="0" r="96">
      <c r="A96" s="0"/>
      <c r="B96" s="0"/>
      <c r="C96" s="0"/>
      <c r="D96" s="0"/>
      <c r="E96" s="0"/>
      <c r="F96" s="0"/>
      <c r="G96" s="0"/>
      <c r="H96" s="0"/>
      <c r="I96" s="0"/>
      <c r="J96" s="0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11" t="n">
        <v>45964</v>
      </c>
      <c r="AL96" s="6" t="n">
        <v>1.13</v>
      </c>
      <c r="AM96" s="0" t="s">
        <v>380</v>
      </c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11" t="n">
        <v>46077</v>
      </c>
      <c r="BA96" s="6" t="n">
        <v>-2.12</v>
      </c>
      <c r="BB96" s="0" t="s">
        <v>381</v>
      </c>
    </row>
    <row collapsed="false" customFormat="false" customHeight="false" hidden="false" ht="12.1" outlineLevel="0" r="97">
      <c r="A97" s="0"/>
      <c r="B97" s="0"/>
      <c r="C97" s="0"/>
      <c r="D97" s="0"/>
      <c r="E97" s="0"/>
      <c r="F97" s="0"/>
      <c r="G97" s="0"/>
      <c r="H97" s="0"/>
      <c r="I97" s="0"/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11" t="n">
        <v>45964</v>
      </c>
      <c r="AL97" s="6" t="n">
        <v>1.13</v>
      </c>
      <c r="AM97" s="0" t="s">
        <v>380</v>
      </c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11" t="n">
        <v>46077</v>
      </c>
      <c r="BA97" s="6" t="n">
        <v>-2.12</v>
      </c>
      <c r="BB97" s="0" t="s">
        <v>381</v>
      </c>
    </row>
    <row collapsed="false" customFormat="false" customHeight="false" hidden="false" ht="12.1" outlineLevel="0" r="98">
      <c r="A98" s="0"/>
      <c r="B98" s="0"/>
      <c r="C98" s="0"/>
      <c r="D98" s="0"/>
      <c r="E98" s="0"/>
      <c r="F98" s="0"/>
      <c r="G98" s="0"/>
      <c r="H98" s="0"/>
      <c r="I98" s="0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11" t="n">
        <v>45964</v>
      </c>
      <c r="AL98" s="6" t="n">
        <v>1.13</v>
      </c>
      <c r="AM98" s="0" t="s">
        <v>380</v>
      </c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11" t="n">
        <v>46077</v>
      </c>
      <c r="BA98" s="6" t="n">
        <v>-2.12</v>
      </c>
      <c r="BB98" s="0" t="s">
        <v>381</v>
      </c>
    </row>
    <row collapsed="false" customFormat="false" customHeight="false" hidden="false" ht="12.1" outlineLevel="0" r="99">
      <c r="A99" s="0"/>
      <c r="B99" s="0"/>
      <c r="C99" s="0"/>
      <c r="D99" s="0"/>
      <c r="E99" s="0"/>
      <c r="F99" s="0"/>
      <c r="G99" s="0"/>
      <c r="H99" s="0"/>
      <c r="I99" s="0"/>
      <c r="J99" s="0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11" t="n">
        <v>45964</v>
      </c>
      <c r="AL99" s="6" t="n">
        <v>1.13</v>
      </c>
      <c r="AM99" s="0" t="s">
        <v>380</v>
      </c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11" t="n">
        <v>46077</v>
      </c>
      <c r="BA99" s="6" t="n">
        <v>-2.12</v>
      </c>
      <c r="BB99" s="0" t="s">
        <v>381</v>
      </c>
    </row>
    <row collapsed="false" customFormat="false" customHeight="false" hidden="false" ht="12.1" outlineLevel="0" r="100">
      <c r="A100" s="0"/>
      <c r="B100" s="0"/>
      <c r="C100" s="0"/>
      <c r="D100" s="0"/>
      <c r="E100" s="0"/>
      <c r="F100" s="0"/>
      <c r="G100" s="0"/>
      <c r="H100" s="0"/>
      <c r="I100" s="0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11" t="n">
        <v>45964</v>
      </c>
      <c r="AL100" s="6" t="n">
        <v>1.13</v>
      </c>
      <c r="AM100" s="0" t="s">
        <v>380</v>
      </c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11" t="n">
        <v>46077</v>
      </c>
      <c r="BA100" s="6" t="n">
        <v>-1.06</v>
      </c>
      <c r="BB100" s="0" t="s">
        <v>381</v>
      </c>
    </row>
    <row collapsed="false" customFormat="false" customHeight="false" hidden="false" ht="12.1" outlineLevel="0" r="101">
      <c r="A101" s="0"/>
      <c r="B101" s="0"/>
      <c r="C101" s="0"/>
      <c r="D101" s="0"/>
      <c r="E101" s="0"/>
      <c r="F101" s="0"/>
      <c r="G101" s="0"/>
      <c r="H101" s="0"/>
      <c r="I101" s="0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11" t="n">
        <v>45964</v>
      </c>
      <c r="AL101" s="6" t="n">
        <v>1.13</v>
      </c>
      <c r="AM101" s="0" t="s">
        <v>380</v>
      </c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11" t="n">
        <v>46077</v>
      </c>
      <c r="BA101" s="6" t="n">
        <v>-1.06</v>
      </c>
      <c r="BB101" s="0" t="s">
        <v>381</v>
      </c>
    </row>
    <row collapsed="false" customFormat="false" customHeight="false" hidden="false" ht="12.1" outlineLevel="0" r="102">
      <c r="A102" s="0"/>
      <c r="B102" s="0"/>
      <c r="C102" s="0"/>
      <c r="D102" s="0"/>
      <c r="E102" s="0"/>
      <c r="F102" s="0"/>
      <c r="G102" s="0"/>
      <c r="H102" s="0"/>
      <c r="I102" s="0"/>
      <c r="J102" s="0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11" t="n">
        <v>45964</v>
      </c>
      <c r="AL102" s="6" t="n">
        <v>1.13</v>
      </c>
      <c r="AM102" s="0" t="s">
        <v>380</v>
      </c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11" t="n">
        <v>46077</v>
      </c>
      <c r="BA102" s="6" t="n">
        <v>-2.12</v>
      </c>
      <c r="BB102" s="0" t="s">
        <v>381</v>
      </c>
    </row>
    <row collapsed="false" customFormat="false" customHeight="false" hidden="false" ht="12.1" outlineLevel="0" r="103">
      <c r="A103" s="0"/>
      <c r="B103" s="0"/>
      <c r="C103" s="0"/>
      <c r="D103" s="0"/>
      <c r="E103" s="0"/>
      <c r="F103" s="0"/>
      <c r="G103" s="0"/>
      <c r="H103" s="0"/>
      <c r="I103" s="0"/>
      <c r="J103" s="0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11" t="n">
        <v>45964</v>
      </c>
      <c r="AL103" s="6" t="n">
        <v>1.13</v>
      </c>
      <c r="AM103" s="0" t="s">
        <v>380</v>
      </c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11" t="n">
        <v>46077</v>
      </c>
      <c r="BA103" s="6" t="n">
        <v>-2.12</v>
      </c>
      <c r="BB103" s="0" t="s">
        <v>381</v>
      </c>
    </row>
    <row collapsed="false" customFormat="false" customHeight="false" hidden="false" ht="12.1" outlineLevel="0" r="104">
      <c r="A104" s="0"/>
      <c r="B104" s="0"/>
      <c r="C104" s="0"/>
      <c r="D104" s="0"/>
      <c r="E104" s="0"/>
      <c r="F104" s="0"/>
      <c r="G104" s="0"/>
      <c r="H104" s="0"/>
      <c r="I104" s="0"/>
      <c r="J104" s="0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11" t="n">
        <v>45964</v>
      </c>
      <c r="AL104" s="6" t="n">
        <v>1.13</v>
      </c>
      <c r="AM104" s="0" t="s">
        <v>380</v>
      </c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11" t="n">
        <v>46077</v>
      </c>
      <c r="BA104" s="6" t="n">
        <v>-2.12</v>
      </c>
      <c r="BB104" s="0" t="s">
        <v>381</v>
      </c>
    </row>
    <row collapsed="false" customFormat="false" customHeight="false" hidden="false" ht="12.1" outlineLevel="0" r="105">
      <c r="A105" s="0"/>
      <c r="B105" s="0"/>
      <c r="C105" s="0"/>
      <c r="D105" s="0"/>
      <c r="E105" s="0"/>
      <c r="F105" s="0"/>
      <c r="G105" s="0"/>
      <c r="H105" s="0"/>
      <c r="I105" s="0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11" t="n">
        <v>45964</v>
      </c>
      <c r="AL105" s="6" t="n">
        <v>1.13</v>
      </c>
      <c r="AM105" s="0" t="s">
        <v>380</v>
      </c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11" t="n">
        <v>46077</v>
      </c>
      <c r="BA105" s="6" t="n">
        <v>-2.12</v>
      </c>
      <c r="BB105" s="0" t="s">
        <v>381</v>
      </c>
    </row>
    <row collapsed="false" customFormat="false" customHeight="false" hidden="false" ht="12.1" outlineLevel="0" r="106">
      <c r="A106" s="0"/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11" t="n">
        <v>45964</v>
      </c>
      <c r="AL106" s="6" t="n">
        <v>1.13</v>
      </c>
      <c r="AM106" s="0" t="s">
        <v>380</v>
      </c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11" t="n">
        <v>46077</v>
      </c>
      <c r="BA106" s="6" t="n">
        <v>-1.06</v>
      </c>
      <c r="BB106" s="0" t="s">
        <v>381</v>
      </c>
    </row>
    <row collapsed="false" customFormat="false" customHeight="false" hidden="false" ht="12.1" outlineLevel="0" r="107">
      <c r="A107" s="0"/>
      <c r="B107" s="0"/>
      <c r="C107" s="0"/>
      <c r="D107" s="0"/>
      <c r="E107" s="0"/>
      <c r="F107" s="0"/>
      <c r="G107" s="0"/>
      <c r="H107" s="0"/>
      <c r="I107" s="0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11" t="n">
        <v>45964</v>
      </c>
      <c r="AL107" s="6" t="n">
        <v>1.13</v>
      </c>
      <c r="AM107" s="0" t="s">
        <v>380</v>
      </c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11" t="n">
        <v>46077</v>
      </c>
      <c r="BA107" s="6" t="n">
        <v>-2.12</v>
      </c>
      <c r="BB107" s="0" t="s">
        <v>381</v>
      </c>
    </row>
    <row collapsed="false" customFormat="false" customHeight="false" hidden="false" ht="12.1" outlineLevel="0" r="108">
      <c r="A108" s="0"/>
      <c r="B108" s="0"/>
      <c r="C108" s="0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11" t="n">
        <v>45964</v>
      </c>
      <c r="AL108" s="6" t="n">
        <v>1.13</v>
      </c>
      <c r="AM108" s="0" t="s">
        <v>380</v>
      </c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11" t="n">
        <v>46077</v>
      </c>
      <c r="BA108" s="6" t="n">
        <v>-1.06</v>
      </c>
      <c r="BB108" s="0" t="s">
        <v>381</v>
      </c>
    </row>
    <row collapsed="false" customFormat="false" customHeight="false" hidden="false" ht="12.1" outlineLevel="0" r="109">
      <c r="A109" s="0"/>
      <c r="B109" s="0"/>
      <c r="C109" s="0"/>
      <c r="D109" s="0"/>
      <c r="E109" s="0"/>
      <c r="F109" s="0"/>
      <c r="G109" s="0"/>
      <c r="H109" s="0"/>
      <c r="I109" s="0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11" t="n">
        <v>45964</v>
      </c>
      <c r="AL109" s="6" t="n">
        <v>1.13</v>
      </c>
      <c r="AM109" s="0" t="s">
        <v>380</v>
      </c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11" t="n">
        <v>46077</v>
      </c>
      <c r="BA109" s="6" t="n">
        <v>-1.06</v>
      </c>
      <c r="BB109" s="0" t="s">
        <v>381</v>
      </c>
    </row>
    <row collapsed="false" customFormat="false" customHeight="false" hidden="false" ht="12.1" outlineLevel="0" r="110">
      <c r="A110" s="0"/>
      <c r="B110" s="0"/>
      <c r="C110" s="0"/>
      <c r="D110" s="0"/>
      <c r="E110" s="0"/>
      <c r="F110" s="0"/>
      <c r="G110" s="0"/>
      <c r="H110" s="0"/>
      <c r="I110" s="0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11" t="n">
        <v>45964</v>
      </c>
      <c r="AL110" s="6" t="n">
        <v>1.13</v>
      </c>
      <c r="AM110" s="0" t="s">
        <v>380</v>
      </c>
      <c r="AN110" s="0"/>
      <c r="AO110" s="0"/>
      <c r="AP110" s="0"/>
      <c r="AQ110" s="0"/>
      <c r="AR110" s="0"/>
      <c r="AS110" s="0"/>
      <c r="AT110" s="0"/>
      <c r="AU110" s="0"/>
      <c r="AV110" s="0"/>
      <c r="AW110" s="0"/>
      <c r="AX110" s="0"/>
      <c r="AY110" s="0"/>
      <c r="AZ110" s="11" t="n">
        <v>46077</v>
      </c>
      <c r="BA110" s="6" t="n">
        <v>-2.12</v>
      </c>
      <c r="BB110" s="0" t="s">
        <v>381</v>
      </c>
    </row>
    <row collapsed="false" customFormat="false" customHeight="false" hidden="false" ht="12.1" outlineLevel="0" r="111">
      <c r="A111" s="0"/>
      <c r="B111" s="0"/>
      <c r="C111" s="0"/>
      <c r="D111" s="0"/>
      <c r="E111" s="0"/>
      <c r="F111" s="0"/>
      <c r="G111" s="0"/>
      <c r="H111" s="0"/>
      <c r="I111" s="0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11" t="n">
        <v>45964</v>
      </c>
      <c r="AL111" s="6" t="n">
        <v>1.13</v>
      </c>
      <c r="AM111" s="0" t="s">
        <v>380</v>
      </c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11" t="n">
        <v>46077</v>
      </c>
      <c r="BA111" s="6" t="n">
        <v>-2.12</v>
      </c>
      <c r="BB111" s="0" t="s">
        <v>381</v>
      </c>
    </row>
    <row collapsed="false" customFormat="false" customHeight="false" hidden="false" ht="12.1" outlineLevel="0" r="112">
      <c r="A112" s="0"/>
      <c r="B112" s="0"/>
      <c r="C112" s="0"/>
      <c r="D112" s="0"/>
      <c r="E112" s="0"/>
      <c r="F112" s="0"/>
      <c r="G112" s="0"/>
      <c r="H112" s="0"/>
      <c r="I112" s="0"/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11" t="n">
        <v>45964</v>
      </c>
      <c r="AL112" s="6" t="n">
        <v>1.13</v>
      </c>
      <c r="AM112" s="0" t="s">
        <v>380</v>
      </c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11" t="n">
        <v>46077</v>
      </c>
      <c r="BA112" s="6" t="n">
        <v>-2.12</v>
      </c>
      <c r="BB112" s="0" t="s">
        <v>381</v>
      </c>
    </row>
    <row collapsed="false" customFormat="false" customHeight="false" hidden="false" ht="12.1" outlineLevel="0" r="113">
      <c r="A113" s="0"/>
      <c r="B113" s="0"/>
      <c r="C113" s="0"/>
      <c r="D113" s="0"/>
      <c r="E113" s="0"/>
      <c r="F113" s="0"/>
      <c r="G113" s="0"/>
      <c r="H113" s="0"/>
      <c r="I113" s="0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11" t="n">
        <v>45964</v>
      </c>
      <c r="AL113" s="6" t="n">
        <v>1.13</v>
      </c>
      <c r="AM113" s="0" t="s">
        <v>380</v>
      </c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11" t="n">
        <v>46077</v>
      </c>
      <c r="BA113" s="6" t="n">
        <v>-2.12</v>
      </c>
      <c r="BB113" s="0" t="s">
        <v>381</v>
      </c>
    </row>
    <row collapsed="false" customFormat="false" customHeight="false" hidden="false" ht="12.1" outlineLevel="0" r="114">
      <c r="A114" s="0"/>
      <c r="B114" s="0"/>
      <c r="C114" s="0"/>
      <c r="D114" s="0"/>
      <c r="E114" s="0"/>
      <c r="F114" s="0"/>
      <c r="G114" s="0"/>
      <c r="H114" s="0"/>
      <c r="I114" s="0"/>
      <c r="J114" s="0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11" t="n">
        <v>45964</v>
      </c>
      <c r="AL114" s="6" t="n">
        <v>1.13</v>
      </c>
      <c r="AM114" s="0" t="s">
        <v>380</v>
      </c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11" t="n">
        <v>46077</v>
      </c>
      <c r="BA114" s="6" t="n">
        <v>-2.12</v>
      </c>
      <c r="BB114" s="0" t="s">
        <v>381</v>
      </c>
    </row>
    <row collapsed="false" customFormat="false" customHeight="false" hidden="false" ht="12.1" outlineLevel="0" r="115">
      <c r="A115" s="0"/>
      <c r="B115" s="0"/>
      <c r="C115" s="0"/>
      <c r="D115" s="0"/>
      <c r="E115" s="0"/>
      <c r="F115" s="0"/>
      <c r="G115" s="0"/>
      <c r="H115" s="0"/>
      <c r="I115" s="0"/>
      <c r="J115" s="0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11" t="n">
        <v>45964</v>
      </c>
      <c r="AL115" s="6" t="n">
        <v>-106.08</v>
      </c>
      <c r="AM115" s="0" t="s">
        <v>381</v>
      </c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11" t="n">
        <v>46077</v>
      </c>
      <c r="BA115" s="6" t="n">
        <v>-2.12</v>
      </c>
      <c r="BB115" s="0" t="s">
        <v>381</v>
      </c>
    </row>
    <row collapsed="false" customFormat="false" customHeight="false" hidden="false" ht="12.1" outlineLevel="0" r="116">
      <c r="A116" s="0"/>
      <c r="B116" s="0"/>
      <c r="C116" s="0"/>
      <c r="D116" s="0"/>
      <c r="E116" s="0"/>
      <c r="F116" s="0"/>
      <c r="G116" s="0"/>
      <c r="H116" s="0"/>
      <c r="I116" s="0"/>
      <c r="J116" s="0"/>
      <c r="K116" s="0"/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11" t="n">
        <v>45964</v>
      </c>
      <c r="AL116" s="6" t="n">
        <v>-18.06</v>
      </c>
      <c r="AM116" s="0" t="s">
        <v>381</v>
      </c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11" t="n">
        <v>46077</v>
      </c>
      <c r="BA116" s="6" t="n">
        <v>-2.12</v>
      </c>
      <c r="BB116" s="0" t="s">
        <v>381</v>
      </c>
    </row>
    <row collapsed="false" customFormat="false" customHeight="false" hidden="false" ht="12.1" outlineLevel="0" r="117">
      <c r="A117" s="0"/>
      <c r="B117" s="0"/>
      <c r="C117" s="0"/>
      <c r="D117" s="0"/>
      <c r="E117" s="0"/>
      <c r="F117" s="0"/>
      <c r="G117" s="0"/>
      <c r="H117" s="0"/>
      <c r="I117" s="0"/>
      <c r="J117" s="0"/>
      <c r="K117" s="0"/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11" t="n">
        <v>45964</v>
      </c>
      <c r="AL117" s="6" t="n">
        <v>1.13</v>
      </c>
      <c r="AM117" s="0" t="s">
        <v>380</v>
      </c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11" t="n">
        <v>46077</v>
      </c>
      <c r="BA117" s="6" t="n">
        <v>-2.12</v>
      </c>
      <c r="BB117" s="0" t="s">
        <v>381</v>
      </c>
    </row>
    <row collapsed="false" customFormat="false" customHeight="false" hidden="false" ht="12.1" outlineLevel="0" r="118">
      <c r="A118" s="0"/>
      <c r="B118" s="0"/>
      <c r="C118" s="0"/>
      <c r="D118" s="0"/>
      <c r="E118" s="0"/>
      <c r="F118" s="0"/>
      <c r="G118" s="0"/>
      <c r="H118" s="0"/>
      <c r="I118" s="0"/>
      <c r="J118" s="0"/>
      <c r="K118" s="0"/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11" t="n">
        <v>45964</v>
      </c>
      <c r="AL118" s="6" t="n">
        <v>1.13</v>
      </c>
      <c r="AM118" s="0" t="s">
        <v>380</v>
      </c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11" t="n">
        <v>46077</v>
      </c>
      <c r="BA118" s="6" t="n">
        <v>-2.12</v>
      </c>
      <c r="BB118" s="0" t="s">
        <v>381</v>
      </c>
    </row>
    <row collapsed="false" customFormat="false" customHeight="false" hidden="false" ht="12.1" outlineLevel="0" r="119">
      <c r="A119" s="0"/>
      <c r="B119" s="0"/>
      <c r="C119" s="0"/>
      <c r="D119" s="0"/>
      <c r="E119" s="0"/>
      <c r="F119" s="0"/>
      <c r="G119" s="0"/>
      <c r="H119" s="0"/>
      <c r="I119" s="0"/>
      <c r="J119" s="0"/>
      <c r="K119" s="0"/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11" t="n">
        <v>45964</v>
      </c>
      <c r="AL119" s="6" t="n">
        <v>1.13</v>
      </c>
      <c r="AM119" s="0" t="s">
        <v>380</v>
      </c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11" t="n">
        <v>46077</v>
      </c>
      <c r="BA119" s="6" t="n">
        <v>-2.12</v>
      </c>
      <c r="BB119" s="0" t="s">
        <v>381</v>
      </c>
    </row>
    <row collapsed="false" customFormat="false" customHeight="false" hidden="false" ht="12.1" outlineLevel="0" r="120">
      <c r="A120" s="0"/>
      <c r="B120" s="0"/>
      <c r="C120" s="0"/>
      <c r="D120" s="0"/>
      <c r="E120" s="0"/>
      <c r="F120" s="0"/>
      <c r="G120" s="0"/>
      <c r="H120" s="0"/>
      <c r="I120" s="0"/>
      <c r="J120" s="0"/>
      <c r="K120" s="0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11" t="n">
        <v>45964</v>
      </c>
      <c r="AL120" s="6" t="n">
        <v>1.13</v>
      </c>
      <c r="AM120" s="0" t="s">
        <v>380</v>
      </c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11" t="n">
        <v>46077</v>
      </c>
      <c r="BA120" s="6" t="n">
        <v>-2.12</v>
      </c>
      <c r="BB120" s="0" t="s">
        <v>381</v>
      </c>
    </row>
    <row collapsed="false" customFormat="false" customHeight="false" hidden="false" ht="12.1" outlineLevel="0" r="121">
      <c r="A121" s="0"/>
      <c r="B121" s="0"/>
      <c r="C121" s="0"/>
      <c r="D121" s="0"/>
      <c r="E121" s="0"/>
      <c r="F121" s="0"/>
      <c r="G121" s="0"/>
      <c r="H121" s="0"/>
      <c r="I121" s="0"/>
      <c r="J121" s="0"/>
      <c r="K121" s="0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11" t="n">
        <v>45964</v>
      </c>
      <c r="AL121" s="6" t="n">
        <v>1.13</v>
      </c>
      <c r="AM121" s="0" t="s">
        <v>380</v>
      </c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11" t="n">
        <v>46077</v>
      </c>
      <c r="BA121" s="6" t="n">
        <v>-2.12</v>
      </c>
      <c r="BB121" s="0" t="s">
        <v>381</v>
      </c>
    </row>
    <row collapsed="false" customFormat="false" customHeight="false" hidden="false" ht="12.1" outlineLevel="0" r="122">
      <c r="A122" s="0"/>
      <c r="B122" s="0"/>
      <c r="C122" s="0"/>
      <c r="D122" s="0"/>
      <c r="E122" s="0"/>
      <c r="F122" s="0"/>
      <c r="G122" s="0"/>
      <c r="H122" s="0"/>
      <c r="I122" s="0"/>
      <c r="J122" s="0"/>
      <c r="K122" s="0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11" t="n">
        <v>45964</v>
      </c>
      <c r="AL122" s="6" t="n">
        <v>1.13</v>
      </c>
      <c r="AM122" s="0" t="s">
        <v>380</v>
      </c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11" t="n">
        <v>46077</v>
      </c>
      <c r="BA122" s="6" t="n">
        <v>-1.06</v>
      </c>
      <c r="BB122" s="0" t="s">
        <v>381</v>
      </c>
    </row>
    <row collapsed="false" customFormat="false" customHeight="false" hidden="false" ht="12.1" outlineLevel="0" r="123">
      <c r="A123" s="0"/>
      <c r="B123" s="0"/>
      <c r="C123" s="0"/>
      <c r="D123" s="0"/>
      <c r="E123" s="0"/>
      <c r="F123" s="0"/>
      <c r="G123" s="0"/>
      <c r="H123" s="0"/>
      <c r="I123" s="0"/>
      <c r="J123" s="0"/>
      <c r="K123" s="0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11" t="n">
        <v>45964</v>
      </c>
      <c r="AL123" s="6" t="n">
        <v>1.13</v>
      </c>
      <c r="AM123" s="0" t="s">
        <v>380</v>
      </c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11" t="n">
        <v>46077</v>
      </c>
      <c r="BA123" s="6" t="n">
        <v>-2.12</v>
      </c>
      <c r="BB123" s="0" t="s">
        <v>381</v>
      </c>
    </row>
    <row collapsed="false" customFormat="false" customHeight="false" hidden="false" ht="12.1" outlineLevel="0" r="124">
      <c r="A124" s="0"/>
      <c r="B124" s="0"/>
      <c r="C124" s="0"/>
      <c r="D124" s="0"/>
      <c r="E124" s="0"/>
      <c r="F124" s="0"/>
      <c r="G124" s="0"/>
      <c r="H124" s="0"/>
      <c r="I124" s="0"/>
      <c r="J124" s="0"/>
      <c r="K124" s="0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11" t="n">
        <v>45964</v>
      </c>
      <c r="AL124" s="6" t="n">
        <v>1.13</v>
      </c>
      <c r="AM124" s="0" t="s">
        <v>380</v>
      </c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11" t="n">
        <v>46077</v>
      </c>
      <c r="BA124" s="6" t="n">
        <v>-2.12</v>
      </c>
      <c r="BB124" s="0" t="s">
        <v>381</v>
      </c>
    </row>
    <row collapsed="false" customFormat="false" customHeight="false" hidden="false" ht="12.1" outlineLevel="0" r="125">
      <c r="A125" s="0"/>
      <c r="B125" s="0"/>
      <c r="C125" s="0"/>
      <c r="D125" s="0"/>
      <c r="E125" s="0"/>
      <c r="F125" s="0"/>
      <c r="G125" s="0"/>
      <c r="H125" s="0"/>
      <c r="I125" s="0"/>
      <c r="J125" s="0"/>
      <c r="K125" s="0"/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11" t="n">
        <v>45964</v>
      </c>
      <c r="AL125" s="6" t="n">
        <v>1.13</v>
      </c>
      <c r="AM125" s="0" t="s">
        <v>380</v>
      </c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11" t="n">
        <v>46077</v>
      </c>
      <c r="BA125" s="6" t="n">
        <v>-2.12</v>
      </c>
      <c r="BB125" s="0" t="s">
        <v>381</v>
      </c>
    </row>
    <row collapsed="false" customFormat="false" customHeight="false" hidden="false" ht="12.1" outlineLevel="0" r="126">
      <c r="A126" s="0"/>
      <c r="B126" s="0"/>
      <c r="C126" s="0"/>
      <c r="D126" s="0"/>
      <c r="E126" s="0"/>
      <c r="F126" s="0"/>
      <c r="G126" s="0"/>
      <c r="H126" s="0"/>
      <c r="I126" s="0"/>
      <c r="J126" s="0"/>
      <c r="K126" s="0"/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11" t="n">
        <v>45964</v>
      </c>
      <c r="AL126" s="6" t="n">
        <v>1.13</v>
      </c>
      <c r="AM126" s="0" t="s">
        <v>380</v>
      </c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11" t="n">
        <v>46077</v>
      </c>
      <c r="BA126" s="6" t="n">
        <v>-2.12</v>
      </c>
      <c r="BB126" s="0" t="s">
        <v>381</v>
      </c>
    </row>
    <row collapsed="false" customFormat="false" customHeight="false" hidden="false" ht="12.1" outlineLevel="0" r="127">
      <c r="A127" s="0"/>
      <c r="B127" s="0"/>
      <c r="C127" s="0"/>
      <c r="D127" s="0"/>
      <c r="E127" s="0"/>
      <c r="F127" s="0"/>
      <c r="G127" s="0"/>
      <c r="H127" s="0"/>
      <c r="I127" s="0"/>
      <c r="J127" s="0"/>
      <c r="K127" s="0"/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11" t="n">
        <v>45964</v>
      </c>
      <c r="AL127" s="6" t="n">
        <v>1.13</v>
      </c>
      <c r="AM127" s="0" t="s">
        <v>380</v>
      </c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11" t="n">
        <v>46077</v>
      </c>
      <c r="BA127" s="6" t="n">
        <v>-2.12</v>
      </c>
      <c r="BB127" s="0" t="s">
        <v>381</v>
      </c>
    </row>
    <row collapsed="false" customFormat="false" customHeight="false" hidden="false" ht="12.1" outlineLevel="0" r="128">
      <c r="A128" s="0"/>
      <c r="B128" s="0"/>
      <c r="C128" s="0"/>
      <c r="D128" s="0"/>
      <c r="E128" s="0"/>
      <c r="F128" s="0"/>
      <c r="G128" s="0"/>
      <c r="H128" s="0"/>
      <c r="I128" s="0"/>
      <c r="J128" s="0"/>
      <c r="K128" s="0"/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11" t="n">
        <v>45964</v>
      </c>
      <c r="AL128" s="6" t="n">
        <v>1.13</v>
      </c>
      <c r="AM128" s="0" t="s">
        <v>380</v>
      </c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11" t="n">
        <v>46077</v>
      </c>
      <c r="BA128" s="6" t="n">
        <v>-2.12</v>
      </c>
      <c r="BB128" s="0" t="s">
        <v>381</v>
      </c>
    </row>
    <row collapsed="false" customFormat="false" customHeight="false" hidden="false" ht="12.1" outlineLevel="0" r="129">
      <c r="A129" s="0"/>
      <c r="B129" s="0"/>
      <c r="C129" s="0"/>
      <c r="D129" s="0"/>
      <c r="E129" s="0"/>
      <c r="F129" s="0"/>
      <c r="G129" s="0"/>
      <c r="H129" s="0"/>
      <c r="I129" s="0"/>
      <c r="J129" s="0"/>
      <c r="K129" s="0"/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11" t="n">
        <v>45964</v>
      </c>
      <c r="AL129" s="6" t="n">
        <v>1.13</v>
      </c>
      <c r="AM129" s="0" t="s">
        <v>380</v>
      </c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11" t="n">
        <v>46077</v>
      </c>
      <c r="BA129" s="6" t="n">
        <v>-2.12</v>
      </c>
      <c r="BB129" s="0" t="s">
        <v>381</v>
      </c>
    </row>
    <row collapsed="false" customFormat="false" customHeight="false" hidden="false" ht="12.1" outlineLevel="0" r="130">
      <c r="A130" s="0"/>
      <c r="B130" s="0"/>
      <c r="C130" s="0"/>
      <c r="D130" s="0"/>
      <c r="E130" s="0"/>
      <c r="F130" s="0"/>
      <c r="G130" s="0"/>
      <c r="H130" s="0"/>
      <c r="I130" s="0"/>
      <c r="J130" s="0"/>
      <c r="K130" s="0"/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11" t="n">
        <v>45964</v>
      </c>
      <c r="AL130" s="6" t="n">
        <v>1.13</v>
      </c>
      <c r="AM130" s="0" t="s">
        <v>380</v>
      </c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11" t="n">
        <v>46077</v>
      </c>
      <c r="BA130" s="6" t="n">
        <v>-2.12</v>
      </c>
      <c r="BB130" s="0" t="s">
        <v>381</v>
      </c>
    </row>
    <row collapsed="false" customFormat="false" customHeight="false" hidden="false" ht="12.1" outlineLevel="0" r="131">
      <c r="A131" s="0"/>
      <c r="B131" s="0"/>
      <c r="C131" s="0"/>
      <c r="D131" s="0"/>
      <c r="E131" s="0"/>
      <c r="F131" s="0"/>
      <c r="G131" s="0"/>
      <c r="H131" s="0"/>
      <c r="I131" s="0"/>
      <c r="J131" s="0"/>
      <c r="K131" s="0"/>
      <c r="L131" s="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11" t="n">
        <v>45964</v>
      </c>
      <c r="AL131" s="6" t="n">
        <v>1.13</v>
      </c>
      <c r="AM131" s="0" t="s">
        <v>380</v>
      </c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11" t="n">
        <v>46077</v>
      </c>
      <c r="BA131" s="6" t="n">
        <v>-2.12</v>
      </c>
      <c r="BB131" s="0" t="s">
        <v>381</v>
      </c>
    </row>
    <row collapsed="false" customFormat="false" customHeight="false" hidden="false" ht="12.1" outlineLevel="0" r="132">
      <c r="A132" s="0"/>
      <c r="B132" s="0"/>
      <c r="C132" s="0"/>
      <c r="D132" s="0"/>
      <c r="E132" s="0"/>
      <c r="F132" s="0"/>
      <c r="G132" s="0"/>
      <c r="H132" s="0"/>
      <c r="I132" s="0"/>
      <c r="J132" s="0"/>
      <c r="K132" s="0"/>
      <c r="L132" s="0"/>
      <c r="M132" s="0"/>
      <c r="N132" s="0"/>
      <c r="O132" s="0"/>
      <c r="P132" s="0"/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AB132" s="0"/>
      <c r="AC132" s="0"/>
      <c r="AD132" s="0"/>
      <c r="AE132" s="0"/>
      <c r="AF132" s="0"/>
      <c r="AG132" s="0"/>
      <c r="AH132" s="0"/>
      <c r="AI132" s="0"/>
      <c r="AJ132" s="0"/>
      <c r="AK132" s="11" t="n">
        <v>45964</v>
      </c>
      <c r="AL132" s="6" t="n">
        <v>1.13</v>
      </c>
      <c r="AM132" s="0" t="s">
        <v>380</v>
      </c>
      <c r="AN132" s="0"/>
      <c r="AO132" s="0"/>
      <c r="AP132" s="0"/>
      <c r="AQ132" s="0"/>
      <c r="AR132" s="0"/>
      <c r="AS132" s="0"/>
      <c r="AT132" s="0"/>
      <c r="AU132" s="0"/>
      <c r="AV132" s="0"/>
      <c r="AW132" s="0"/>
      <c r="AX132" s="0"/>
      <c r="AY132" s="0"/>
      <c r="AZ132" s="11" t="n">
        <v>46077</v>
      </c>
      <c r="BA132" s="6" t="n">
        <v>-2.12</v>
      </c>
      <c r="BB132" s="0" t="s">
        <v>381</v>
      </c>
    </row>
    <row collapsed="false" customFormat="false" customHeight="false" hidden="false" ht="12.1" outlineLevel="0" r="133">
      <c r="A133" s="0"/>
      <c r="B133" s="0"/>
      <c r="C133" s="0"/>
      <c r="D133" s="0"/>
      <c r="E133" s="0"/>
      <c r="F133" s="0"/>
      <c r="G133" s="0"/>
      <c r="H133" s="0"/>
      <c r="I133" s="0"/>
      <c r="J133" s="0"/>
      <c r="K133" s="0"/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11" t="n">
        <v>45964</v>
      </c>
      <c r="AL133" s="6" t="n">
        <v>1.13</v>
      </c>
      <c r="AM133" s="0" t="s">
        <v>380</v>
      </c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11" t="n">
        <v>46077</v>
      </c>
      <c r="BA133" s="6" t="n">
        <v>-1.06</v>
      </c>
      <c r="BB133" s="0" t="s">
        <v>381</v>
      </c>
    </row>
    <row collapsed="false" customFormat="false" customHeight="false" hidden="false" ht="12.1" outlineLevel="0" r="134">
      <c r="A134" s="0"/>
      <c r="B134" s="0"/>
      <c r="C134" s="0"/>
      <c r="D134" s="0"/>
      <c r="E134" s="0"/>
      <c r="F134" s="0"/>
      <c r="G134" s="0"/>
      <c r="H134" s="0"/>
      <c r="I134" s="0"/>
      <c r="J134" s="0"/>
      <c r="K134" s="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11" t="n">
        <v>45964</v>
      </c>
      <c r="AL134" s="6" t="n">
        <v>1.13</v>
      </c>
      <c r="AM134" s="0" t="s">
        <v>380</v>
      </c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11" t="n">
        <v>46077</v>
      </c>
      <c r="BA134" s="6" t="n">
        <v>-2.12</v>
      </c>
      <c r="BB134" s="0" t="s">
        <v>381</v>
      </c>
    </row>
    <row collapsed="false" customFormat="false" customHeight="false" hidden="false" ht="12.1" outlineLevel="0" r="135">
      <c r="A135" s="0"/>
      <c r="B135" s="0"/>
      <c r="C135" s="0"/>
      <c r="D135" s="0"/>
      <c r="E135" s="0"/>
      <c r="F135" s="0"/>
      <c r="G135" s="0"/>
      <c r="H135" s="0"/>
      <c r="I135" s="0"/>
      <c r="J135" s="0"/>
      <c r="K135" s="0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11" t="n">
        <v>45964</v>
      </c>
      <c r="AL135" s="6" t="n">
        <v>1.13</v>
      </c>
      <c r="AM135" s="0" t="s">
        <v>380</v>
      </c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11" t="n">
        <v>46077</v>
      </c>
      <c r="BA135" s="6" t="n">
        <v>-2.12</v>
      </c>
      <c r="BB135" s="0" t="s">
        <v>381</v>
      </c>
    </row>
    <row collapsed="false" customFormat="false" customHeight="false" hidden="false" ht="12.1" outlineLevel="0" r="136">
      <c r="A136" s="0"/>
      <c r="B136" s="0"/>
      <c r="C136" s="0"/>
      <c r="D136" s="0"/>
      <c r="E136" s="0"/>
      <c r="F136" s="0"/>
      <c r="G136" s="0"/>
      <c r="H136" s="0"/>
      <c r="I136" s="0"/>
      <c r="J136" s="0"/>
      <c r="K136" s="0"/>
      <c r="L136" s="0"/>
      <c r="M136" s="0"/>
      <c r="N136" s="0"/>
      <c r="O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11" t="n">
        <v>45964</v>
      </c>
      <c r="AL136" s="6" t="n">
        <v>1.13</v>
      </c>
      <c r="AM136" s="0" t="s">
        <v>380</v>
      </c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11" t="n">
        <v>46077</v>
      </c>
      <c r="BA136" s="6" t="n">
        <v>-2.12</v>
      </c>
      <c r="BB136" s="0" t="s">
        <v>381</v>
      </c>
    </row>
    <row collapsed="false" customFormat="false" customHeight="false" hidden="false" ht="12.1" outlineLevel="0" r="137">
      <c r="A137" s="0"/>
      <c r="B137" s="0"/>
      <c r="C137" s="0"/>
      <c r="D137" s="0"/>
      <c r="E137" s="0"/>
      <c r="F137" s="0"/>
      <c r="G137" s="0"/>
      <c r="H137" s="0"/>
      <c r="I137" s="0"/>
      <c r="J137" s="0"/>
      <c r="K137" s="0"/>
      <c r="L137" s="0"/>
      <c r="M137" s="0"/>
      <c r="N137" s="0"/>
      <c r="O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11" t="n">
        <v>45964</v>
      </c>
      <c r="AL137" s="6" t="n">
        <v>1.13</v>
      </c>
      <c r="AM137" s="0" t="s">
        <v>380</v>
      </c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11" t="n">
        <v>46077</v>
      </c>
      <c r="BA137" s="6" t="n">
        <v>-2.12</v>
      </c>
      <c r="BB137" s="0" t="s">
        <v>381</v>
      </c>
    </row>
    <row collapsed="false" customFormat="false" customHeight="false" hidden="false" ht="12.1" outlineLevel="0" r="138">
      <c r="A138" s="0"/>
      <c r="B138" s="0"/>
      <c r="C138" s="0"/>
      <c r="D138" s="0"/>
      <c r="E138" s="0"/>
      <c r="F138" s="0"/>
      <c r="G138" s="0"/>
      <c r="H138" s="0"/>
      <c r="I138" s="0"/>
      <c r="J138" s="0"/>
      <c r="K138" s="0"/>
      <c r="L138" s="0"/>
      <c r="M138" s="0"/>
      <c r="N138" s="0"/>
      <c r="O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11" t="n">
        <v>45964</v>
      </c>
      <c r="AL138" s="6" t="n">
        <v>1.13</v>
      </c>
      <c r="AM138" s="0" t="s">
        <v>380</v>
      </c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11" t="n">
        <v>46077</v>
      </c>
      <c r="BA138" s="6" t="n">
        <v>-2.12</v>
      </c>
      <c r="BB138" s="0" t="s">
        <v>381</v>
      </c>
    </row>
    <row collapsed="false" customFormat="false" customHeight="false" hidden="false" ht="12.1" outlineLevel="0" r="139">
      <c r="A139" s="0"/>
      <c r="B139" s="0"/>
      <c r="C139" s="0"/>
      <c r="D139" s="0"/>
      <c r="E139" s="0"/>
      <c r="F139" s="0"/>
      <c r="G139" s="0"/>
      <c r="H139" s="0"/>
      <c r="I139" s="0"/>
      <c r="J139" s="0"/>
      <c r="K139" s="0"/>
      <c r="L139" s="0"/>
      <c r="M139" s="0"/>
      <c r="N139" s="0"/>
      <c r="O139" s="0"/>
      <c r="P139" s="0"/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AB139" s="0"/>
      <c r="AC139" s="0"/>
      <c r="AD139" s="0"/>
      <c r="AE139" s="0"/>
      <c r="AF139" s="0"/>
      <c r="AG139" s="0"/>
      <c r="AH139" s="0"/>
      <c r="AI139" s="0"/>
      <c r="AJ139" s="0"/>
      <c r="AK139" s="11" t="n">
        <v>45964</v>
      </c>
      <c r="AL139" s="6" t="n">
        <v>1.13</v>
      </c>
      <c r="AM139" s="0" t="s">
        <v>380</v>
      </c>
      <c r="AN139" s="0"/>
      <c r="AO139" s="0"/>
      <c r="AP139" s="0"/>
      <c r="AQ139" s="0"/>
      <c r="AR139" s="0"/>
      <c r="AS139" s="0"/>
      <c r="AT139" s="0"/>
      <c r="AU139" s="0"/>
      <c r="AV139" s="0"/>
      <c r="AW139" s="0"/>
      <c r="AX139" s="0"/>
      <c r="AY139" s="0"/>
      <c r="AZ139" s="11" t="n">
        <v>46077</v>
      </c>
      <c r="BA139" s="6" t="n">
        <v>-2.12</v>
      </c>
      <c r="BB139" s="0" t="s">
        <v>381</v>
      </c>
    </row>
    <row collapsed="false" customFormat="false" customHeight="false" hidden="false" ht="12.1" outlineLevel="0" r="140">
      <c r="A140" s="0"/>
      <c r="B140" s="0"/>
      <c r="C140" s="0"/>
      <c r="D140" s="0"/>
      <c r="E140" s="0"/>
      <c r="F140" s="0"/>
      <c r="G140" s="0"/>
      <c r="H140" s="0"/>
      <c r="I140" s="0"/>
      <c r="J140" s="0"/>
      <c r="K140" s="0"/>
      <c r="L140" s="0"/>
      <c r="M140" s="0"/>
      <c r="N140" s="0"/>
      <c r="O140" s="0"/>
      <c r="P140" s="0"/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AB140" s="0"/>
      <c r="AC140" s="0"/>
      <c r="AD140" s="0"/>
      <c r="AE140" s="0"/>
      <c r="AF140" s="0"/>
      <c r="AG140" s="0"/>
      <c r="AH140" s="0"/>
      <c r="AI140" s="0"/>
      <c r="AJ140" s="0"/>
      <c r="AK140" s="11" t="n">
        <v>45964</v>
      </c>
      <c r="AL140" s="6" t="n">
        <v>1.13</v>
      </c>
      <c r="AM140" s="0" t="s">
        <v>380</v>
      </c>
      <c r="AN140" s="0"/>
      <c r="AO140" s="0"/>
      <c r="AP140" s="0"/>
      <c r="AQ140" s="0"/>
      <c r="AR140" s="0"/>
      <c r="AS140" s="0"/>
      <c r="AT140" s="0"/>
      <c r="AU140" s="0"/>
      <c r="AV140" s="0"/>
      <c r="AW140" s="0"/>
      <c r="AX140" s="0"/>
      <c r="AY140" s="0"/>
      <c r="AZ140" s="11" t="n">
        <v>46077</v>
      </c>
      <c r="BA140" s="6" t="n">
        <v>-2.12</v>
      </c>
      <c r="BB140" s="0" t="s">
        <v>381</v>
      </c>
    </row>
    <row collapsed="false" customFormat="false" customHeight="false" hidden="false" ht="12.1" outlineLevel="0" r="141">
      <c r="A141" s="0"/>
      <c r="B141" s="0"/>
      <c r="C141" s="0"/>
      <c r="D141" s="0"/>
      <c r="E141" s="0"/>
      <c r="F141" s="0"/>
      <c r="G141" s="0"/>
      <c r="H141" s="0"/>
      <c r="I141" s="0"/>
      <c r="J141" s="0"/>
      <c r="K141" s="0"/>
      <c r="L141" s="0"/>
      <c r="M141" s="0"/>
      <c r="N141" s="0"/>
      <c r="O141" s="0"/>
      <c r="P141" s="0"/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AB141" s="0"/>
      <c r="AC141" s="0"/>
      <c r="AD141" s="0"/>
      <c r="AE141" s="0"/>
      <c r="AF141" s="0"/>
      <c r="AG141" s="0"/>
      <c r="AH141" s="0"/>
      <c r="AI141" s="0"/>
      <c r="AJ141" s="0"/>
      <c r="AK141" s="11" t="n">
        <v>45964</v>
      </c>
      <c r="AL141" s="6" t="n">
        <v>1.13</v>
      </c>
      <c r="AM141" s="0" t="s">
        <v>380</v>
      </c>
      <c r="AN141" s="0"/>
      <c r="AO141" s="0"/>
      <c r="AP141" s="0"/>
      <c r="AQ141" s="0"/>
      <c r="AR141" s="0"/>
      <c r="AS141" s="0"/>
      <c r="AT141" s="0"/>
      <c r="AU141" s="0"/>
      <c r="AV141" s="0"/>
      <c r="AW141" s="0"/>
      <c r="AX141" s="0"/>
      <c r="AY141" s="0"/>
      <c r="AZ141" s="11" t="n">
        <v>46077</v>
      </c>
      <c r="BA141" s="6" t="n">
        <v>-2.12</v>
      </c>
      <c r="BB141" s="0" t="s">
        <v>381</v>
      </c>
    </row>
    <row collapsed="false" customFormat="false" customHeight="false" hidden="false" ht="12.1" outlineLevel="0" r="142">
      <c r="A142" s="0"/>
      <c r="B142" s="0"/>
      <c r="C142" s="0"/>
      <c r="D142" s="0"/>
      <c r="E142" s="0"/>
      <c r="F142" s="0"/>
      <c r="G142" s="0"/>
      <c r="H142" s="0"/>
      <c r="I142" s="0"/>
      <c r="J142" s="0"/>
      <c r="K142" s="0"/>
      <c r="L142" s="0"/>
      <c r="M142" s="0"/>
      <c r="N142" s="0"/>
      <c r="O142" s="0"/>
      <c r="P142" s="0"/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AB142" s="0"/>
      <c r="AC142" s="0"/>
      <c r="AD142" s="0"/>
      <c r="AE142" s="0"/>
      <c r="AF142" s="0"/>
      <c r="AG142" s="0"/>
      <c r="AH142" s="0"/>
      <c r="AI142" s="0"/>
      <c r="AJ142" s="0"/>
      <c r="AK142" s="11" t="n">
        <v>45964</v>
      </c>
      <c r="AL142" s="6" t="n">
        <v>1.13</v>
      </c>
      <c r="AM142" s="0" t="s">
        <v>380</v>
      </c>
      <c r="AN142" s="0"/>
      <c r="AO142" s="0"/>
      <c r="AP142" s="0"/>
      <c r="AQ142" s="0"/>
      <c r="AR142" s="0"/>
      <c r="AS142" s="0"/>
      <c r="AT142" s="0"/>
      <c r="AU142" s="0"/>
      <c r="AV142" s="0"/>
      <c r="AW142" s="0"/>
      <c r="AX142" s="0"/>
      <c r="AY142" s="0"/>
      <c r="AZ142" s="11" t="n">
        <v>46077</v>
      </c>
      <c r="BA142" s="6" t="n">
        <v>-2.12</v>
      </c>
      <c r="BB142" s="0" t="s">
        <v>381</v>
      </c>
    </row>
    <row collapsed="false" customFormat="false" customHeight="false" hidden="false" ht="12.1" outlineLevel="0" r="143">
      <c r="A143" s="0"/>
      <c r="B143" s="0"/>
      <c r="C143" s="0"/>
      <c r="D143" s="0"/>
      <c r="E143" s="0"/>
      <c r="F143" s="0"/>
      <c r="G143" s="0"/>
      <c r="H143" s="0"/>
      <c r="I143" s="0"/>
      <c r="J143" s="0"/>
      <c r="K143" s="0"/>
      <c r="L143" s="0"/>
      <c r="M143" s="0"/>
      <c r="N143" s="0"/>
      <c r="O143" s="0"/>
      <c r="P143" s="0"/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AB143" s="0"/>
      <c r="AC143" s="0"/>
      <c r="AD143" s="0"/>
      <c r="AE143" s="0"/>
      <c r="AF143" s="0"/>
      <c r="AG143" s="0"/>
      <c r="AH143" s="0"/>
      <c r="AI143" s="0"/>
      <c r="AJ143" s="0"/>
      <c r="AK143" s="11" t="n">
        <v>45964</v>
      </c>
      <c r="AL143" s="6" t="n">
        <v>1.13</v>
      </c>
      <c r="AM143" s="0" t="s">
        <v>380</v>
      </c>
      <c r="AN143" s="0"/>
      <c r="AO143" s="0"/>
      <c r="AP143" s="0"/>
      <c r="AQ143" s="0"/>
      <c r="AR143" s="0"/>
      <c r="AS143" s="0"/>
      <c r="AT143" s="0"/>
      <c r="AU143" s="0"/>
      <c r="AV143" s="0"/>
      <c r="AW143" s="0"/>
      <c r="AX143" s="0"/>
      <c r="AY143" s="0"/>
      <c r="AZ143" s="11" t="n">
        <v>46077</v>
      </c>
      <c r="BA143" s="6" t="n">
        <v>-2.12</v>
      </c>
      <c r="BB143" s="0" t="s">
        <v>381</v>
      </c>
    </row>
    <row collapsed="false" customFormat="false" customHeight="false" hidden="false" ht="12.1" outlineLevel="0" r="144">
      <c r="A144" s="0"/>
      <c r="B144" s="0"/>
      <c r="C144" s="0"/>
      <c r="D144" s="0"/>
      <c r="E144" s="0"/>
      <c r="F144" s="0"/>
      <c r="G144" s="0"/>
      <c r="H144" s="0"/>
      <c r="I144" s="0"/>
      <c r="J144" s="0"/>
      <c r="K144" s="0"/>
      <c r="L144" s="0"/>
      <c r="M144" s="0"/>
      <c r="N144" s="0"/>
      <c r="O144" s="0"/>
      <c r="P144" s="0"/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AB144" s="0"/>
      <c r="AC144" s="0"/>
      <c r="AD144" s="0"/>
      <c r="AE144" s="0"/>
      <c r="AF144" s="0"/>
      <c r="AG144" s="0"/>
      <c r="AH144" s="0"/>
      <c r="AI144" s="0"/>
      <c r="AJ144" s="0"/>
      <c r="AK144" s="11" t="n">
        <v>45964</v>
      </c>
      <c r="AL144" s="6" t="n">
        <v>1.13</v>
      </c>
      <c r="AM144" s="0" t="s">
        <v>380</v>
      </c>
      <c r="AN144" s="0"/>
      <c r="AO144" s="0"/>
      <c r="AP144" s="0"/>
      <c r="AQ144" s="0"/>
      <c r="AR144" s="0"/>
      <c r="AS144" s="0"/>
      <c r="AT144" s="0"/>
      <c r="AU144" s="0"/>
      <c r="AV144" s="0"/>
      <c r="AW144" s="0"/>
      <c r="AX144" s="0"/>
      <c r="AY144" s="0"/>
      <c r="AZ144" s="11" t="n">
        <v>46077</v>
      </c>
      <c r="BA144" s="6" t="n">
        <v>-2.12</v>
      </c>
      <c r="BB144" s="0" t="s">
        <v>381</v>
      </c>
    </row>
    <row collapsed="false" customFormat="false" customHeight="false" hidden="false" ht="12.1" outlineLevel="0" r="145">
      <c r="A145" s="0"/>
      <c r="B145" s="0"/>
      <c r="C145" s="0"/>
      <c r="D145" s="0"/>
      <c r="E145" s="0"/>
      <c r="F145" s="0"/>
      <c r="G145" s="0"/>
      <c r="H145" s="0"/>
      <c r="I145" s="0"/>
      <c r="J145" s="0"/>
      <c r="K145" s="0"/>
      <c r="L145" s="0"/>
      <c r="M145" s="0"/>
      <c r="N145" s="0"/>
      <c r="O145" s="0"/>
      <c r="P145" s="0"/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AB145" s="0"/>
      <c r="AC145" s="0"/>
      <c r="AD145" s="0"/>
      <c r="AE145" s="0"/>
      <c r="AF145" s="0"/>
      <c r="AG145" s="0"/>
      <c r="AH145" s="0"/>
      <c r="AI145" s="0"/>
      <c r="AJ145" s="0"/>
      <c r="AK145" s="11" t="n">
        <v>45964</v>
      </c>
      <c r="AL145" s="6" t="n">
        <v>1.13</v>
      </c>
      <c r="AM145" s="0" t="s">
        <v>380</v>
      </c>
      <c r="AN145" s="0"/>
      <c r="AO145" s="0"/>
      <c r="AP145" s="0"/>
      <c r="AQ145" s="0"/>
      <c r="AR145" s="0"/>
      <c r="AS145" s="0"/>
      <c r="AT145" s="0"/>
      <c r="AU145" s="0"/>
      <c r="AV145" s="0"/>
      <c r="AW145" s="0"/>
      <c r="AX145" s="0"/>
      <c r="AY145" s="0"/>
      <c r="AZ145" s="11" t="n">
        <v>46077</v>
      </c>
      <c r="BA145" s="6" t="n">
        <v>-1.06</v>
      </c>
      <c r="BB145" s="0" t="s">
        <v>381</v>
      </c>
    </row>
    <row collapsed="false" customFormat="false" customHeight="false" hidden="false" ht="12.1" outlineLevel="0" r="146">
      <c r="A146" s="0"/>
      <c r="B146" s="0"/>
      <c r="C146" s="0"/>
      <c r="D146" s="0"/>
      <c r="E146" s="0"/>
      <c r="F146" s="0"/>
      <c r="G146" s="0"/>
      <c r="H146" s="0"/>
      <c r="I146" s="0"/>
      <c r="J146" s="0"/>
      <c r="K146" s="0"/>
      <c r="L146" s="0"/>
      <c r="M146" s="0"/>
      <c r="N146" s="0"/>
      <c r="O146" s="0"/>
      <c r="P146" s="0"/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AB146" s="0"/>
      <c r="AC146" s="0"/>
      <c r="AD146" s="0"/>
      <c r="AE146" s="0"/>
      <c r="AF146" s="0"/>
      <c r="AG146" s="0"/>
      <c r="AH146" s="0"/>
      <c r="AI146" s="0"/>
      <c r="AJ146" s="0"/>
      <c r="AK146" s="11" t="n">
        <v>45964</v>
      </c>
      <c r="AL146" s="6" t="n">
        <v>1.13</v>
      </c>
      <c r="AM146" s="0" t="s">
        <v>380</v>
      </c>
      <c r="AN146" s="0"/>
      <c r="AO146" s="0"/>
      <c r="AP146" s="0"/>
      <c r="AQ146" s="0"/>
      <c r="AR146" s="0"/>
      <c r="AS146" s="0"/>
      <c r="AT146" s="0"/>
      <c r="AU146" s="0"/>
      <c r="AV146" s="0"/>
      <c r="AW146" s="0"/>
      <c r="AX146" s="0"/>
      <c r="AY146" s="0"/>
      <c r="AZ146" s="11" t="n">
        <v>46077</v>
      </c>
      <c r="BA146" s="6" t="n">
        <v>-2.12</v>
      </c>
      <c r="BB146" s="0" t="s">
        <v>381</v>
      </c>
    </row>
    <row collapsed="false" customFormat="false" customHeight="false" hidden="false" ht="12.1" outlineLevel="0" r="147">
      <c r="A147" s="0"/>
      <c r="B147" s="0"/>
      <c r="C147" s="0"/>
      <c r="D147" s="0"/>
      <c r="E147" s="0"/>
      <c r="F147" s="0"/>
      <c r="G147" s="0"/>
      <c r="H147" s="0"/>
      <c r="I147" s="0"/>
      <c r="J147" s="0"/>
      <c r="K147" s="0"/>
      <c r="L147" s="0"/>
      <c r="M147" s="0"/>
      <c r="N147" s="0"/>
      <c r="O147" s="0"/>
      <c r="P147" s="0"/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AB147" s="0"/>
      <c r="AC147" s="0"/>
      <c r="AD147" s="0"/>
      <c r="AE147" s="0"/>
      <c r="AF147" s="0"/>
      <c r="AG147" s="0"/>
      <c r="AH147" s="0"/>
      <c r="AI147" s="0"/>
      <c r="AJ147" s="0"/>
      <c r="AK147" s="11" t="n">
        <v>45964</v>
      </c>
      <c r="AL147" s="6" t="n">
        <v>1.13</v>
      </c>
      <c r="AM147" s="0" t="s">
        <v>380</v>
      </c>
      <c r="AN147" s="0"/>
      <c r="AO147" s="0"/>
      <c r="AP147" s="0"/>
      <c r="AQ147" s="0"/>
      <c r="AR147" s="0"/>
      <c r="AS147" s="0"/>
      <c r="AT147" s="0"/>
      <c r="AU147" s="0"/>
      <c r="AV147" s="0"/>
      <c r="AW147" s="0"/>
      <c r="AX147" s="0"/>
      <c r="AY147" s="0"/>
      <c r="AZ147" s="11" t="n">
        <v>46077</v>
      </c>
      <c r="BA147" s="6" t="n">
        <v>-2.12</v>
      </c>
      <c r="BB147" s="0" t="s">
        <v>381</v>
      </c>
    </row>
    <row collapsed="false" customFormat="false" customHeight="false" hidden="false" ht="12.1" outlineLevel="0" r="148">
      <c r="A148" s="0"/>
      <c r="B148" s="0"/>
      <c r="C148" s="0"/>
      <c r="D148" s="0"/>
      <c r="E148" s="0"/>
      <c r="F148" s="0"/>
      <c r="G148" s="0"/>
      <c r="H148" s="0"/>
      <c r="I148" s="0"/>
      <c r="J148" s="0"/>
      <c r="K148" s="0"/>
      <c r="L148" s="0"/>
      <c r="M148" s="0"/>
      <c r="N148" s="0"/>
      <c r="O148" s="0"/>
      <c r="P148" s="0"/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AB148" s="0"/>
      <c r="AC148" s="0"/>
      <c r="AD148" s="0"/>
      <c r="AE148" s="0"/>
      <c r="AF148" s="0"/>
      <c r="AG148" s="0"/>
      <c r="AH148" s="0"/>
      <c r="AI148" s="0"/>
      <c r="AJ148" s="0"/>
      <c r="AK148" s="11" t="n">
        <v>45964</v>
      </c>
      <c r="AL148" s="6" t="n">
        <v>1.13</v>
      </c>
      <c r="AM148" s="0" t="s">
        <v>380</v>
      </c>
      <c r="AN148" s="0"/>
      <c r="AO148" s="0"/>
      <c r="AP148" s="0"/>
      <c r="AQ148" s="0"/>
      <c r="AR148" s="0"/>
      <c r="AS148" s="0"/>
      <c r="AT148" s="0"/>
      <c r="AU148" s="0"/>
      <c r="AV148" s="0"/>
      <c r="AW148" s="0"/>
      <c r="AX148" s="0"/>
      <c r="AY148" s="0"/>
      <c r="AZ148" s="11" t="n">
        <v>46077</v>
      </c>
      <c r="BA148" s="6" t="n">
        <v>-2.12</v>
      </c>
      <c r="BB148" s="0" t="s">
        <v>381</v>
      </c>
    </row>
    <row collapsed="false" customFormat="false" customHeight="false" hidden="false" ht="12.1" outlineLevel="0" r="149">
      <c r="A149" s="0"/>
      <c r="B149" s="0"/>
      <c r="C149" s="0"/>
      <c r="D149" s="0"/>
      <c r="E149" s="0"/>
      <c r="F149" s="0"/>
      <c r="G149" s="0"/>
      <c r="H149" s="0"/>
      <c r="I149" s="0"/>
      <c r="J149" s="0"/>
      <c r="K149" s="0"/>
      <c r="L149" s="0"/>
      <c r="M149" s="0"/>
      <c r="N149" s="0"/>
      <c r="O149" s="0"/>
      <c r="P149" s="0"/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AB149" s="0"/>
      <c r="AC149" s="0"/>
      <c r="AD149" s="0"/>
      <c r="AE149" s="0"/>
      <c r="AF149" s="0"/>
      <c r="AG149" s="0"/>
      <c r="AH149" s="0"/>
      <c r="AI149" s="0"/>
      <c r="AJ149" s="0"/>
      <c r="AK149" s="11" t="n">
        <v>45964</v>
      </c>
      <c r="AL149" s="6" t="n">
        <v>1.13</v>
      </c>
      <c r="AM149" s="0" t="s">
        <v>380</v>
      </c>
      <c r="AN149" s="0"/>
      <c r="AO149" s="0"/>
      <c r="AP149" s="0"/>
      <c r="AQ149" s="0"/>
      <c r="AR149" s="0"/>
      <c r="AS149" s="0"/>
      <c r="AT149" s="0"/>
      <c r="AU149" s="0"/>
      <c r="AV149" s="0"/>
      <c r="AW149" s="0"/>
      <c r="AX149" s="0"/>
      <c r="AY149" s="0"/>
      <c r="AZ149" s="11" t="n">
        <v>46077</v>
      </c>
      <c r="BA149" s="6" t="n">
        <v>-2.12</v>
      </c>
      <c r="BB149" s="0" t="s">
        <v>381</v>
      </c>
    </row>
    <row collapsed="false" customFormat="false" customHeight="false" hidden="false" ht="12.1" outlineLevel="0" r="150">
      <c r="A150" s="0"/>
      <c r="B150" s="0"/>
      <c r="C150" s="0"/>
      <c r="D150" s="0"/>
      <c r="E150" s="0"/>
      <c r="F150" s="0"/>
      <c r="G150" s="0"/>
      <c r="H150" s="0"/>
      <c r="I150" s="0"/>
      <c r="J150" s="0"/>
      <c r="K150" s="0"/>
      <c r="L150" s="0"/>
      <c r="M150" s="0"/>
      <c r="N150" s="0"/>
      <c r="O150" s="0"/>
      <c r="P150" s="0"/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AB150" s="0"/>
      <c r="AC150" s="0"/>
      <c r="AD150" s="0"/>
      <c r="AE150" s="0"/>
      <c r="AF150" s="0"/>
      <c r="AG150" s="0"/>
      <c r="AH150" s="0"/>
      <c r="AI150" s="0"/>
      <c r="AJ150" s="0"/>
      <c r="AK150" s="11" t="n">
        <v>45964</v>
      </c>
      <c r="AL150" s="6" t="n">
        <v>1.13</v>
      </c>
      <c r="AM150" s="0" t="s">
        <v>380</v>
      </c>
      <c r="AN150" s="0"/>
      <c r="AO150" s="0"/>
      <c r="AP150" s="0"/>
      <c r="AQ150" s="0"/>
      <c r="AR150" s="0"/>
      <c r="AS150" s="0"/>
      <c r="AT150" s="0"/>
      <c r="AU150" s="0"/>
      <c r="AV150" s="0"/>
      <c r="AW150" s="0"/>
      <c r="AX150" s="0"/>
      <c r="AY150" s="0"/>
      <c r="AZ150" s="11" t="n">
        <v>46077</v>
      </c>
      <c r="BA150" s="6" t="n">
        <v>-2.12</v>
      </c>
      <c r="BB150" s="0" t="s">
        <v>381</v>
      </c>
    </row>
    <row collapsed="false" customFormat="false" customHeight="false" hidden="false" ht="12.1" outlineLevel="0" r="151">
      <c r="A151" s="0"/>
      <c r="B151" s="0"/>
      <c r="C151" s="0"/>
      <c r="D151" s="0"/>
      <c r="E151" s="0"/>
      <c r="F151" s="0"/>
      <c r="G151" s="0"/>
      <c r="H151" s="0"/>
      <c r="I151" s="0"/>
      <c r="J151" s="0"/>
      <c r="K151" s="0"/>
      <c r="L151" s="0"/>
      <c r="M151" s="0"/>
      <c r="N151" s="0"/>
      <c r="O151" s="0"/>
      <c r="P151" s="0"/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AB151" s="0"/>
      <c r="AC151" s="0"/>
      <c r="AD151" s="0"/>
      <c r="AE151" s="0"/>
      <c r="AF151" s="0"/>
      <c r="AG151" s="0"/>
      <c r="AH151" s="0"/>
      <c r="AI151" s="0"/>
      <c r="AJ151" s="0"/>
      <c r="AK151" s="11" t="n">
        <v>45964</v>
      </c>
      <c r="AL151" s="6" t="n">
        <v>1.13</v>
      </c>
      <c r="AM151" s="0" t="s">
        <v>380</v>
      </c>
      <c r="AN151" s="0"/>
      <c r="AO151" s="0"/>
      <c r="AP151" s="0"/>
      <c r="AQ151" s="0"/>
      <c r="AR151" s="0"/>
      <c r="AS151" s="0"/>
      <c r="AT151" s="0"/>
      <c r="AU151" s="0"/>
      <c r="AV151" s="0"/>
      <c r="AW151" s="0"/>
      <c r="AX151" s="0"/>
      <c r="AY151" s="0"/>
      <c r="AZ151" s="11" t="n">
        <v>46077</v>
      </c>
      <c r="BA151" s="6" t="n">
        <v>-2.12</v>
      </c>
      <c r="BB151" s="0" t="s">
        <v>381</v>
      </c>
    </row>
    <row collapsed="false" customFormat="false" customHeight="false" hidden="false" ht="12.1" outlineLevel="0" r="152">
      <c r="A152" s="0"/>
      <c r="B152" s="0"/>
      <c r="C152" s="0"/>
      <c r="D152" s="0"/>
      <c r="E152" s="0"/>
      <c r="F152" s="0"/>
      <c r="G152" s="0"/>
      <c r="H152" s="0"/>
      <c r="I152" s="0"/>
      <c r="J152" s="0"/>
      <c r="K152" s="0"/>
      <c r="L152" s="0"/>
      <c r="M152" s="0"/>
      <c r="N152" s="0"/>
      <c r="O152" s="0"/>
      <c r="P152" s="0"/>
      <c r="Q152" s="0"/>
      <c r="R152" s="0"/>
      <c r="S152" s="0"/>
      <c r="T152" s="0"/>
      <c r="U152" s="0"/>
      <c r="V152" s="0"/>
      <c r="W152" s="0"/>
      <c r="X152" s="0"/>
      <c r="Y152" s="0"/>
      <c r="Z152" s="0"/>
      <c r="AA152" s="0"/>
      <c r="AB152" s="0"/>
      <c r="AC152" s="0"/>
      <c r="AD152" s="0"/>
      <c r="AE152" s="0"/>
      <c r="AF152" s="0"/>
      <c r="AG152" s="0"/>
      <c r="AH152" s="0"/>
      <c r="AI152" s="0"/>
      <c r="AJ152" s="0"/>
      <c r="AK152" s="11" t="n">
        <v>45964</v>
      </c>
      <c r="AL152" s="6" t="n">
        <v>1.13</v>
      </c>
      <c r="AM152" s="0" t="s">
        <v>380</v>
      </c>
      <c r="AN152" s="0"/>
      <c r="AO152" s="0"/>
      <c r="AP152" s="0"/>
      <c r="AQ152" s="0"/>
      <c r="AR152" s="0"/>
      <c r="AS152" s="0"/>
      <c r="AT152" s="0"/>
      <c r="AU152" s="0"/>
      <c r="AV152" s="0"/>
      <c r="AW152" s="0"/>
      <c r="AX152" s="0"/>
      <c r="AY152" s="0"/>
      <c r="AZ152" s="11" t="n">
        <v>46077</v>
      </c>
      <c r="BA152" s="6" t="n">
        <v>-2.12</v>
      </c>
      <c r="BB152" s="0" t="s">
        <v>381</v>
      </c>
    </row>
    <row collapsed="false" customFormat="false" customHeight="false" hidden="false" ht="12.1" outlineLevel="0" r="153">
      <c r="A153" s="0"/>
      <c r="B153" s="0"/>
      <c r="C153" s="0"/>
      <c r="D153" s="0"/>
      <c r="E153" s="0"/>
      <c r="F153" s="0"/>
      <c r="G153" s="0"/>
      <c r="H153" s="0"/>
      <c r="I153" s="0"/>
      <c r="J153" s="0"/>
      <c r="K153" s="0"/>
      <c r="L153" s="0"/>
      <c r="M153" s="0"/>
      <c r="N153" s="0"/>
      <c r="O153" s="0"/>
      <c r="P153" s="0"/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AB153" s="0"/>
      <c r="AC153" s="0"/>
      <c r="AD153" s="0"/>
      <c r="AE153" s="0"/>
      <c r="AF153" s="0"/>
      <c r="AG153" s="0"/>
      <c r="AH153" s="0"/>
      <c r="AI153" s="0"/>
      <c r="AJ153" s="0"/>
      <c r="AK153" s="11" t="n">
        <v>45964</v>
      </c>
      <c r="AL153" s="6" t="n">
        <v>1.13</v>
      </c>
      <c r="AM153" s="0" t="s">
        <v>380</v>
      </c>
      <c r="AN153" s="0"/>
      <c r="AO153" s="0"/>
      <c r="AP153" s="0"/>
      <c r="AQ153" s="0"/>
      <c r="AR153" s="0"/>
      <c r="AS153" s="0"/>
      <c r="AT153" s="0"/>
      <c r="AU153" s="0"/>
      <c r="AV153" s="0"/>
      <c r="AW153" s="0"/>
      <c r="AX153" s="0"/>
      <c r="AY153" s="0"/>
      <c r="AZ153" s="11" t="n">
        <v>46077</v>
      </c>
      <c r="BA153" s="6" t="n">
        <v>-2.12</v>
      </c>
      <c r="BB153" s="0" t="s">
        <v>381</v>
      </c>
    </row>
    <row collapsed="false" customFormat="false" customHeight="false" hidden="false" ht="12.1" outlineLevel="0" r="154">
      <c r="A154" s="0"/>
      <c r="B154" s="0"/>
      <c r="C154" s="0"/>
      <c r="D154" s="0"/>
      <c r="E154" s="0"/>
      <c r="F154" s="0"/>
      <c r="G154" s="0"/>
      <c r="H154" s="0"/>
      <c r="I154" s="0"/>
      <c r="J154" s="0"/>
      <c r="K154" s="0"/>
      <c r="L154" s="0"/>
      <c r="M154" s="0"/>
      <c r="N154" s="0"/>
      <c r="O154" s="0"/>
      <c r="P154" s="0"/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AB154" s="0"/>
      <c r="AC154" s="0"/>
      <c r="AD154" s="0"/>
      <c r="AE154" s="0"/>
      <c r="AF154" s="0"/>
      <c r="AG154" s="0"/>
      <c r="AH154" s="0"/>
      <c r="AI154" s="0"/>
      <c r="AJ154" s="0"/>
      <c r="AK154" s="11" t="n">
        <v>45964</v>
      </c>
      <c r="AL154" s="6" t="n">
        <v>1.13</v>
      </c>
      <c r="AM154" s="0" t="s">
        <v>380</v>
      </c>
      <c r="AN154" s="0"/>
      <c r="AO154" s="0"/>
      <c r="AP154" s="0"/>
      <c r="AQ154" s="0"/>
      <c r="AR154" s="0"/>
      <c r="AS154" s="0"/>
      <c r="AT154" s="0"/>
      <c r="AU154" s="0"/>
      <c r="AV154" s="0"/>
      <c r="AW154" s="0"/>
      <c r="AX154" s="0"/>
      <c r="AY154" s="0"/>
      <c r="AZ154" s="11" t="n">
        <v>46077</v>
      </c>
      <c r="BA154" s="6" t="n">
        <v>-2.12</v>
      </c>
      <c r="BB154" s="0" t="s">
        <v>381</v>
      </c>
    </row>
    <row collapsed="false" customFormat="false" customHeight="false" hidden="false" ht="12.1" outlineLevel="0" r="155">
      <c r="A155" s="0"/>
      <c r="B155" s="0"/>
      <c r="C155" s="0"/>
      <c r="D155" s="0"/>
      <c r="E155" s="0"/>
      <c r="F155" s="0"/>
      <c r="G155" s="0"/>
      <c r="H155" s="0"/>
      <c r="I155" s="0"/>
      <c r="J155" s="0"/>
      <c r="K155" s="0"/>
      <c r="L155" s="0"/>
      <c r="M155" s="0"/>
      <c r="N155" s="0"/>
      <c r="O155" s="0"/>
      <c r="P155" s="0"/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AB155" s="0"/>
      <c r="AC155" s="0"/>
      <c r="AD155" s="0"/>
      <c r="AE155" s="0"/>
      <c r="AF155" s="0"/>
      <c r="AG155" s="0"/>
      <c r="AH155" s="0"/>
      <c r="AI155" s="0"/>
      <c r="AJ155" s="0"/>
      <c r="AK155" s="11" t="n">
        <v>45964</v>
      </c>
      <c r="AL155" s="6" t="n">
        <v>1.13</v>
      </c>
      <c r="AM155" s="0" t="s">
        <v>380</v>
      </c>
      <c r="AN155" s="0"/>
      <c r="AO155" s="0"/>
      <c r="AP155" s="0"/>
      <c r="AQ155" s="0"/>
      <c r="AR155" s="0"/>
      <c r="AS155" s="0"/>
      <c r="AT155" s="0"/>
      <c r="AU155" s="0"/>
      <c r="AV155" s="0"/>
      <c r="AW155" s="0"/>
      <c r="AX155" s="0"/>
      <c r="AY155" s="0"/>
      <c r="AZ155" s="11" t="n">
        <v>46077</v>
      </c>
      <c r="BA155" s="6" t="n">
        <v>-2.12</v>
      </c>
      <c r="BB155" s="0" t="s">
        <v>381</v>
      </c>
    </row>
    <row collapsed="false" customFormat="false" customHeight="false" hidden="false" ht="12.1" outlineLevel="0" r="156">
      <c r="A156" s="0"/>
      <c r="B156" s="0"/>
      <c r="C156" s="0"/>
      <c r="D156" s="0"/>
      <c r="E156" s="0"/>
      <c r="F156" s="0"/>
      <c r="G156" s="0"/>
      <c r="H156" s="0"/>
      <c r="I156" s="0"/>
      <c r="J156" s="0"/>
      <c r="K156" s="0"/>
      <c r="L156" s="0"/>
      <c r="M156" s="0"/>
      <c r="N156" s="0"/>
      <c r="O156" s="0"/>
      <c r="P156" s="0"/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AB156" s="0"/>
      <c r="AC156" s="0"/>
      <c r="AD156" s="0"/>
      <c r="AE156" s="0"/>
      <c r="AF156" s="0"/>
      <c r="AG156" s="0"/>
      <c r="AH156" s="0"/>
      <c r="AI156" s="0"/>
      <c r="AJ156" s="0"/>
      <c r="AK156" s="11" t="n">
        <v>45964</v>
      </c>
      <c r="AL156" s="6" t="n">
        <v>1.13</v>
      </c>
      <c r="AM156" s="0" t="s">
        <v>380</v>
      </c>
      <c r="AN156" s="0"/>
      <c r="AO156" s="0"/>
      <c r="AP156" s="0"/>
      <c r="AQ156" s="0"/>
      <c r="AR156" s="0"/>
      <c r="AS156" s="0"/>
      <c r="AT156" s="0"/>
      <c r="AU156" s="0"/>
      <c r="AV156" s="0"/>
      <c r="AW156" s="0"/>
      <c r="AX156" s="0"/>
      <c r="AY156" s="0"/>
      <c r="AZ156" s="11" t="n">
        <v>46077</v>
      </c>
      <c r="BA156" s="6" t="n">
        <v>-1.06</v>
      </c>
      <c r="BB156" s="0" t="s">
        <v>381</v>
      </c>
    </row>
    <row collapsed="false" customFormat="false" customHeight="false" hidden="false" ht="12.1" outlineLevel="0" r="157">
      <c r="A157" s="0"/>
      <c r="B157" s="0"/>
      <c r="C157" s="0"/>
      <c r="D157" s="0"/>
      <c r="E157" s="0"/>
      <c r="F157" s="0"/>
      <c r="G157" s="0"/>
      <c r="H157" s="0"/>
      <c r="I157" s="0"/>
      <c r="J157" s="0"/>
      <c r="K157" s="0"/>
      <c r="L157" s="0"/>
      <c r="M157" s="0"/>
      <c r="N157" s="0"/>
      <c r="O157" s="0"/>
      <c r="P157" s="0"/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AB157" s="0"/>
      <c r="AC157" s="0"/>
      <c r="AD157" s="0"/>
      <c r="AE157" s="0"/>
      <c r="AF157" s="0"/>
      <c r="AG157" s="0"/>
      <c r="AH157" s="0"/>
      <c r="AI157" s="0"/>
      <c r="AJ157" s="0"/>
      <c r="AK157" s="11" t="n">
        <v>45964</v>
      </c>
      <c r="AL157" s="6" t="n">
        <v>1.13</v>
      </c>
      <c r="AM157" s="0" t="s">
        <v>380</v>
      </c>
      <c r="AN157" s="0"/>
      <c r="AO157" s="0"/>
      <c r="AP157" s="0"/>
      <c r="AQ157" s="0"/>
      <c r="AR157" s="0"/>
      <c r="AS157" s="0"/>
      <c r="AT157" s="0"/>
      <c r="AU157" s="0"/>
      <c r="AV157" s="0"/>
      <c r="AW157" s="0"/>
      <c r="AX157" s="0"/>
      <c r="AY157" s="0"/>
      <c r="AZ157" s="11" t="n">
        <v>46077</v>
      </c>
      <c r="BA157" s="6" t="n">
        <v>-2.12</v>
      </c>
      <c r="BB157" s="0" t="s">
        <v>381</v>
      </c>
    </row>
    <row collapsed="false" customFormat="false" customHeight="false" hidden="false" ht="12.1" outlineLevel="0" r="158">
      <c r="A158" s="0"/>
      <c r="B158" s="0"/>
      <c r="C158" s="0"/>
      <c r="D158" s="0"/>
      <c r="E158" s="0"/>
      <c r="F158" s="0"/>
      <c r="G158" s="0"/>
      <c r="H158" s="0"/>
      <c r="I158" s="0"/>
      <c r="J158" s="0"/>
      <c r="K158" s="0"/>
      <c r="L158" s="0"/>
      <c r="M158" s="0"/>
      <c r="N158" s="0"/>
      <c r="O158" s="0"/>
      <c r="P158" s="0"/>
      <c r="Q158" s="0"/>
      <c r="R158" s="0"/>
      <c r="S158" s="0"/>
      <c r="T158" s="0"/>
      <c r="U158" s="0"/>
      <c r="V158" s="0"/>
      <c r="W158" s="0"/>
      <c r="X158" s="0"/>
      <c r="Y158" s="0"/>
      <c r="Z158" s="0"/>
      <c r="AA158" s="0"/>
      <c r="AB158" s="0"/>
      <c r="AC158" s="0"/>
      <c r="AD158" s="0"/>
      <c r="AE158" s="0"/>
      <c r="AF158" s="0"/>
      <c r="AG158" s="0"/>
      <c r="AH158" s="0"/>
      <c r="AI158" s="0"/>
      <c r="AJ158" s="0"/>
      <c r="AK158" s="11" t="n">
        <v>45964</v>
      </c>
      <c r="AL158" s="6" t="n">
        <v>1.13</v>
      </c>
      <c r="AM158" s="0" t="s">
        <v>380</v>
      </c>
      <c r="AN158" s="0"/>
      <c r="AO158" s="0"/>
      <c r="AP158" s="0"/>
      <c r="AQ158" s="0"/>
      <c r="AR158" s="0"/>
      <c r="AS158" s="0"/>
      <c r="AT158" s="0"/>
      <c r="AU158" s="0"/>
      <c r="AV158" s="0"/>
      <c r="AW158" s="0"/>
      <c r="AX158" s="0"/>
      <c r="AY158" s="0"/>
      <c r="AZ158" s="11" t="n">
        <v>46077</v>
      </c>
      <c r="BA158" s="6" t="n">
        <v>-2.12</v>
      </c>
      <c r="BB158" s="0" t="s">
        <v>381</v>
      </c>
    </row>
    <row collapsed="false" customFormat="false" customHeight="false" hidden="false" ht="12.1" outlineLevel="0" r="159">
      <c r="A159" s="0"/>
      <c r="B159" s="0"/>
      <c r="C159" s="0"/>
      <c r="D159" s="0"/>
      <c r="E159" s="0"/>
      <c r="F159" s="0"/>
      <c r="G159" s="0"/>
      <c r="H159" s="0"/>
      <c r="I159" s="0"/>
      <c r="J159" s="0"/>
      <c r="K159" s="0"/>
      <c r="L159" s="0"/>
      <c r="M159" s="0"/>
      <c r="N159" s="0"/>
      <c r="O159" s="0"/>
      <c r="P159" s="0"/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AB159" s="0"/>
      <c r="AC159" s="0"/>
      <c r="AD159" s="0"/>
      <c r="AE159" s="0"/>
      <c r="AF159" s="0"/>
      <c r="AG159" s="0"/>
      <c r="AH159" s="0"/>
      <c r="AI159" s="0"/>
      <c r="AJ159" s="0"/>
      <c r="AK159" s="11" t="n">
        <v>45964</v>
      </c>
      <c r="AL159" s="6" t="n">
        <v>1.13</v>
      </c>
      <c r="AM159" s="0" t="s">
        <v>380</v>
      </c>
      <c r="AN159" s="0"/>
      <c r="AO159" s="0"/>
      <c r="AP159" s="0"/>
      <c r="AQ159" s="0"/>
      <c r="AR159" s="0"/>
      <c r="AS159" s="0"/>
      <c r="AT159" s="0"/>
      <c r="AU159" s="0"/>
      <c r="AV159" s="0"/>
      <c r="AW159" s="0"/>
      <c r="AX159" s="0"/>
      <c r="AY159" s="0"/>
      <c r="AZ159" s="11" t="n">
        <v>46077</v>
      </c>
      <c r="BA159" s="6" t="n">
        <v>-2.12</v>
      </c>
      <c r="BB159" s="0" t="s">
        <v>381</v>
      </c>
    </row>
    <row collapsed="false" customFormat="false" customHeight="false" hidden="false" ht="12.1" outlineLevel="0" r="160">
      <c r="A160" s="0"/>
      <c r="B160" s="0"/>
      <c r="C160" s="0"/>
      <c r="D160" s="0"/>
      <c r="E160" s="0"/>
      <c r="F160" s="0"/>
      <c r="G160" s="0"/>
      <c r="H160" s="0"/>
      <c r="I160" s="0"/>
      <c r="J160" s="0"/>
      <c r="K160" s="0"/>
      <c r="L160" s="0"/>
      <c r="M160" s="0"/>
      <c r="N160" s="0"/>
      <c r="O160" s="0"/>
      <c r="P160" s="0"/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AB160" s="0"/>
      <c r="AC160" s="0"/>
      <c r="AD160" s="0"/>
      <c r="AE160" s="0"/>
      <c r="AF160" s="0"/>
      <c r="AG160" s="0"/>
      <c r="AH160" s="0"/>
      <c r="AI160" s="0"/>
      <c r="AJ160" s="0"/>
      <c r="AK160" s="11" t="n">
        <v>45964</v>
      </c>
      <c r="AL160" s="6" t="n">
        <v>1.13</v>
      </c>
      <c r="AM160" s="0" t="s">
        <v>380</v>
      </c>
      <c r="AN160" s="0"/>
      <c r="AO160" s="0"/>
      <c r="AP160" s="0"/>
      <c r="AQ160" s="0"/>
      <c r="AR160" s="0"/>
      <c r="AS160" s="0"/>
      <c r="AT160" s="0"/>
      <c r="AU160" s="0"/>
      <c r="AV160" s="0"/>
      <c r="AW160" s="0"/>
      <c r="AX160" s="0"/>
      <c r="AY160" s="0"/>
      <c r="AZ160" s="11" t="n">
        <v>46077</v>
      </c>
      <c r="BA160" s="6" t="n">
        <v>-2.12</v>
      </c>
      <c r="BB160" s="0" t="s">
        <v>381</v>
      </c>
    </row>
    <row collapsed="false" customFormat="false" customHeight="false" hidden="false" ht="12.1" outlineLevel="0" r="161">
      <c r="A161" s="0"/>
      <c r="B161" s="0"/>
      <c r="C161" s="0"/>
      <c r="D161" s="0"/>
      <c r="E161" s="0"/>
      <c r="F161" s="0"/>
      <c r="G161" s="0"/>
      <c r="H161" s="0"/>
      <c r="I161" s="0"/>
      <c r="J161" s="0"/>
      <c r="K161" s="0"/>
      <c r="L161" s="0"/>
      <c r="M161" s="0"/>
      <c r="N161" s="0"/>
      <c r="O161" s="0"/>
      <c r="P161" s="0"/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AB161" s="0"/>
      <c r="AC161" s="0"/>
      <c r="AD161" s="0"/>
      <c r="AE161" s="0"/>
      <c r="AF161" s="0"/>
      <c r="AG161" s="0"/>
      <c r="AH161" s="0"/>
      <c r="AI161" s="0"/>
      <c r="AJ161" s="0"/>
      <c r="AK161" s="11" t="n">
        <v>45964</v>
      </c>
      <c r="AL161" s="6" t="n">
        <v>1.13</v>
      </c>
      <c r="AM161" s="0" t="s">
        <v>380</v>
      </c>
      <c r="AN161" s="0"/>
      <c r="AO161" s="0"/>
      <c r="AP161" s="0"/>
      <c r="AQ161" s="0"/>
      <c r="AR161" s="0"/>
      <c r="AS161" s="0"/>
      <c r="AT161" s="0"/>
      <c r="AU161" s="0"/>
      <c r="AV161" s="0"/>
      <c r="AW161" s="0"/>
      <c r="AX161" s="0"/>
      <c r="AY161" s="0"/>
      <c r="AZ161" s="11" t="n">
        <v>46077</v>
      </c>
      <c r="BA161" s="6" t="n">
        <v>-2.12</v>
      </c>
      <c r="BB161" s="0" t="s">
        <v>381</v>
      </c>
    </row>
    <row collapsed="false" customFormat="false" customHeight="false" hidden="false" ht="12.1" outlineLevel="0" r="162">
      <c r="A162" s="0"/>
      <c r="B162" s="0"/>
      <c r="C162" s="0"/>
      <c r="D162" s="0"/>
      <c r="E162" s="0"/>
      <c r="F162" s="0"/>
      <c r="G162" s="0"/>
      <c r="H162" s="0"/>
      <c r="I162" s="0"/>
      <c r="J162" s="0"/>
      <c r="K162" s="0"/>
      <c r="L162" s="0"/>
      <c r="M162" s="0"/>
      <c r="N162" s="0"/>
      <c r="O162" s="0"/>
      <c r="P162" s="0"/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AB162" s="0"/>
      <c r="AC162" s="0"/>
      <c r="AD162" s="0"/>
      <c r="AE162" s="0"/>
      <c r="AF162" s="0"/>
      <c r="AG162" s="0"/>
      <c r="AH162" s="0"/>
      <c r="AI162" s="0"/>
      <c r="AJ162" s="0"/>
      <c r="AK162" s="11" t="n">
        <v>45964</v>
      </c>
      <c r="AL162" s="6" t="n">
        <v>1.13</v>
      </c>
      <c r="AM162" s="0" t="s">
        <v>380</v>
      </c>
      <c r="AN162" s="0"/>
      <c r="AO162" s="0"/>
      <c r="AP162" s="0"/>
      <c r="AQ162" s="0"/>
      <c r="AR162" s="0"/>
      <c r="AS162" s="0"/>
      <c r="AT162" s="0"/>
      <c r="AU162" s="0"/>
      <c r="AV162" s="0"/>
      <c r="AW162" s="0"/>
      <c r="AX162" s="0"/>
      <c r="AY162" s="0"/>
      <c r="AZ162" s="11" t="n">
        <v>46077</v>
      </c>
      <c r="BA162" s="6" t="n">
        <v>-2.12</v>
      </c>
      <c r="BB162" s="0" t="s">
        <v>381</v>
      </c>
    </row>
    <row collapsed="false" customFormat="false" customHeight="false" hidden="false" ht="12.1" outlineLevel="0" r="163">
      <c r="A163" s="0"/>
      <c r="B163" s="0"/>
      <c r="C163" s="0"/>
      <c r="D163" s="0"/>
      <c r="E163" s="0"/>
      <c r="F163" s="0"/>
      <c r="G163" s="0"/>
      <c r="H163" s="0"/>
      <c r="I163" s="0"/>
      <c r="J163" s="0"/>
      <c r="K163" s="0"/>
      <c r="L163" s="0"/>
      <c r="M163" s="0"/>
      <c r="N163" s="0"/>
      <c r="O163" s="0"/>
      <c r="P163" s="0"/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AB163" s="0"/>
      <c r="AC163" s="0"/>
      <c r="AD163" s="0"/>
      <c r="AE163" s="0"/>
      <c r="AF163" s="0"/>
      <c r="AG163" s="0"/>
      <c r="AH163" s="0"/>
      <c r="AI163" s="0"/>
      <c r="AJ163" s="0"/>
      <c r="AK163" s="11" t="n">
        <v>45964</v>
      </c>
      <c r="AL163" s="6" t="n">
        <v>1.13</v>
      </c>
      <c r="AM163" s="0" t="s">
        <v>380</v>
      </c>
      <c r="AN163" s="0"/>
      <c r="AO163" s="0"/>
      <c r="AP163" s="0"/>
      <c r="AQ163" s="0"/>
      <c r="AR163" s="0"/>
      <c r="AS163" s="0"/>
      <c r="AT163" s="0"/>
      <c r="AU163" s="0"/>
      <c r="AV163" s="0"/>
      <c r="AW163" s="0"/>
      <c r="AX163" s="0"/>
      <c r="AY163" s="0"/>
      <c r="AZ163" s="11" t="n">
        <v>46077</v>
      </c>
      <c r="BA163" s="6" t="n">
        <v>-2.12</v>
      </c>
      <c r="BB163" s="0" t="s">
        <v>381</v>
      </c>
    </row>
    <row collapsed="false" customFormat="false" customHeight="false" hidden="false" ht="12.1" outlineLevel="0" r="164">
      <c r="A164" s="0"/>
      <c r="B164" s="0"/>
      <c r="C164" s="0"/>
      <c r="D164" s="0"/>
      <c r="E164" s="0"/>
      <c r="F164" s="0"/>
      <c r="G164" s="0"/>
      <c r="H164" s="0"/>
      <c r="I164" s="0"/>
      <c r="J164" s="0"/>
      <c r="K164" s="0"/>
      <c r="L164" s="0"/>
      <c r="M164" s="0"/>
      <c r="N164" s="0"/>
      <c r="O164" s="0"/>
      <c r="P164" s="0"/>
      <c r="Q164" s="0"/>
      <c r="R164" s="0"/>
      <c r="S164" s="0"/>
      <c r="T164" s="0"/>
      <c r="U164" s="0"/>
      <c r="V164" s="0"/>
      <c r="W164" s="0"/>
      <c r="X164" s="0"/>
      <c r="Y164" s="0"/>
      <c r="Z164" s="0"/>
      <c r="AA164" s="0"/>
      <c r="AB164" s="0"/>
      <c r="AC164" s="0"/>
      <c r="AD164" s="0"/>
      <c r="AE164" s="0"/>
      <c r="AF164" s="0"/>
      <c r="AG164" s="0"/>
      <c r="AH164" s="0"/>
      <c r="AI164" s="0"/>
      <c r="AJ164" s="0"/>
      <c r="AK164" s="11" t="n">
        <v>45964</v>
      </c>
      <c r="AL164" s="6" t="n">
        <v>1.13</v>
      </c>
      <c r="AM164" s="0" t="s">
        <v>380</v>
      </c>
      <c r="AN164" s="0"/>
      <c r="AO164" s="0"/>
      <c r="AP164" s="0"/>
      <c r="AQ164" s="0"/>
      <c r="AR164" s="0"/>
      <c r="AS164" s="0"/>
      <c r="AT164" s="0"/>
      <c r="AU164" s="0"/>
      <c r="AV164" s="0"/>
      <c r="AW164" s="0"/>
      <c r="AX164" s="0"/>
      <c r="AY164" s="0"/>
      <c r="AZ164" s="11" t="n">
        <v>46077</v>
      </c>
      <c r="BA164" s="6" t="n">
        <v>-2.12</v>
      </c>
      <c r="BB164" s="0" t="s">
        <v>381</v>
      </c>
    </row>
    <row collapsed="false" customFormat="false" customHeight="false" hidden="false" ht="12.1" outlineLevel="0" r="165">
      <c r="A165" s="0"/>
      <c r="B165" s="0"/>
      <c r="C165" s="0"/>
      <c r="D165" s="0"/>
      <c r="E165" s="0"/>
      <c r="F165" s="0"/>
      <c r="G165" s="0"/>
      <c r="H165" s="0"/>
      <c r="I165" s="0"/>
      <c r="J165" s="0"/>
      <c r="K165" s="0"/>
      <c r="L165" s="0"/>
      <c r="M165" s="0"/>
      <c r="N165" s="0"/>
      <c r="O165" s="0"/>
      <c r="P165" s="0"/>
      <c r="Q165" s="0"/>
      <c r="R165" s="0"/>
      <c r="S165" s="0"/>
      <c r="T165" s="0"/>
      <c r="U165" s="0"/>
      <c r="V165" s="0"/>
      <c r="W165" s="0"/>
      <c r="X165" s="0"/>
      <c r="Y165" s="0"/>
      <c r="Z165" s="0"/>
      <c r="AA165" s="0"/>
      <c r="AB165" s="0"/>
      <c r="AC165" s="0"/>
      <c r="AD165" s="0"/>
      <c r="AE165" s="0"/>
      <c r="AF165" s="0"/>
      <c r="AG165" s="0"/>
      <c r="AH165" s="0"/>
      <c r="AI165" s="0"/>
      <c r="AJ165" s="0"/>
      <c r="AK165" s="11" t="n">
        <v>45964</v>
      </c>
      <c r="AL165" s="6" t="n">
        <v>1.13</v>
      </c>
      <c r="AM165" s="0" t="s">
        <v>380</v>
      </c>
      <c r="AN165" s="0"/>
      <c r="AO165" s="0"/>
      <c r="AP165" s="0"/>
      <c r="AQ165" s="0"/>
      <c r="AR165" s="0"/>
      <c r="AS165" s="0"/>
      <c r="AT165" s="0"/>
      <c r="AU165" s="0"/>
      <c r="AV165" s="0"/>
      <c r="AW165" s="0"/>
      <c r="AX165" s="0"/>
      <c r="AY165" s="0"/>
      <c r="AZ165" s="11" t="n">
        <v>46077</v>
      </c>
      <c r="BA165" s="6" t="n">
        <v>-2.12</v>
      </c>
      <c r="BB165" s="0" t="s">
        <v>381</v>
      </c>
    </row>
    <row collapsed="false" customFormat="false" customHeight="false" hidden="false" ht="12.1" outlineLevel="0" r="166">
      <c r="A166" s="0"/>
      <c r="B166" s="0"/>
      <c r="C166" s="0"/>
      <c r="D166" s="0"/>
      <c r="E166" s="0"/>
      <c r="F166" s="0"/>
      <c r="G166" s="0"/>
      <c r="H166" s="0"/>
      <c r="I166" s="0"/>
      <c r="J166" s="0"/>
      <c r="K166" s="0"/>
      <c r="L166" s="0"/>
      <c r="M166" s="0"/>
      <c r="N166" s="0"/>
      <c r="O166" s="0"/>
      <c r="P166" s="0"/>
      <c r="Q166" s="0"/>
      <c r="R166" s="0"/>
      <c r="S166" s="0"/>
      <c r="T166" s="0"/>
      <c r="U166" s="0"/>
      <c r="V166" s="0"/>
      <c r="W166" s="0"/>
      <c r="X166" s="0"/>
      <c r="Y166" s="0"/>
      <c r="Z166" s="0"/>
      <c r="AA166" s="0"/>
      <c r="AB166" s="0"/>
      <c r="AC166" s="0"/>
      <c r="AD166" s="0"/>
      <c r="AE166" s="0"/>
      <c r="AF166" s="0"/>
      <c r="AG166" s="0"/>
      <c r="AH166" s="0"/>
      <c r="AI166" s="0"/>
      <c r="AJ166" s="0"/>
      <c r="AK166" s="11" t="n">
        <v>45964</v>
      </c>
      <c r="AL166" s="6" t="n">
        <v>1.13</v>
      </c>
      <c r="AM166" s="0" t="s">
        <v>380</v>
      </c>
      <c r="AN166" s="0"/>
      <c r="AO166" s="0"/>
      <c r="AP166" s="0"/>
      <c r="AQ166" s="0"/>
      <c r="AR166" s="0"/>
      <c r="AS166" s="0"/>
      <c r="AT166" s="0"/>
      <c r="AU166" s="0"/>
      <c r="AV166" s="0"/>
      <c r="AW166" s="0"/>
      <c r="AX166" s="0"/>
      <c r="AY166" s="0"/>
      <c r="AZ166" s="11" t="n">
        <v>46077</v>
      </c>
      <c r="BA166" s="6" t="n">
        <v>-1.06</v>
      </c>
      <c r="BB166" s="0" t="s">
        <v>381</v>
      </c>
    </row>
    <row collapsed="false" customFormat="false" customHeight="false" hidden="false" ht="12.1" outlineLevel="0" r="167">
      <c r="A167" s="0"/>
      <c r="B167" s="0"/>
      <c r="C167" s="0"/>
      <c r="D167" s="0"/>
      <c r="E167" s="0"/>
      <c r="F167" s="0"/>
      <c r="G167" s="0"/>
      <c r="H167" s="0"/>
      <c r="I167" s="0"/>
      <c r="J167" s="0"/>
      <c r="K167" s="0"/>
      <c r="L167" s="0"/>
      <c r="M167" s="0"/>
      <c r="N167" s="0"/>
      <c r="O167" s="0"/>
      <c r="P167" s="0"/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AB167" s="0"/>
      <c r="AC167" s="0"/>
      <c r="AD167" s="0"/>
      <c r="AE167" s="0"/>
      <c r="AF167" s="0"/>
      <c r="AG167" s="0"/>
      <c r="AH167" s="0"/>
      <c r="AI167" s="0"/>
      <c r="AJ167" s="0"/>
      <c r="AK167" s="11" t="n">
        <v>45964</v>
      </c>
      <c r="AL167" s="6" t="n">
        <v>1.13</v>
      </c>
      <c r="AM167" s="0" t="s">
        <v>380</v>
      </c>
      <c r="AN167" s="0"/>
      <c r="AO167" s="0"/>
      <c r="AP167" s="0"/>
      <c r="AQ167" s="0"/>
      <c r="AR167" s="0"/>
      <c r="AS167" s="0"/>
      <c r="AT167" s="0"/>
      <c r="AU167" s="0"/>
      <c r="AV167" s="0"/>
      <c r="AW167" s="0"/>
      <c r="AX167" s="0"/>
      <c r="AY167" s="0"/>
      <c r="AZ167" s="11" t="n">
        <v>46077</v>
      </c>
      <c r="BA167" s="6" t="n">
        <v>-2.12</v>
      </c>
      <c r="BB167" s="0" t="s">
        <v>381</v>
      </c>
    </row>
    <row collapsed="false" customFormat="false" customHeight="false" hidden="false" ht="12.1" outlineLevel="0" r="168">
      <c r="A168" s="0"/>
      <c r="B168" s="0"/>
      <c r="C168" s="0"/>
      <c r="D168" s="0"/>
      <c r="E168" s="0"/>
      <c r="F168" s="0"/>
      <c r="G168" s="0"/>
      <c r="H168" s="0"/>
      <c r="I168" s="0"/>
      <c r="J168" s="0"/>
      <c r="K168" s="0"/>
      <c r="L168" s="0"/>
      <c r="M168" s="0"/>
      <c r="N168" s="0"/>
      <c r="O168" s="0"/>
      <c r="P168" s="0"/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AB168" s="0"/>
      <c r="AC168" s="0"/>
      <c r="AD168" s="0"/>
      <c r="AE168" s="0"/>
      <c r="AF168" s="0"/>
      <c r="AG168" s="0"/>
      <c r="AH168" s="0"/>
      <c r="AI168" s="0"/>
      <c r="AJ168" s="0"/>
      <c r="AK168" s="11" t="n">
        <v>45964</v>
      </c>
      <c r="AL168" s="6" t="n">
        <v>1.13</v>
      </c>
      <c r="AM168" s="0" t="s">
        <v>380</v>
      </c>
      <c r="AN168" s="0"/>
      <c r="AO168" s="0"/>
      <c r="AP168" s="0"/>
      <c r="AQ168" s="0"/>
      <c r="AR168" s="0"/>
      <c r="AS168" s="0"/>
      <c r="AT168" s="0"/>
      <c r="AU168" s="0"/>
      <c r="AV168" s="0"/>
      <c r="AW168" s="0"/>
      <c r="AX168" s="0"/>
      <c r="AY168" s="0"/>
      <c r="AZ168" s="11" t="n">
        <v>46077</v>
      </c>
      <c r="BA168" s="6" t="n">
        <v>-61.6</v>
      </c>
      <c r="BB168" s="0" t="s">
        <v>381</v>
      </c>
    </row>
    <row collapsed="false" customFormat="false" customHeight="false" hidden="false" ht="12.1" outlineLevel="0" r="169">
      <c r="A169" s="0"/>
      <c r="B169" s="0"/>
      <c r="C169" s="0"/>
      <c r="D169" s="0"/>
      <c r="E169" s="0"/>
      <c r="F169" s="0"/>
      <c r="G169" s="0"/>
      <c r="H169" s="0"/>
      <c r="I169" s="0"/>
      <c r="J169" s="0"/>
      <c r="K169" s="0"/>
      <c r="L169" s="0"/>
      <c r="M169" s="0"/>
      <c r="N169" s="0"/>
      <c r="O169" s="0"/>
      <c r="P169" s="0"/>
      <c r="Q169" s="0"/>
      <c r="R169" s="0"/>
      <c r="S169" s="0"/>
      <c r="T169" s="0"/>
      <c r="U169" s="0"/>
      <c r="V169" s="0"/>
      <c r="W169" s="0"/>
      <c r="X169" s="0"/>
      <c r="Y169" s="0"/>
      <c r="Z169" s="0"/>
      <c r="AA169" s="0"/>
      <c r="AB169" s="0"/>
      <c r="AC169" s="0"/>
      <c r="AD169" s="0"/>
      <c r="AE169" s="0"/>
      <c r="AF169" s="0"/>
      <c r="AG169" s="0"/>
      <c r="AH169" s="0"/>
      <c r="AI169" s="0"/>
      <c r="AJ169" s="0"/>
      <c r="AK169" s="11" t="n">
        <v>45964</v>
      </c>
      <c r="AL169" s="6" t="n">
        <v>1.13</v>
      </c>
      <c r="AM169" s="0" t="s">
        <v>380</v>
      </c>
      <c r="AN169" s="0"/>
      <c r="AO169" s="0"/>
      <c r="AP169" s="0"/>
      <c r="AQ169" s="0"/>
      <c r="AR169" s="0"/>
      <c r="AS169" s="0"/>
      <c r="AT169" s="0"/>
      <c r="AU169" s="0"/>
      <c r="AV169" s="0"/>
      <c r="AW169" s="0"/>
      <c r="AX169" s="0"/>
      <c r="AY169" s="0"/>
      <c r="AZ169" s="11" t="n">
        <v>46189</v>
      </c>
      <c r="BA169" s="6" t="n">
        <v>1.05</v>
      </c>
      <c r="BB169" s="0" t="s">
        <v>380</v>
      </c>
    </row>
    <row collapsed="false" customFormat="false" customHeight="false" hidden="false" ht="12.1" outlineLevel="0" r="170">
      <c r="A170" s="0"/>
      <c r="B170" s="0"/>
      <c r="C170" s="0"/>
      <c r="D170" s="0"/>
      <c r="E170" s="0"/>
      <c r="F170" s="0"/>
      <c r="G170" s="0"/>
      <c r="H170" s="0"/>
      <c r="I170" s="0"/>
      <c r="J170" s="0"/>
      <c r="K170" s="0"/>
      <c r="L170" s="0"/>
      <c r="M170" s="0"/>
      <c r="N170" s="0"/>
      <c r="O170" s="0"/>
      <c r="P170" s="0"/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AB170" s="0"/>
      <c r="AC170" s="0"/>
      <c r="AD170" s="0"/>
      <c r="AE170" s="0"/>
      <c r="AF170" s="0"/>
      <c r="AG170" s="0"/>
      <c r="AH170" s="0"/>
      <c r="AI170" s="0"/>
      <c r="AJ170" s="0"/>
      <c r="AK170" s="11" t="n">
        <v>45964</v>
      </c>
      <c r="AL170" s="6" t="n">
        <v>1.13</v>
      </c>
      <c r="AM170" s="0" t="s">
        <v>380</v>
      </c>
      <c r="AN170" s="0"/>
      <c r="AO170" s="0"/>
      <c r="AP170" s="0"/>
      <c r="AQ170" s="0"/>
      <c r="AR170" s="0"/>
      <c r="AS170" s="0"/>
      <c r="AT170" s="0"/>
      <c r="AU170" s="0"/>
      <c r="AV170" s="0"/>
      <c r="AW170" s="0"/>
      <c r="AX170" s="0"/>
      <c r="AY170" s="0"/>
      <c r="AZ170" s="11" t="n">
        <v>46420</v>
      </c>
      <c r="BA170" s="8" t="s">
        <f>=-Портфель!K20</f>
      </c>
      <c r="BB170" s="0" t="s">
        <v>382</v>
      </c>
    </row>
    <row collapsed="false" customFormat="false" customHeight="false" hidden="false" ht="12.1" outlineLevel="0" r="171">
      <c r="A171" s="0"/>
      <c r="B171" s="0"/>
      <c r="C171" s="0"/>
      <c r="D171" s="0"/>
      <c r="E171" s="0"/>
      <c r="F171" s="0"/>
      <c r="G171" s="0"/>
      <c r="H171" s="0"/>
      <c r="I171" s="0"/>
      <c r="J171" s="0"/>
      <c r="K171" s="0"/>
      <c r="L171" s="0"/>
      <c r="M171" s="0"/>
      <c r="N171" s="0"/>
      <c r="O171" s="0"/>
      <c r="P171" s="0"/>
      <c r="Q171" s="0"/>
      <c r="R171" s="0"/>
      <c r="S171" s="0"/>
      <c r="T171" s="0"/>
      <c r="U171" s="0"/>
      <c r="V171" s="0"/>
      <c r="W171" s="0"/>
      <c r="X171" s="0"/>
      <c r="Y171" s="0"/>
      <c r="Z171" s="0"/>
      <c r="AA171" s="0"/>
      <c r="AB171" s="0"/>
      <c r="AC171" s="0"/>
      <c r="AD171" s="0"/>
      <c r="AE171" s="0"/>
      <c r="AF171" s="0"/>
      <c r="AG171" s="0"/>
      <c r="AH171" s="0"/>
      <c r="AI171" s="0"/>
      <c r="AJ171" s="0"/>
      <c r="AK171" s="11" t="n">
        <v>45964</v>
      </c>
      <c r="AL171" s="6" t="n">
        <v>1.13</v>
      </c>
      <c r="AM171" s="0" t="s">
        <v>380</v>
      </c>
      <c r="AN171" s="0"/>
      <c r="AO171" s="0"/>
      <c r="AP171" s="0"/>
      <c r="AQ171" s="0"/>
      <c r="AR171" s="0"/>
      <c r="AS171" s="0"/>
      <c r="AT171" s="0"/>
      <c r="AU171" s="0"/>
      <c r="AV171" s="0"/>
      <c r="AW171" s="0"/>
      <c r="AX171" s="0"/>
      <c r="AY171" s="0"/>
      <c r="AZ171" s="0"/>
      <c r="BA171" s="10" t="s">
        <f>=XIRR(BA2:BA170,AZ2:AZ170)</f>
      </c>
      <c r="BB171" s="0"/>
    </row>
    <row collapsed="false" customFormat="false" customHeight="false" hidden="false" ht="12.1" outlineLevel="0" r="172">
      <c r="A172" s="0"/>
      <c r="B172" s="0"/>
      <c r="C172" s="0"/>
      <c r="D172" s="0"/>
      <c r="E172" s="0"/>
      <c r="F172" s="0"/>
      <c r="G172" s="0"/>
      <c r="H172" s="0"/>
      <c r="I172" s="0"/>
      <c r="J172" s="0"/>
      <c r="K172" s="0"/>
      <c r="L172" s="0"/>
      <c r="M172" s="0"/>
      <c r="N172" s="0"/>
      <c r="O172" s="0"/>
      <c r="P172" s="0"/>
      <c r="Q172" s="0"/>
      <c r="R172" s="0"/>
      <c r="S172" s="0"/>
      <c r="T172" s="0"/>
      <c r="U172" s="0"/>
      <c r="V172" s="0"/>
      <c r="W172" s="0"/>
      <c r="X172" s="0"/>
      <c r="Y172" s="0"/>
      <c r="Z172" s="0"/>
      <c r="AA172" s="0"/>
      <c r="AB172" s="0"/>
      <c r="AC172" s="0"/>
      <c r="AD172" s="0"/>
      <c r="AE172" s="0"/>
      <c r="AF172" s="0"/>
      <c r="AG172" s="0"/>
      <c r="AH172" s="0"/>
      <c r="AI172" s="0"/>
      <c r="AJ172" s="0"/>
      <c r="AK172" s="11" t="n">
        <v>45964</v>
      </c>
      <c r="AL172" s="6" t="n">
        <v>1.13</v>
      </c>
      <c r="AM172" s="0" t="s">
        <v>380</v>
      </c>
      <c r="AN172" s="0"/>
      <c r="AO172" s="0"/>
      <c r="AP172" s="0"/>
      <c r="AQ172" s="0"/>
      <c r="AR172" s="0"/>
      <c r="AS172" s="0"/>
      <c r="AT172" s="0"/>
      <c r="AU172" s="0"/>
      <c r="AV172" s="0"/>
      <c r="AW172" s="0"/>
      <c r="AX172" s="0"/>
      <c r="AY172" s="0"/>
      <c r="AZ172" s="0"/>
      <c r="BA172" s="8" t="s">
        <f>=-SUM(BA2:BA170)</f>
      </c>
      <c r="BB172" s="0" t="s">
        <v>383</v>
      </c>
    </row>
    <row collapsed="false" customFormat="false" customHeight="false" hidden="false" ht="12.1" outlineLevel="0" r="173">
      <c r="A173" s="0"/>
      <c r="B173" s="0"/>
      <c r="C173" s="0"/>
      <c r="D173" s="0"/>
      <c r="E173" s="0"/>
      <c r="F173" s="0"/>
      <c r="G173" s="0"/>
      <c r="H173" s="0"/>
      <c r="I173" s="0"/>
      <c r="J173" s="0"/>
      <c r="K173" s="0"/>
      <c r="L173" s="0"/>
      <c r="M173" s="0"/>
      <c r="N173" s="0"/>
      <c r="O173" s="0"/>
      <c r="P173" s="0"/>
      <c r="Q173" s="0"/>
      <c r="R173" s="0"/>
      <c r="S173" s="0"/>
      <c r="T173" s="0"/>
      <c r="U173" s="0"/>
      <c r="V173" s="0"/>
      <c r="W173" s="0"/>
      <c r="X173" s="0"/>
      <c r="Y173" s="0"/>
      <c r="Z173" s="0"/>
      <c r="AA173" s="0"/>
      <c r="AB173" s="0"/>
      <c r="AC173" s="0"/>
      <c r="AD173" s="0"/>
      <c r="AE173" s="0"/>
      <c r="AF173" s="0"/>
      <c r="AG173" s="0"/>
      <c r="AH173" s="0"/>
      <c r="AI173" s="0"/>
      <c r="AJ173" s="0"/>
      <c r="AK173" s="11" t="n">
        <v>45964</v>
      </c>
      <c r="AL173" s="6" t="n">
        <v>1.13</v>
      </c>
      <c r="AM173" s="0" t="s">
        <v>380</v>
      </c>
    </row>
    <row collapsed="false" customFormat="false" customHeight="false" hidden="false" ht="12.1" outlineLevel="0" r="174">
      <c r="A174" s="0"/>
      <c r="B174" s="0"/>
      <c r="C174" s="0"/>
      <c r="D174" s="0"/>
      <c r="E174" s="0"/>
      <c r="F174" s="0"/>
      <c r="G174" s="0"/>
      <c r="H174" s="0"/>
      <c r="I174" s="0"/>
      <c r="J174" s="0"/>
      <c r="K174" s="0"/>
      <c r="L174" s="0"/>
      <c r="M174" s="0"/>
      <c r="N174" s="0"/>
      <c r="O174" s="0"/>
      <c r="P174" s="0"/>
      <c r="Q174" s="0"/>
      <c r="R174" s="0"/>
      <c r="S174" s="0"/>
      <c r="T174" s="0"/>
      <c r="U174" s="0"/>
      <c r="V174" s="0"/>
      <c r="W174" s="0"/>
      <c r="X174" s="0"/>
      <c r="Y174" s="0"/>
      <c r="Z174" s="0"/>
      <c r="AA174" s="0"/>
      <c r="AB174" s="0"/>
      <c r="AC174" s="0"/>
      <c r="AD174" s="0"/>
      <c r="AE174" s="0"/>
      <c r="AF174" s="0"/>
      <c r="AG174" s="0"/>
      <c r="AH174" s="0"/>
      <c r="AI174" s="0"/>
      <c r="AJ174" s="0"/>
      <c r="AK174" s="11" t="n">
        <v>45964</v>
      </c>
      <c r="AL174" s="6" t="n">
        <v>1.13</v>
      </c>
      <c r="AM174" s="0" t="s">
        <v>380</v>
      </c>
    </row>
    <row collapsed="false" customFormat="false" customHeight="false" hidden="false" ht="12.1" outlineLevel="0" r="175">
      <c r="A175" s="0"/>
      <c r="B175" s="0"/>
      <c r="C175" s="0"/>
      <c r="D175" s="0"/>
      <c r="E175" s="0"/>
      <c r="F175" s="0"/>
      <c r="G175" s="0"/>
      <c r="H175" s="0"/>
      <c r="I175" s="0"/>
      <c r="J175" s="0"/>
      <c r="K175" s="0"/>
      <c r="L175" s="0"/>
      <c r="M175" s="0"/>
      <c r="N175" s="0"/>
      <c r="O175" s="0"/>
      <c r="P175" s="0"/>
      <c r="Q175" s="0"/>
      <c r="R175" s="0"/>
      <c r="S175" s="0"/>
      <c r="T175" s="0"/>
      <c r="U175" s="0"/>
      <c r="V175" s="0"/>
      <c r="W175" s="0"/>
      <c r="X175" s="0"/>
      <c r="Y175" s="0"/>
      <c r="Z175" s="0"/>
      <c r="AA175" s="0"/>
      <c r="AB175" s="0"/>
      <c r="AC175" s="0"/>
      <c r="AD175" s="0"/>
      <c r="AE175" s="0"/>
      <c r="AF175" s="0"/>
      <c r="AG175" s="0"/>
      <c r="AH175" s="0"/>
      <c r="AI175" s="0"/>
      <c r="AJ175" s="0"/>
      <c r="AK175" s="11" t="n">
        <v>45964</v>
      </c>
      <c r="AL175" s="6" t="n">
        <v>1.13</v>
      </c>
      <c r="AM175" s="0" t="s">
        <v>380</v>
      </c>
    </row>
    <row collapsed="false" customFormat="false" customHeight="false" hidden="false" ht="12.1" outlineLevel="0" r="176">
      <c r="A176" s="0"/>
      <c r="B176" s="0"/>
      <c r="C176" s="0"/>
      <c r="D176" s="0"/>
      <c r="E176" s="0"/>
      <c r="F176" s="0"/>
      <c r="G176" s="0"/>
      <c r="H176" s="0"/>
      <c r="I176" s="0"/>
      <c r="J176" s="0"/>
      <c r="K176" s="0"/>
      <c r="L176" s="0"/>
      <c r="M176" s="0"/>
      <c r="N176" s="0"/>
      <c r="O176" s="0"/>
      <c r="P176" s="0"/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AB176" s="0"/>
      <c r="AC176" s="0"/>
      <c r="AD176" s="0"/>
      <c r="AE176" s="0"/>
      <c r="AF176" s="0"/>
      <c r="AG176" s="0"/>
      <c r="AH176" s="0"/>
      <c r="AI176" s="0"/>
      <c r="AJ176" s="0"/>
      <c r="AK176" s="11" t="n">
        <v>45964</v>
      </c>
      <c r="AL176" s="6" t="n">
        <v>1.13</v>
      </c>
      <c r="AM176" s="0" t="s">
        <v>380</v>
      </c>
    </row>
    <row collapsed="false" customFormat="false" customHeight="false" hidden="false" ht="12.1" outlineLevel="0" r="177">
      <c r="A177" s="0"/>
      <c r="B177" s="0"/>
      <c r="C177" s="0"/>
      <c r="D177" s="0"/>
      <c r="E177" s="0"/>
      <c r="F177" s="0"/>
      <c r="G177" s="0"/>
      <c r="H177" s="0"/>
      <c r="I177" s="0"/>
      <c r="J177" s="0"/>
      <c r="K177" s="0"/>
      <c r="L177" s="0"/>
      <c r="M177" s="0"/>
      <c r="N177" s="0"/>
      <c r="O177" s="0"/>
      <c r="P177" s="0"/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AB177" s="0"/>
      <c r="AC177" s="0"/>
      <c r="AD177" s="0"/>
      <c r="AE177" s="0"/>
      <c r="AF177" s="0"/>
      <c r="AG177" s="0"/>
      <c r="AH177" s="0"/>
      <c r="AI177" s="0"/>
      <c r="AJ177" s="0"/>
      <c r="AK177" s="11" t="n">
        <v>45964</v>
      </c>
      <c r="AL177" s="6" t="n">
        <v>1.13</v>
      </c>
      <c r="AM177" s="0" t="s">
        <v>380</v>
      </c>
    </row>
    <row collapsed="false" customFormat="false" customHeight="false" hidden="false" ht="12.1" outlineLevel="0" r="178">
      <c r="A178" s="0"/>
      <c r="B178" s="0"/>
      <c r="C178" s="0"/>
      <c r="D178" s="0"/>
      <c r="E178" s="0"/>
      <c r="F178" s="0"/>
      <c r="G178" s="0"/>
      <c r="H178" s="0"/>
      <c r="I178" s="0"/>
      <c r="J178" s="0"/>
      <c r="K178" s="0"/>
      <c r="L178" s="0"/>
      <c r="M178" s="0"/>
      <c r="N178" s="0"/>
      <c r="O178" s="0"/>
      <c r="P178" s="0"/>
      <c r="Q178" s="0"/>
      <c r="R178" s="0"/>
      <c r="S178" s="0"/>
      <c r="T178" s="0"/>
      <c r="U178" s="0"/>
      <c r="V178" s="0"/>
      <c r="W178" s="0"/>
      <c r="X178" s="0"/>
      <c r="Y178" s="0"/>
      <c r="Z178" s="0"/>
      <c r="AA178" s="0"/>
      <c r="AB178" s="0"/>
      <c r="AC178" s="0"/>
      <c r="AD178" s="0"/>
      <c r="AE178" s="0"/>
      <c r="AF178" s="0"/>
      <c r="AG178" s="0"/>
      <c r="AH178" s="0"/>
      <c r="AI178" s="0"/>
      <c r="AJ178" s="0"/>
      <c r="AK178" s="11" t="n">
        <v>45964</v>
      </c>
      <c r="AL178" s="6" t="n">
        <v>1.13</v>
      </c>
      <c r="AM178" s="0" t="s">
        <v>380</v>
      </c>
    </row>
    <row collapsed="false" customFormat="false" customHeight="false" hidden="false" ht="12.1" outlineLevel="0" r="179">
      <c r="A179" s="0"/>
      <c r="B179" s="0"/>
      <c r="C179" s="0"/>
      <c r="D179" s="0"/>
      <c r="E179" s="0"/>
      <c r="F179" s="0"/>
      <c r="G179" s="0"/>
      <c r="H179" s="0"/>
      <c r="I179" s="0"/>
      <c r="J179" s="0"/>
      <c r="K179" s="0"/>
      <c r="L179" s="0"/>
      <c r="M179" s="0"/>
      <c r="N179" s="0"/>
      <c r="O179" s="0"/>
      <c r="P179" s="0"/>
      <c r="Q179" s="0"/>
      <c r="R179" s="0"/>
      <c r="S179" s="0"/>
      <c r="T179" s="0"/>
      <c r="U179" s="0"/>
      <c r="V179" s="0"/>
      <c r="W179" s="0"/>
      <c r="X179" s="0"/>
      <c r="Y179" s="0"/>
      <c r="Z179" s="0"/>
      <c r="AA179" s="0"/>
      <c r="AB179" s="0"/>
      <c r="AC179" s="0"/>
      <c r="AD179" s="0"/>
      <c r="AE179" s="0"/>
      <c r="AF179" s="0"/>
      <c r="AG179" s="0"/>
      <c r="AH179" s="0"/>
      <c r="AI179" s="0"/>
      <c r="AJ179" s="0"/>
      <c r="AK179" s="11" t="n">
        <v>45964</v>
      </c>
      <c r="AL179" s="6" t="n">
        <v>1.13</v>
      </c>
      <c r="AM179" s="0" t="s">
        <v>380</v>
      </c>
    </row>
    <row collapsed="false" customFormat="false" customHeight="false" hidden="false" ht="12.1" outlineLevel="0" r="180">
      <c r="A180" s="0"/>
      <c r="B180" s="0"/>
      <c r="C180" s="0"/>
      <c r="D180" s="0"/>
      <c r="E180" s="0"/>
      <c r="F180" s="0"/>
      <c r="G180" s="0"/>
      <c r="H180" s="0"/>
      <c r="I180" s="0"/>
      <c r="J180" s="0"/>
      <c r="K180" s="0"/>
      <c r="L180" s="0"/>
      <c r="M180" s="0"/>
      <c r="N180" s="0"/>
      <c r="O180" s="0"/>
      <c r="P180" s="0"/>
      <c r="Q180" s="0"/>
      <c r="R180" s="0"/>
      <c r="S180" s="0"/>
      <c r="T180" s="0"/>
      <c r="U180" s="0"/>
      <c r="V180" s="0"/>
      <c r="W180" s="0"/>
      <c r="X180" s="0"/>
      <c r="Y180" s="0"/>
      <c r="Z180" s="0"/>
      <c r="AA180" s="0"/>
      <c r="AB180" s="0"/>
      <c r="AC180" s="0"/>
      <c r="AD180" s="0"/>
      <c r="AE180" s="0"/>
      <c r="AF180" s="0"/>
      <c r="AG180" s="0"/>
      <c r="AH180" s="0"/>
      <c r="AI180" s="0"/>
      <c r="AJ180" s="0"/>
      <c r="AK180" s="11" t="n">
        <v>45964</v>
      </c>
      <c r="AL180" s="6" t="n">
        <v>1.13</v>
      </c>
      <c r="AM180" s="0" t="s">
        <v>380</v>
      </c>
    </row>
    <row collapsed="false" customFormat="false" customHeight="false" hidden="false" ht="12.1" outlineLevel="0" r="181">
      <c r="A181" s="0"/>
      <c r="B181" s="0"/>
      <c r="C181" s="0"/>
      <c r="D181" s="0"/>
      <c r="E181" s="0"/>
      <c r="F181" s="0"/>
      <c r="G181" s="0"/>
      <c r="H181" s="0"/>
      <c r="I181" s="0"/>
      <c r="J181" s="0"/>
      <c r="K181" s="0"/>
      <c r="L181" s="0"/>
      <c r="M181" s="0"/>
      <c r="N181" s="0"/>
      <c r="O181" s="0"/>
      <c r="P181" s="0"/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AB181" s="0"/>
      <c r="AC181" s="0"/>
      <c r="AD181" s="0"/>
      <c r="AE181" s="0"/>
      <c r="AF181" s="0"/>
      <c r="AG181" s="0"/>
      <c r="AH181" s="0"/>
      <c r="AI181" s="0"/>
      <c r="AJ181" s="0"/>
      <c r="AK181" s="11" t="n">
        <v>45964</v>
      </c>
      <c r="AL181" s="6" t="n">
        <v>1.13</v>
      </c>
      <c r="AM181" s="0" t="s">
        <v>380</v>
      </c>
    </row>
    <row collapsed="false" customFormat="false" customHeight="false" hidden="false" ht="12.1" outlineLevel="0" r="182">
      <c r="A182" s="0"/>
      <c r="B182" s="0"/>
      <c r="C182" s="0"/>
      <c r="D182" s="0"/>
      <c r="E182" s="0"/>
      <c r="F182" s="0"/>
      <c r="G182" s="0"/>
      <c r="H182" s="0"/>
      <c r="I182" s="0"/>
      <c r="J182" s="0"/>
      <c r="K182" s="0"/>
      <c r="L182" s="0"/>
      <c r="M182" s="0"/>
      <c r="N182" s="0"/>
      <c r="O182" s="0"/>
      <c r="P182" s="0"/>
      <c r="Q182" s="0"/>
      <c r="R182" s="0"/>
      <c r="S182" s="0"/>
      <c r="T182" s="0"/>
      <c r="U182" s="0"/>
      <c r="V182" s="0"/>
      <c r="W182" s="0"/>
      <c r="X182" s="0"/>
      <c r="Y182" s="0"/>
      <c r="Z182" s="0"/>
      <c r="AA182" s="0"/>
      <c r="AB182" s="0"/>
      <c r="AC182" s="0"/>
      <c r="AD182" s="0"/>
      <c r="AE182" s="0"/>
      <c r="AF182" s="0"/>
      <c r="AG182" s="0"/>
      <c r="AH182" s="0"/>
      <c r="AI182" s="0"/>
      <c r="AJ182" s="0"/>
      <c r="AK182" s="11" t="n">
        <v>45964</v>
      </c>
      <c r="AL182" s="6" t="n">
        <v>1.13</v>
      </c>
      <c r="AM182" s="0" t="s">
        <v>380</v>
      </c>
    </row>
    <row collapsed="false" customFormat="false" customHeight="false" hidden="false" ht="12.1" outlineLevel="0" r="183">
      <c r="A183" s="0"/>
      <c r="B183" s="0"/>
      <c r="C183" s="0"/>
      <c r="D183" s="0"/>
      <c r="E183" s="0"/>
      <c r="F183" s="0"/>
      <c r="G183" s="0"/>
      <c r="H183" s="0"/>
      <c r="I183" s="0"/>
      <c r="J183" s="0"/>
      <c r="K183" s="0"/>
      <c r="L183" s="0"/>
      <c r="M183" s="0"/>
      <c r="N183" s="0"/>
      <c r="O183" s="0"/>
      <c r="P183" s="0"/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AB183" s="0"/>
      <c r="AC183" s="0"/>
      <c r="AD183" s="0"/>
      <c r="AE183" s="0"/>
      <c r="AF183" s="0"/>
      <c r="AG183" s="0"/>
      <c r="AH183" s="0"/>
      <c r="AI183" s="0"/>
      <c r="AJ183" s="0"/>
      <c r="AK183" s="11" t="n">
        <v>45964</v>
      </c>
      <c r="AL183" s="6" t="n">
        <v>1.13</v>
      </c>
      <c r="AM183" s="0" t="s">
        <v>380</v>
      </c>
    </row>
    <row collapsed="false" customFormat="false" customHeight="false" hidden="false" ht="12.1" outlineLevel="0" r="184">
      <c r="A184" s="0"/>
      <c r="B184" s="0"/>
      <c r="C184" s="0"/>
      <c r="D184" s="0"/>
      <c r="E184" s="0"/>
      <c r="F184" s="0"/>
      <c r="G184" s="0"/>
      <c r="H184" s="0"/>
      <c r="I184" s="0"/>
      <c r="J184" s="0"/>
      <c r="K184" s="0"/>
      <c r="L184" s="0"/>
      <c r="M184" s="0"/>
      <c r="N184" s="0"/>
      <c r="O184" s="0"/>
      <c r="P184" s="0"/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AB184" s="0"/>
      <c r="AC184" s="0"/>
      <c r="AD184" s="0"/>
      <c r="AE184" s="0"/>
      <c r="AF184" s="0"/>
      <c r="AG184" s="0"/>
      <c r="AH184" s="0"/>
      <c r="AI184" s="0"/>
      <c r="AJ184" s="0"/>
      <c r="AK184" s="11" t="n">
        <v>45964</v>
      </c>
      <c r="AL184" s="6" t="n">
        <v>1.13</v>
      </c>
      <c r="AM184" s="0" t="s">
        <v>380</v>
      </c>
    </row>
    <row collapsed="false" customFormat="false" customHeight="false" hidden="false" ht="12.1" outlineLevel="0" r="185">
      <c r="A185" s="0"/>
      <c r="B185" s="0"/>
      <c r="C185" s="0"/>
      <c r="D185" s="0"/>
      <c r="E185" s="0"/>
      <c r="F185" s="0"/>
      <c r="G185" s="0"/>
      <c r="H185" s="0"/>
      <c r="I185" s="0"/>
      <c r="J185" s="0"/>
      <c r="K185" s="0"/>
      <c r="L185" s="0"/>
      <c r="M185" s="0"/>
      <c r="N185" s="0"/>
      <c r="O185" s="0"/>
      <c r="P185" s="0"/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AB185" s="0"/>
      <c r="AC185" s="0"/>
      <c r="AD185" s="0"/>
      <c r="AE185" s="0"/>
      <c r="AF185" s="0"/>
      <c r="AG185" s="0"/>
      <c r="AH185" s="0"/>
      <c r="AI185" s="0"/>
      <c r="AJ185" s="0"/>
      <c r="AK185" s="11" t="n">
        <v>45966</v>
      </c>
      <c r="AL185" s="6" t="n">
        <v>-1.13</v>
      </c>
      <c r="AM185" s="0" t="s">
        <v>381</v>
      </c>
    </row>
    <row collapsed="false" customFormat="false" customHeight="false" hidden="false" ht="12.1" outlineLevel="0" r="186">
      <c r="A186" s="0"/>
      <c r="B186" s="0"/>
      <c r="C186" s="0"/>
      <c r="D186" s="0"/>
      <c r="E186" s="0"/>
      <c r="F186" s="0"/>
      <c r="G186" s="0"/>
      <c r="H186" s="0"/>
      <c r="I186" s="0"/>
      <c r="J186" s="0"/>
      <c r="K186" s="0"/>
      <c r="L186" s="0"/>
      <c r="M186" s="0"/>
      <c r="N186" s="0"/>
      <c r="O186" s="0"/>
      <c r="P186" s="0"/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AB186" s="0"/>
      <c r="AC186" s="0"/>
      <c r="AD186" s="0"/>
      <c r="AE186" s="0"/>
      <c r="AF186" s="0"/>
      <c r="AG186" s="0"/>
      <c r="AH186" s="0"/>
      <c r="AI186" s="0"/>
      <c r="AJ186" s="0"/>
      <c r="AK186" s="11" t="n">
        <v>45966</v>
      </c>
      <c r="AL186" s="6" t="n">
        <v>-1.13</v>
      </c>
      <c r="AM186" s="0" t="s">
        <v>381</v>
      </c>
    </row>
    <row collapsed="false" customFormat="false" customHeight="false" hidden="false" ht="12.1" outlineLevel="0" r="187">
      <c r="A187" s="0"/>
      <c r="B187" s="0"/>
      <c r="C187" s="0"/>
      <c r="D187" s="0"/>
      <c r="E187" s="0"/>
      <c r="F187" s="0"/>
      <c r="G187" s="0"/>
      <c r="H187" s="0"/>
      <c r="I187" s="0"/>
      <c r="J187" s="0"/>
      <c r="K187" s="0"/>
      <c r="L187" s="0"/>
      <c r="M187" s="0"/>
      <c r="N187" s="0"/>
      <c r="O187" s="0"/>
      <c r="P187" s="0"/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AB187" s="0"/>
      <c r="AC187" s="0"/>
      <c r="AD187" s="0"/>
      <c r="AE187" s="0"/>
      <c r="AF187" s="0"/>
      <c r="AG187" s="0"/>
      <c r="AH187" s="0"/>
      <c r="AI187" s="0"/>
      <c r="AJ187" s="0"/>
      <c r="AK187" s="11" t="n">
        <v>45966</v>
      </c>
      <c r="AL187" s="6" t="n">
        <v>-1.13</v>
      </c>
      <c r="AM187" s="0" t="s">
        <v>381</v>
      </c>
    </row>
    <row collapsed="false" customFormat="false" customHeight="false" hidden="false" ht="12.1" outlineLevel="0" r="188">
      <c r="A188" s="0"/>
      <c r="B188" s="0"/>
      <c r="C188" s="0"/>
      <c r="D188" s="0"/>
      <c r="E188" s="0"/>
      <c r="F188" s="0"/>
      <c r="G188" s="0"/>
      <c r="H188" s="0"/>
      <c r="I188" s="0"/>
      <c r="J188" s="0"/>
      <c r="K188" s="0"/>
      <c r="L188" s="0"/>
      <c r="M188" s="0"/>
      <c r="N188" s="0"/>
      <c r="O188" s="0"/>
      <c r="P188" s="0"/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AB188" s="0"/>
      <c r="AC188" s="0"/>
      <c r="AD188" s="0"/>
      <c r="AE188" s="0"/>
      <c r="AF188" s="0"/>
      <c r="AG188" s="0"/>
      <c r="AH188" s="0"/>
      <c r="AI188" s="0"/>
      <c r="AJ188" s="0"/>
      <c r="AK188" s="11" t="n">
        <v>45966</v>
      </c>
      <c r="AL188" s="6" t="n">
        <v>-1.13</v>
      </c>
      <c r="AM188" s="0" t="s">
        <v>381</v>
      </c>
    </row>
    <row collapsed="false" customFormat="false" customHeight="false" hidden="false" ht="12.1" outlineLevel="0" r="189">
      <c r="A189" s="0"/>
      <c r="B189" s="0"/>
      <c r="C189" s="0"/>
      <c r="D189" s="0"/>
      <c r="E189" s="0"/>
      <c r="F189" s="0"/>
      <c r="G189" s="0"/>
      <c r="H189" s="0"/>
      <c r="I189" s="0"/>
      <c r="J189" s="0"/>
      <c r="K189" s="0"/>
      <c r="L189" s="0"/>
      <c r="M189" s="0"/>
      <c r="N189" s="0"/>
      <c r="O189" s="0"/>
      <c r="P189" s="0"/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AB189" s="0"/>
      <c r="AC189" s="0"/>
      <c r="AD189" s="0"/>
      <c r="AE189" s="0"/>
      <c r="AF189" s="0"/>
      <c r="AG189" s="0"/>
      <c r="AH189" s="0"/>
      <c r="AI189" s="0"/>
      <c r="AJ189" s="0"/>
      <c r="AK189" s="11" t="n">
        <v>45966</v>
      </c>
      <c r="AL189" s="6" t="n">
        <v>-1.13</v>
      </c>
      <c r="AM189" s="0" t="s">
        <v>381</v>
      </c>
    </row>
    <row collapsed="false" customFormat="false" customHeight="false" hidden="false" ht="12.1" outlineLevel="0" r="190">
      <c r="A190" s="0"/>
      <c r="B190" s="0"/>
      <c r="C190" s="0"/>
      <c r="D190" s="0"/>
      <c r="E190" s="0"/>
      <c r="F190" s="0"/>
      <c r="G190" s="0"/>
      <c r="H190" s="0"/>
      <c r="I190" s="0"/>
      <c r="J190" s="0"/>
      <c r="K190" s="0"/>
      <c r="L190" s="0"/>
      <c r="M190" s="0"/>
      <c r="N190" s="0"/>
      <c r="O190" s="0"/>
      <c r="P190" s="0"/>
      <c r="Q190" s="0"/>
      <c r="R190" s="0"/>
      <c r="S190" s="0"/>
      <c r="T190" s="0"/>
      <c r="U190" s="0"/>
      <c r="V190" s="0"/>
      <c r="W190" s="0"/>
      <c r="X190" s="0"/>
      <c r="Y190" s="0"/>
      <c r="Z190" s="0"/>
      <c r="AA190" s="0"/>
      <c r="AB190" s="0"/>
      <c r="AC190" s="0"/>
      <c r="AD190" s="0"/>
      <c r="AE190" s="0"/>
      <c r="AF190" s="0"/>
      <c r="AG190" s="0"/>
      <c r="AH190" s="0"/>
      <c r="AI190" s="0"/>
      <c r="AJ190" s="0"/>
      <c r="AK190" s="11" t="n">
        <v>45966</v>
      </c>
      <c r="AL190" s="6" t="n">
        <v>-1.13</v>
      </c>
      <c r="AM190" s="0" t="s">
        <v>381</v>
      </c>
    </row>
    <row collapsed="false" customFormat="false" customHeight="false" hidden="false" ht="12.1" outlineLevel="0" r="191">
      <c r="A191" s="0"/>
      <c r="B191" s="0"/>
      <c r="C191" s="0"/>
      <c r="D191" s="0"/>
      <c r="E191" s="0"/>
      <c r="F191" s="0"/>
      <c r="G191" s="0"/>
      <c r="H191" s="0"/>
      <c r="I191" s="0"/>
      <c r="J191" s="0"/>
      <c r="K191" s="0"/>
      <c r="L191" s="0"/>
      <c r="M191" s="0"/>
      <c r="N191" s="0"/>
      <c r="O191" s="0"/>
      <c r="P191" s="0"/>
      <c r="Q191" s="0"/>
      <c r="R191" s="0"/>
      <c r="S191" s="0"/>
      <c r="T191" s="0"/>
      <c r="U191" s="0"/>
      <c r="V191" s="0"/>
      <c r="W191" s="0"/>
      <c r="X191" s="0"/>
      <c r="Y191" s="0"/>
      <c r="Z191" s="0"/>
      <c r="AA191" s="0"/>
      <c r="AB191" s="0"/>
      <c r="AC191" s="0"/>
      <c r="AD191" s="0"/>
      <c r="AE191" s="0"/>
      <c r="AF191" s="0"/>
      <c r="AG191" s="0"/>
      <c r="AH191" s="0"/>
      <c r="AI191" s="0"/>
      <c r="AJ191" s="0"/>
      <c r="AK191" s="11" t="n">
        <v>45966</v>
      </c>
      <c r="AL191" s="6" t="n">
        <v>-1.13</v>
      </c>
      <c r="AM191" s="0" t="s">
        <v>381</v>
      </c>
    </row>
    <row collapsed="false" customFormat="false" customHeight="false" hidden="false" ht="12.1" outlineLevel="0" r="192">
      <c r="A192" s="0"/>
      <c r="B192" s="0"/>
      <c r="C192" s="0"/>
      <c r="D192" s="0"/>
      <c r="E192" s="0"/>
      <c r="F192" s="0"/>
      <c r="G192" s="0"/>
      <c r="H192" s="0"/>
      <c r="I192" s="0"/>
      <c r="J192" s="0"/>
      <c r="K192" s="0"/>
      <c r="L192" s="0"/>
      <c r="M192" s="0"/>
      <c r="N192" s="0"/>
      <c r="O192" s="0"/>
      <c r="P192" s="0"/>
      <c r="Q192" s="0"/>
      <c r="R192" s="0"/>
      <c r="S192" s="0"/>
      <c r="T192" s="0"/>
      <c r="U192" s="0"/>
      <c r="V192" s="0"/>
      <c r="W192" s="0"/>
      <c r="X192" s="0"/>
      <c r="Y192" s="0"/>
      <c r="Z192" s="0"/>
      <c r="AA192" s="0"/>
      <c r="AB192" s="0"/>
      <c r="AC192" s="0"/>
      <c r="AD192" s="0"/>
      <c r="AE192" s="0"/>
      <c r="AF192" s="0"/>
      <c r="AG192" s="0"/>
      <c r="AH192" s="0"/>
      <c r="AI192" s="0"/>
      <c r="AJ192" s="0"/>
      <c r="AK192" s="11" t="n">
        <v>45966</v>
      </c>
      <c r="AL192" s="6" t="n">
        <v>-1.13</v>
      </c>
      <c r="AM192" s="0" t="s">
        <v>381</v>
      </c>
    </row>
    <row collapsed="false" customFormat="false" customHeight="false" hidden="false" ht="12.1" outlineLevel="0" r="193">
      <c r="A193" s="0"/>
      <c r="B193" s="0"/>
      <c r="C193" s="0"/>
      <c r="D193" s="0"/>
      <c r="E193" s="0"/>
      <c r="F193" s="0"/>
      <c r="G193" s="0"/>
      <c r="H193" s="0"/>
      <c r="I193" s="0"/>
      <c r="J193" s="0"/>
      <c r="K193" s="0"/>
      <c r="L193" s="0"/>
      <c r="M193" s="0"/>
      <c r="N193" s="0"/>
      <c r="O193" s="0"/>
      <c r="P193" s="0"/>
      <c r="Q193" s="0"/>
      <c r="R193" s="0"/>
      <c r="S193" s="0"/>
      <c r="T193" s="0"/>
      <c r="U193" s="0"/>
      <c r="V193" s="0"/>
      <c r="W193" s="0"/>
      <c r="X193" s="0"/>
      <c r="Y193" s="0"/>
      <c r="Z193" s="0"/>
      <c r="AA193" s="0"/>
      <c r="AB193" s="0"/>
      <c r="AC193" s="0"/>
      <c r="AD193" s="0"/>
      <c r="AE193" s="0"/>
      <c r="AF193" s="0"/>
      <c r="AG193" s="0"/>
      <c r="AH193" s="0"/>
      <c r="AI193" s="0"/>
      <c r="AJ193" s="0"/>
      <c r="AK193" s="11" t="n">
        <v>45966</v>
      </c>
      <c r="AL193" s="6" t="n">
        <v>-1.13</v>
      </c>
      <c r="AM193" s="0" t="s">
        <v>381</v>
      </c>
    </row>
    <row collapsed="false" customFormat="false" customHeight="false" hidden="false" ht="12.1" outlineLevel="0" r="194">
      <c r="A194" s="0"/>
      <c r="B194" s="0"/>
      <c r="C194" s="0"/>
      <c r="D194" s="0"/>
      <c r="E194" s="0"/>
      <c r="F194" s="0"/>
      <c r="G194" s="0"/>
      <c r="H194" s="0"/>
      <c r="I194" s="0"/>
      <c r="J194" s="0"/>
      <c r="K194" s="0"/>
      <c r="L194" s="0"/>
      <c r="M194" s="0"/>
      <c r="N194" s="0"/>
      <c r="O194" s="0"/>
      <c r="P194" s="0"/>
      <c r="Q194" s="0"/>
      <c r="R194" s="0"/>
      <c r="S194" s="0"/>
      <c r="T194" s="0"/>
      <c r="U194" s="0"/>
      <c r="V194" s="0"/>
      <c r="W194" s="0"/>
      <c r="X194" s="0"/>
      <c r="Y194" s="0"/>
      <c r="Z194" s="0"/>
      <c r="AA194" s="0"/>
      <c r="AB194" s="0"/>
      <c r="AC194" s="0"/>
      <c r="AD194" s="0"/>
      <c r="AE194" s="0"/>
      <c r="AF194" s="0"/>
      <c r="AG194" s="0"/>
      <c r="AH194" s="0"/>
      <c r="AI194" s="0"/>
      <c r="AJ194" s="0"/>
      <c r="AK194" s="11" t="n">
        <v>45966</v>
      </c>
      <c r="AL194" s="6" t="n">
        <v>-1.13</v>
      </c>
      <c r="AM194" s="0" t="s">
        <v>381</v>
      </c>
    </row>
    <row collapsed="false" customFormat="false" customHeight="false" hidden="false" ht="12.1" outlineLevel="0" r="195">
      <c r="A195" s="0"/>
      <c r="B195" s="0"/>
      <c r="C195" s="0"/>
      <c r="D195" s="0"/>
      <c r="E195" s="0"/>
      <c r="F195" s="0"/>
      <c r="G195" s="0"/>
      <c r="H195" s="0"/>
      <c r="I195" s="0"/>
      <c r="J195" s="0"/>
      <c r="K195" s="0"/>
      <c r="L195" s="0"/>
      <c r="M195" s="0"/>
      <c r="N195" s="0"/>
      <c r="O195" s="0"/>
      <c r="P195" s="0"/>
      <c r="Q195" s="0"/>
      <c r="R195" s="0"/>
      <c r="S195" s="0"/>
      <c r="T195" s="0"/>
      <c r="U195" s="0"/>
      <c r="V195" s="0"/>
      <c r="W195" s="0"/>
      <c r="X195" s="0"/>
      <c r="Y195" s="0"/>
      <c r="Z195" s="0"/>
      <c r="AA195" s="0"/>
      <c r="AB195" s="0"/>
      <c r="AC195" s="0"/>
      <c r="AD195" s="0"/>
      <c r="AE195" s="0"/>
      <c r="AF195" s="0"/>
      <c r="AG195" s="0"/>
      <c r="AH195" s="0"/>
      <c r="AI195" s="0"/>
      <c r="AJ195" s="0"/>
      <c r="AK195" s="11" t="n">
        <v>45966</v>
      </c>
      <c r="AL195" s="6" t="n">
        <v>-1.13</v>
      </c>
      <c r="AM195" s="0" t="s">
        <v>381</v>
      </c>
    </row>
    <row collapsed="false" customFormat="false" customHeight="false" hidden="false" ht="12.1" outlineLevel="0" r="196">
      <c r="A196" s="0"/>
      <c r="B196" s="0"/>
      <c r="C196" s="0"/>
      <c r="D196" s="0"/>
      <c r="E196" s="0"/>
      <c r="F196" s="0"/>
      <c r="G196" s="0"/>
      <c r="H196" s="0"/>
      <c r="I196" s="0"/>
      <c r="J196" s="0"/>
      <c r="K196" s="0"/>
      <c r="L196" s="0"/>
      <c r="M196" s="0"/>
      <c r="N196" s="0"/>
      <c r="O196" s="0"/>
      <c r="P196" s="0"/>
      <c r="Q196" s="0"/>
      <c r="R196" s="0"/>
      <c r="S196" s="0"/>
      <c r="T196" s="0"/>
      <c r="U196" s="0"/>
      <c r="V196" s="0"/>
      <c r="W196" s="0"/>
      <c r="X196" s="0"/>
      <c r="Y196" s="0"/>
      <c r="Z196" s="0"/>
      <c r="AA196" s="0"/>
      <c r="AB196" s="0"/>
      <c r="AC196" s="0"/>
      <c r="AD196" s="0"/>
      <c r="AE196" s="0"/>
      <c r="AF196" s="0"/>
      <c r="AG196" s="0"/>
      <c r="AH196" s="0"/>
      <c r="AI196" s="0"/>
      <c r="AJ196" s="0"/>
      <c r="AK196" s="11" t="n">
        <v>45966</v>
      </c>
      <c r="AL196" s="6" t="n">
        <v>-1.13</v>
      </c>
      <c r="AM196" s="0" t="s">
        <v>381</v>
      </c>
    </row>
    <row collapsed="false" customFormat="false" customHeight="false" hidden="false" ht="12.1" outlineLevel="0" r="197">
      <c r="A197" s="0"/>
      <c r="B197" s="0"/>
      <c r="C197" s="0"/>
      <c r="D197" s="0"/>
      <c r="E197" s="0"/>
      <c r="F197" s="0"/>
      <c r="G197" s="0"/>
      <c r="H197" s="0"/>
      <c r="I197" s="0"/>
      <c r="J197" s="0"/>
      <c r="K197" s="0"/>
      <c r="L197" s="0"/>
      <c r="M197" s="0"/>
      <c r="N197" s="0"/>
      <c r="O197" s="0"/>
      <c r="P197" s="0"/>
      <c r="Q197" s="0"/>
      <c r="R197" s="0"/>
      <c r="S197" s="0"/>
      <c r="T197" s="0"/>
      <c r="U197" s="0"/>
      <c r="V197" s="0"/>
      <c r="W197" s="0"/>
      <c r="X197" s="0"/>
      <c r="Y197" s="0"/>
      <c r="Z197" s="0"/>
      <c r="AA197" s="0"/>
      <c r="AB197" s="0"/>
      <c r="AC197" s="0"/>
      <c r="AD197" s="0"/>
      <c r="AE197" s="0"/>
      <c r="AF197" s="0"/>
      <c r="AG197" s="0"/>
      <c r="AH197" s="0"/>
      <c r="AI197" s="0"/>
      <c r="AJ197" s="0"/>
      <c r="AK197" s="11" t="n">
        <v>45966</v>
      </c>
      <c r="AL197" s="6" t="n">
        <v>-1.13</v>
      </c>
      <c r="AM197" s="0" t="s">
        <v>381</v>
      </c>
    </row>
    <row collapsed="false" customFormat="false" customHeight="false" hidden="false" ht="12.1" outlineLevel="0" r="198">
      <c r="A198" s="0"/>
      <c r="B198" s="0"/>
      <c r="C198" s="0"/>
      <c r="D198" s="0"/>
      <c r="E198" s="0"/>
      <c r="F198" s="0"/>
      <c r="G198" s="0"/>
      <c r="H198" s="0"/>
      <c r="I198" s="0"/>
      <c r="J198" s="0"/>
      <c r="K198" s="0"/>
      <c r="L198" s="0"/>
      <c r="M198" s="0"/>
      <c r="N198" s="0"/>
      <c r="O198" s="0"/>
      <c r="P198" s="0"/>
      <c r="Q198" s="0"/>
      <c r="R198" s="0"/>
      <c r="S198" s="0"/>
      <c r="T198" s="0"/>
      <c r="U198" s="0"/>
      <c r="V198" s="0"/>
      <c r="W198" s="0"/>
      <c r="X198" s="0"/>
      <c r="Y198" s="0"/>
      <c r="Z198" s="0"/>
      <c r="AA198" s="0"/>
      <c r="AB198" s="0"/>
      <c r="AC198" s="0"/>
      <c r="AD198" s="0"/>
      <c r="AE198" s="0"/>
      <c r="AF198" s="0"/>
      <c r="AG198" s="0"/>
      <c r="AH198" s="0"/>
      <c r="AI198" s="0"/>
      <c r="AJ198" s="0"/>
      <c r="AK198" s="11" t="n">
        <v>45966</v>
      </c>
      <c r="AL198" s="6" t="n">
        <v>-1.13</v>
      </c>
      <c r="AM198" s="0" t="s">
        <v>381</v>
      </c>
    </row>
    <row collapsed="false" customFormat="false" customHeight="false" hidden="false" ht="12.1" outlineLevel="0" r="199">
      <c r="A199" s="0"/>
      <c r="B199" s="0"/>
      <c r="C199" s="0"/>
      <c r="D199" s="0"/>
      <c r="E199" s="0"/>
      <c r="F199" s="0"/>
      <c r="G199" s="0"/>
      <c r="H199" s="0"/>
      <c r="I199" s="0"/>
      <c r="J199" s="0"/>
      <c r="K199" s="0"/>
      <c r="L199" s="0"/>
      <c r="M199" s="0"/>
      <c r="N199" s="0"/>
      <c r="O199" s="0"/>
      <c r="P199" s="0"/>
      <c r="Q199" s="0"/>
      <c r="R199" s="0"/>
      <c r="S199" s="0"/>
      <c r="T199" s="0"/>
      <c r="U199" s="0"/>
      <c r="V199" s="0"/>
      <c r="W199" s="0"/>
      <c r="X199" s="0"/>
      <c r="Y199" s="0"/>
      <c r="Z199" s="0"/>
      <c r="AA199" s="0"/>
      <c r="AB199" s="0"/>
      <c r="AC199" s="0"/>
      <c r="AD199" s="0"/>
      <c r="AE199" s="0"/>
      <c r="AF199" s="0"/>
      <c r="AG199" s="0"/>
      <c r="AH199" s="0"/>
      <c r="AI199" s="0"/>
      <c r="AJ199" s="0"/>
      <c r="AK199" s="11" t="n">
        <v>45966</v>
      </c>
      <c r="AL199" s="6" t="n">
        <v>-1.13</v>
      </c>
      <c r="AM199" s="0" t="s">
        <v>381</v>
      </c>
    </row>
    <row collapsed="false" customFormat="false" customHeight="false" hidden="false" ht="12.1" outlineLevel="0" r="200">
      <c r="A200" s="0"/>
      <c r="B200" s="0"/>
      <c r="C200" s="0"/>
      <c r="D200" s="0"/>
      <c r="E200" s="0"/>
      <c r="F200" s="0"/>
      <c r="G200" s="0"/>
      <c r="H200" s="0"/>
      <c r="I200" s="0"/>
      <c r="J200" s="0"/>
      <c r="K200" s="0"/>
      <c r="L200" s="0"/>
      <c r="M200" s="0"/>
      <c r="N200" s="0"/>
      <c r="O200" s="0"/>
      <c r="P200" s="0"/>
      <c r="Q200" s="0"/>
      <c r="R200" s="0"/>
      <c r="S200" s="0"/>
      <c r="T200" s="0"/>
      <c r="U200" s="0"/>
      <c r="V200" s="0"/>
      <c r="W200" s="0"/>
      <c r="X200" s="0"/>
      <c r="Y200" s="0"/>
      <c r="Z200" s="0"/>
      <c r="AA200" s="0"/>
      <c r="AB200" s="0"/>
      <c r="AC200" s="0"/>
      <c r="AD200" s="0"/>
      <c r="AE200" s="0"/>
      <c r="AF200" s="0"/>
      <c r="AG200" s="0"/>
      <c r="AH200" s="0"/>
      <c r="AI200" s="0"/>
      <c r="AJ200" s="0"/>
      <c r="AK200" s="11" t="n">
        <v>45966</v>
      </c>
      <c r="AL200" s="6" t="n">
        <v>-1.13</v>
      </c>
      <c r="AM200" s="0" t="s">
        <v>381</v>
      </c>
    </row>
    <row collapsed="false" customFormat="false" customHeight="false" hidden="false" ht="12.1" outlineLevel="0" r="201">
      <c r="A201" s="0"/>
      <c r="B201" s="0"/>
      <c r="C201" s="0"/>
      <c r="D201" s="0"/>
      <c r="E201" s="0"/>
      <c r="F201" s="0"/>
      <c r="G201" s="0"/>
      <c r="H201" s="0"/>
      <c r="I201" s="0"/>
      <c r="J201" s="0"/>
      <c r="K201" s="0"/>
      <c r="L201" s="0"/>
      <c r="M201" s="0"/>
      <c r="N201" s="0"/>
      <c r="O201" s="0"/>
      <c r="P201" s="0"/>
      <c r="Q201" s="0"/>
      <c r="R201" s="0"/>
      <c r="S201" s="0"/>
      <c r="T201" s="0"/>
      <c r="U201" s="0"/>
      <c r="V201" s="0"/>
      <c r="W201" s="0"/>
      <c r="X201" s="0"/>
      <c r="Y201" s="0"/>
      <c r="Z201" s="0"/>
      <c r="AA201" s="0"/>
      <c r="AB201" s="0"/>
      <c r="AC201" s="0"/>
      <c r="AD201" s="0"/>
      <c r="AE201" s="0"/>
      <c r="AF201" s="0"/>
      <c r="AG201" s="0"/>
      <c r="AH201" s="0"/>
      <c r="AI201" s="0"/>
      <c r="AJ201" s="0"/>
      <c r="AK201" s="11" t="n">
        <v>45966</v>
      </c>
      <c r="AL201" s="6" t="n">
        <v>-1.13</v>
      </c>
      <c r="AM201" s="0" t="s">
        <v>381</v>
      </c>
    </row>
    <row collapsed="false" customFormat="false" customHeight="false" hidden="false" ht="12.1" outlineLevel="0" r="202">
      <c r="A202" s="0"/>
      <c r="B202" s="0"/>
      <c r="C202" s="0"/>
      <c r="D202" s="0"/>
      <c r="E202" s="0"/>
      <c r="F202" s="0"/>
      <c r="G202" s="0"/>
      <c r="H202" s="0"/>
      <c r="I202" s="0"/>
      <c r="J202" s="0"/>
      <c r="K202" s="0"/>
      <c r="L202" s="0"/>
      <c r="M202" s="0"/>
      <c r="N202" s="0"/>
      <c r="O202" s="0"/>
      <c r="P202" s="0"/>
      <c r="Q202" s="0"/>
      <c r="R202" s="0"/>
      <c r="S202" s="0"/>
      <c r="T202" s="0"/>
      <c r="U202" s="0"/>
      <c r="V202" s="0"/>
      <c r="W202" s="0"/>
      <c r="X202" s="0"/>
      <c r="Y202" s="0"/>
      <c r="Z202" s="0"/>
      <c r="AA202" s="0"/>
      <c r="AB202" s="0"/>
      <c r="AC202" s="0"/>
      <c r="AD202" s="0"/>
      <c r="AE202" s="0"/>
      <c r="AF202" s="0"/>
      <c r="AG202" s="0"/>
      <c r="AH202" s="0"/>
      <c r="AI202" s="0"/>
      <c r="AJ202" s="0"/>
      <c r="AK202" s="11" t="n">
        <v>45966</v>
      </c>
      <c r="AL202" s="6" t="n">
        <v>-1.13</v>
      </c>
      <c r="AM202" s="0" t="s">
        <v>381</v>
      </c>
    </row>
    <row collapsed="false" customFormat="false" customHeight="false" hidden="false" ht="12.1" outlineLevel="0" r="203">
      <c r="A203" s="0"/>
      <c r="B203" s="0"/>
      <c r="C203" s="0"/>
      <c r="D203" s="0"/>
      <c r="E203" s="0"/>
      <c r="F203" s="0"/>
      <c r="G203" s="0"/>
      <c r="H203" s="0"/>
      <c r="I203" s="0"/>
      <c r="J203" s="0"/>
      <c r="K203" s="0"/>
      <c r="L203" s="0"/>
      <c r="M203" s="0"/>
      <c r="N203" s="0"/>
      <c r="O203" s="0"/>
      <c r="P203" s="0"/>
      <c r="Q203" s="0"/>
      <c r="R203" s="0"/>
      <c r="S203" s="0"/>
      <c r="T203" s="0"/>
      <c r="U203" s="0"/>
      <c r="V203" s="0"/>
      <c r="W203" s="0"/>
      <c r="X203" s="0"/>
      <c r="Y203" s="0"/>
      <c r="Z203" s="0"/>
      <c r="AA203" s="0"/>
      <c r="AB203" s="0"/>
      <c r="AC203" s="0"/>
      <c r="AD203" s="0"/>
      <c r="AE203" s="0"/>
      <c r="AF203" s="0"/>
      <c r="AG203" s="0"/>
      <c r="AH203" s="0"/>
      <c r="AI203" s="0"/>
      <c r="AJ203" s="0"/>
      <c r="AK203" s="11" t="n">
        <v>45966</v>
      </c>
      <c r="AL203" s="6" t="n">
        <v>-1.13</v>
      </c>
      <c r="AM203" s="0" t="s">
        <v>381</v>
      </c>
    </row>
    <row collapsed="false" customFormat="false" customHeight="false" hidden="false" ht="12.1" outlineLevel="0" r="204">
      <c r="A204" s="0"/>
      <c r="B204" s="0"/>
      <c r="C204" s="0"/>
      <c r="D204" s="0"/>
      <c r="E204" s="0"/>
      <c r="F204" s="0"/>
      <c r="G204" s="0"/>
      <c r="H204" s="0"/>
      <c r="I204" s="0"/>
      <c r="J204" s="0"/>
      <c r="K204" s="0"/>
      <c r="L204" s="0"/>
      <c r="M204" s="0"/>
      <c r="N204" s="0"/>
      <c r="O204" s="0"/>
      <c r="P204" s="0"/>
      <c r="Q204" s="0"/>
      <c r="R204" s="0"/>
      <c r="S204" s="0"/>
      <c r="T204" s="0"/>
      <c r="U204" s="0"/>
      <c r="V204" s="0"/>
      <c r="W204" s="0"/>
      <c r="X204" s="0"/>
      <c r="Y204" s="0"/>
      <c r="Z204" s="0"/>
      <c r="AA204" s="0"/>
      <c r="AB204" s="0"/>
      <c r="AC204" s="0"/>
      <c r="AD204" s="0"/>
      <c r="AE204" s="0"/>
      <c r="AF204" s="0"/>
      <c r="AG204" s="0"/>
      <c r="AH204" s="0"/>
      <c r="AI204" s="0"/>
      <c r="AJ204" s="0"/>
      <c r="AK204" s="11" t="n">
        <v>45966</v>
      </c>
      <c r="AL204" s="6" t="n">
        <v>-1.13</v>
      </c>
      <c r="AM204" s="0" t="s">
        <v>381</v>
      </c>
    </row>
    <row collapsed="false" customFormat="false" customHeight="false" hidden="false" ht="12.1" outlineLevel="0" r="205">
      <c r="A205" s="0"/>
      <c r="B205" s="0"/>
      <c r="C205" s="0"/>
      <c r="D205" s="0"/>
      <c r="E205" s="0"/>
      <c r="F205" s="0"/>
      <c r="G205" s="0"/>
      <c r="H205" s="0"/>
      <c r="I205" s="0"/>
      <c r="J205" s="0"/>
      <c r="K205" s="0"/>
      <c r="L205" s="0"/>
      <c r="M205" s="0"/>
      <c r="N205" s="0"/>
      <c r="O205" s="0"/>
      <c r="P205" s="0"/>
      <c r="Q205" s="0"/>
      <c r="R205" s="0"/>
      <c r="S205" s="0"/>
      <c r="T205" s="0"/>
      <c r="U205" s="0"/>
      <c r="V205" s="0"/>
      <c r="W205" s="0"/>
      <c r="X205" s="0"/>
      <c r="Y205" s="0"/>
      <c r="Z205" s="0"/>
      <c r="AA205" s="0"/>
      <c r="AB205" s="0"/>
      <c r="AC205" s="0"/>
      <c r="AD205" s="0"/>
      <c r="AE205" s="0"/>
      <c r="AF205" s="0"/>
      <c r="AG205" s="0"/>
      <c r="AH205" s="0"/>
      <c r="AI205" s="0"/>
      <c r="AJ205" s="0"/>
      <c r="AK205" s="11" t="n">
        <v>45966</v>
      </c>
      <c r="AL205" s="6" t="n">
        <v>-1.13</v>
      </c>
      <c r="AM205" s="0" t="s">
        <v>381</v>
      </c>
    </row>
    <row collapsed="false" customFormat="false" customHeight="false" hidden="false" ht="12.1" outlineLevel="0" r="206">
      <c r="A206" s="0"/>
      <c r="B206" s="0"/>
      <c r="C206" s="0"/>
      <c r="D206" s="0"/>
      <c r="E206" s="0"/>
      <c r="F206" s="0"/>
      <c r="G206" s="0"/>
      <c r="H206" s="0"/>
      <c r="I206" s="0"/>
      <c r="J206" s="0"/>
      <c r="K206" s="0"/>
      <c r="L206" s="0"/>
      <c r="M206" s="0"/>
      <c r="N206" s="0"/>
      <c r="O206" s="0"/>
      <c r="P206" s="0"/>
      <c r="Q206" s="0"/>
      <c r="R206" s="0"/>
      <c r="S206" s="0"/>
      <c r="T206" s="0"/>
      <c r="U206" s="0"/>
      <c r="V206" s="0"/>
      <c r="W206" s="0"/>
      <c r="X206" s="0"/>
      <c r="Y206" s="0"/>
      <c r="Z206" s="0"/>
      <c r="AA206" s="0"/>
      <c r="AB206" s="0"/>
      <c r="AC206" s="0"/>
      <c r="AD206" s="0"/>
      <c r="AE206" s="0"/>
      <c r="AF206" s="0"/>
      <c r="AG206" s="0"/>
      <c r="AH206" s="0"/>
      <c r="AI206" s="0"/>
      <c r="AJ206" s="0"/>
      <c r="AK206" s="11" t="n">
        <v>45966</v>
      </c>
      <c r="AL206" s="6" t="n">
        <v>-1.13</v>
      </c>
      <c r="AM206" s="0" t="s">
        <v>381</v>
      </c>
    </row>
    <row collapsed="false" customFormat="false" customHeight="false" hidden="false" ht="12.1" outlineLevel="0" r="207">
      <c r="A207" s="0"/>
      <c r="B207" s="0"/>
      <c r="C207" s="0"/>
      <c r="D207" s="0"/>
      <c r="E207" s="0"/>
      <c r="F207" s="0"/>
      <c r="G207" s="0"/>
      <c r="H207" s="0"/>
      <c r="I207" s="0"/>
      <c r="J207" s="0"/>
      <c r="K207" s="0"/>
      <c r="L207" s="0"/>
      <c r="M207" s="0"/>
      <c r="N207" s="0"/>
      <c r="O207" s="0"/>
      <c r="P207" s="0"/>
      <c r="Q207" s="0"/>
      <c r="R207" s="0"/>
      <c r="S207" s="0"/>
      <c r="T207" s="0"/>
      <c r="U207" s="0"/>
      <c r="V207" s="0"/>
      <c r="W207" s="0"/>
      <c r="X207" s="0"/>
      <c r="Y207" s="0"/>
      <c r="Z207" s="0"/>
      <c r="AA207" s="0"/>
      <c r="AB207" s="0"/>
      <c r="AC207" s="0"/>
      <c r="AD207" s="0"/>
      <c r="AE207" s="0"/>
      <c r="AF207" s="0"/>
      <c r="AG207" s="0"/>
      <c r="AH207" s="0"/>
      <c r="AI207" s="0"/>
      <c r="AJ207" s="0"/>
      <c r="AK207" s="11" t="n">
        <v>45966</v>
      </c>
      <c r="AL207" s="6" t="n">
        <v>-1.13</v>
      </c>
      <c r="AM207" s="0" t="s">
        <v>381</v>
      </c>
    </row>
    <row collapsed="false" customFormat="false" customHeight="false" hidden="false" ht="12.1" outlineLevel="0" r="208">
      <c r="A208" s="0"/>
      <c r="B208" s="0"/>
      <c r="C208" s="0"/>
      <c r="D208" s="0"/>
      <c r="E208" s="0"/>
      <c r="F208" s="0"/>
      <c r="G208" s="0"/>
      <c r="H208" s="0"/>
      <c r="I208" s="0"/>
      <c r="J208" s="0"/>
      <c r="K208" s="0"/>
      <c r="L208" s="0"/>
      <c r="M208" s="0"/>
      <c r="N208" s="0"/>
      <c r="O208" s="0"/>
      <c r="P208" s="0"/>
      <c r="Q208" s="0"/>
      <c r="R208" s="0"/>
      <c r="S208" s="0"/>
      <c r="T208" s="0"/>
      <c r="U208" s="0"/>
      <c r="V208" s="0"/>
      <c r="W208" s="0"/>
      <c r="X208" s="0"/>
      <c r="Y208" s="0"/>
      <c r="Z208" s="0"/>
      <c r="AA208" s="0"/>
      <c r="AB208" s="0"/>
      <c r="AC208" s="0"/>
      <c r="AD208" s="0"/>
      <c r="AE208" s="0"/>
      <c r="AF208" s="0"/>
      <c r="AG208" s="0"/>
      <c r="AH208" s="0"/>
      <c r="AI208" s="0"/>
      <c r="AJ208" s="0"/>
      <c r="AK208" s="11" t="n">
        <v>45966</v>
      </c>
      <c r="AL208" s="6" t="n">
        <v>-1.13</v>
      </c>
      <c r="AM208" s="0" t="s">
        <v>381</v>
      </c>
    </row>
    <row collapsed="false" customFormat="false" customHeight="false" hidden="false" ht="12.1" outlineLevel="0" r="209">
      <c r="A209" s="0"/>
      <c r="B209" s="0"/>
      <c r="C209" s="0"/>
      <c r="D209" s="0"/>
      <c r="E209" s="0"/>
      <c r="F209" s="0"/>
      <c r="G209" s="0"/>
      <c r="H209" s="0"/>
      <c r="I209" s="0"/>
      <c r="J209" s="0"/>
      <c r="K209" s="0"/>
      <c r="L209" s="0"/>
      <c r="M209" s="0"/>
      <c r="N209" s="0"/>
      <c r="O209" s="0"/>
      <c r="P209" s="0"/>
      <c r="Q209" s="0"/>
      <c r="R209" s="0"/>
      <c r="S209" s="0"/>
      <c r="T209" s="0"/>
      <c r="U209" s="0"/>
      <c r="V209" s="0"/>
      <c r="W209" s="0"/>
      <c r="X209" s="0"/>
      <c r="Y209" s="0"/>
      <c r="Z209" s="0"/>
      <c r="AA209" s="0"/>
      <c r="AB209" s="0"/>
      <c r="AC209" s="0"/>
      <c r="AD209" s="0"/>
      <c r="AE209" s="0"/>
      <c r="AF209" s="0"/>
      <c r="AG209" s="0"/>
      <c r="AH209" s="0"/>
      <c r="AI209" s="0"/>
      <c r="AJ209" s="0"/>
      <c r="AK209" s="11" t="n">
        <v>45966</v>
      </c>
      <c r="AL209" s="6" t="n">
        <v>-1.13</v>
      </c>
      <c r="AM209" s="0" t="s">
        <v>381</v>
      </c>
    </row>
    <row collapsed="false" customFormat="false" customHeight="false" hidden="false" ht="12.1" outlineLevel="0" r="210">
      <c r="A210" s="0"/>
      <c r="B210" s="0"/>
      <c r="C210" s="0"/>
      <c r="D210" s="0"/>
      <c r="E210" s="0"/>
      <c r="F210" s="0"/>
      <c r="G210" s="0"/>
      <c r="H210" s="0"/>
      <c r="I210" s="0"/>
      <c r="J210" s="0"/>
      <c r="K210" s="0"/>
      <c r="L210" s="0"/>
      <c r="M210" s="0"/>
      <c r="N210" s="0"/>
      <c r="O210" s="0"/>
      <c r="P210" s="0"/>
      <c r="Q210" s="0"/>
      <c r="R210" s="0"/>
      <c r="S210" s="0"/>
      <c r="T210" s="0"/>
      <c r="U210" s="0"/>
      <c r="V210" s="0"/>
      <c r="W210" s="0"/>
      <c r="X210" s="0"/>
      <c r="Y210" s="0"/>
      <c r="Z210" s="0"/>
      <c r="AA210" s="0"/>
      <c r="AB210" s="0"/>
      <c r="AC210" s="0"/>
      <c r="AD210" s="0"/>
      <c r="AE210" s="0"/>
      <c r="AF210" s="0"/>
      <c r="AG210" s="0"/>
      <c r="AH210" s="0"/>
      <c r="AI210" s="0"/>
      <c r="AJ210" s="0"/>
      <c r="AK210" s="11" t="n">
        <v>45966</v>
      </c>
      <c r="AL210" s="6" t="n">
        <v>-1.13</v>
      </c>
      <c r="AM210" s="0" t="s">
        <v>381</v>
      </c>
    </row>
    <row collapsed="false" customFormat="false" customHeight="false" hidden="false" ht="12.1" outlineLevel="0" r="211">
      <c r="A211" s="0"/>
      <c r="B211" s="0"/>
      <c r="C211" s="0"/>
      <c r="D211" s="0"/>
      <c r="E211" s="0"/>
      <c r="F211" s="0"/>
      <c r="G211" s="0"/>
      <c r="H211" s="0"/>
      <c r="I211" s="0"/>
      <c r="J211" s="0"/>
      <c r="K211" s="0"/>
      <c r="L211" s="0"/>
      <c r="M211" s="0"/>
      <c r="N211" s="0"/>
      <c r="O211" s="0"/>
      <c r="P211" s="0"/>
      <c r="Q211" s="0"/>
      <c r="R211" s="0"/>
      <c r="S211" s="0"/>
      <c r="T211" s="0"/>
      <c r="U211" s="0"/>
      <c r="V211" s="0"/>
      <c r="W211" s="0"/>
      <c r="X211" s="0"/>
      <c r="Y211" s="0"/>
      <c r="Z211" s="0"/>
      <c r="AA211" s="0"/>
      <c r="AB211" s="0"/>
      <c r="AC211" s="0"/>
      <c r="AD211" s="0"/>
      <c r="AE211" s="0"/>
      <c r="AF211" s="0"/>
      <c r="AG211" s="0"/>
      <c r="AH211" s="0"/>
      <c r="AI211" s="0"/>
      <c r="AJ211" s="0"/>
      <c r="AK211" s="11" t="n">
        <v>45966</v>
      </c>
      <c r="AL211" s="6" t="n">
        <v>-1.13</v>
      </c>
      <c r="AM211" s="0" t="s">
        <v>381</v>
      </c>
    </row>
    <row collapsed="false" customFormat="false" customHeight="false" hidden="false" ht="12.1" outlineLevel="0" r="212">
      <c r="A212" s="0"/>
      <c r="B212" s="0"/>
      <c r="C212" s="0"/>
      <c r="D212" s="0"/>
      <c r="E212" s="0"/>
      <c r="F212" s="0"/>
      <c r="G212" s="0"/>
      <c r="H212" s="0"/>
      <c r="I212" s="0"/>
      <c r="J212" s="0"/>
      <c r="K212" s="0"/>
      <c r="L212" s="0"/>
      <c r="M212" s="0"/>
      <c r="N212" s="0"/>
      <c r="O212" s="0"/>
      <c r="P212" s="0"/>
      <c r="Q212" s="0"/>
      <c r="R212" s="0"/>
      <c r="S212" s="0"/>
      <c r="T212" s="0"/>
      <c r="U212" s="0"/>
      <c r="V212" s="0"/>
      <c r="W212" s="0"/>
      <c r="X212" s="0"/>
      <c r="Y212" s="0"/>
      <c r="Z212" s="0"/>
      <c r="AA212" s="0"/>
      <c r="AB212" s="0"/>
      <c r="AC212" s="0"/>
      <c r="AD212" s="0"/>
      <c r="AE212" s="0"/>
      <c r="AF212" s="0"/>
      <c r="AG212" s="0"/>
      <c r="AH212" s="0"/>
      <c r="AI212" s="0"/>
      <c r="AJ212" s="0"/>
      <c r="AK212" s="11" t="n">
        <v>45966</v>
      </c>
      <c r="AL212" s="6" t="n">
        <v>-1.13</v>
      </c>
      <c r="AM212" s="0" t="s">
        <v>381</v>
      </c>
    </row>
    <row collapsed="false" customFormat="false" customHeight="false" hidden="false" ht="12.1" outlineLevel="0" r="213">
      <c r="A213" s="0"/>
      <c r="B213" s="0"/>
      <c r="C213" s="0"/>
      <c r="D213" s="0"/>
      <c r="E213" s="0"/>
      <c r="F213" s="0"/>
      <c r="G213" s="0"/>
      <c r="H213" s="0"/>
      <c r="I213" s="0"/>
      <c r="J213" s="0"/>
      <c r="K213" s="0"/>
      <c r="L213" s="0"/>
      <c r="M213" s="0"/>
      <c r="N213" s="0"/>
      <c r="O213" s="0"/>
      <c r="P213" s="0"/>
      <c r="Q213" s="0"/>
      <c r="R213" s="0"/>
      <c r="S213" s="0"/>
      <c r="T213" s="0"/>
      <c r="U213" s="0"/>
      <c r="V213" s="0"/>
      <c r="W213" s="0"/>
      <c r="X213" s="0"/>
      <c r="Y213" s="0"/>
      <c r="Z213" s="0"/>
      <c r="AA213" s="0"/>
      <c r="AB213" s="0"/>
      <c r="AC213" s="0"/>
      <c r="AD213" s="0"/>
      <c r="AE213" s="0"/>
      <c r="AF213" s="0"/>
      <c r="AG213" s="0"/>
      <c r="AH213" s="0"/>
      <c r="AI213" s="0"/>
      <c r="AJ213" s="0"/>
      <c r="AK213" s="11" t="n">
        <v>45966</v>
      </c>
      <c r="AL213" s="6" t="n">
        <v>-1.13</v>
      </c>
      <c r="AM213" s="0" t="s">
        <v>381</v>
      </c>
    </row>
    <row collapsed="false" customFormat="false" customHeight="false" hidden="false" ht="12.1" outlineLevel="0" r="214">
      <c r="A214" s="0"/>
      <c r="B214" s="0"/>
      <c r="C214" s="0"/>
      <c r="D214" s="0"/>
      <c r="E214" s="0"/>
      <c r="F214" s="0"/>
      <c r="G214" s="0"/>
      <c r="H214" s="0"/>
      <c r="I214" s="0"/>
      <c r="J214" s="0"/>
      <c r="K214" s="0"/>
      <c r="L214" s="0"/>
      <c r="M214" s="0"/>
      <c r="N214" s="0"/>
      <c r="O214" s="0"/>
      <c r="P214" s="0"/>
      <c r="Q214" s="0"/>
      <c r="R214" s="0"/>
      <c r="S214" s="0"/>
      <c r="T214" s="0"/>
      <c r="U214" s="0"/>
      <c r="V214" s="0"/>
      <c r="W214" s="0"/>
      <c r="X214" s="0"/>
      <c r="Y214" s="0"/>
      <c r="Z214" s="0"/>
      <c r="AA214" s="0"/>
      <c r="AB214" s="0"/>
      <c r="AC214" s="0"/>
      <c r="AD214" s="0"/>
      <c r="AE214" s="0"/>
      <c r="AF214" s="0"/>
      <c r="AG214" s="0"/>
      <c r="AH214" s="0"/>
      <c r="AI214" s="0"/>
      <c r="AJ214" s="0"/>
      <c r="AK214" s="11" t="n">
        <v>45966</v>
      </c>
      <c r="AL214" s="6" t="n">
        <v>-1.13</v>
      </c>
      <c r="AM214" s="0" t="s">
        <v>381</v>
      </c>
    </row>
    <row collapsed="false" customFormat="false" customHeight="false" hidden="false" ht="12.1" outlineLevel="0" r="215">
      <c r="A215" s="0"/>
      <c r="B215" s="0"/>
      <c r="C215" s="0"/>
      <c r="D215" s="0"/>
      <c r="E215" s="0"/>
      <c r="F215" s="0"/>
      <c r="G215" s="0"/>
      <c r="H215" s="0"/>
      <c r="I215" s="0"/>
      <c r="J215" s="0"/>
      <c r="K215" s="0"/>
      <c r="L215" s="0"/>
      <c r="M215" s="0"/>
      <c r="N215" s="0"/>
      <c r="O215" s="0"/>
      <c r="P215" s="0"/>
      <c r="Q215" s="0"/>
      <c r="R215" s="0"/>
      <c r="S215" s="0"/>
      <c r="T215" s="0"/>
      <c r="U215" s="0"/>
      <c r="V215" s="0"/>
      <c r="W215" s="0"/>
      <c r="X215" s="0"/>
      <c r="Y215" s="0"/>
      <c r="Z215" s="0"/>
      <c r="AA215" s="0"/>
      <c r="AB215" s="0"/>
      <c r="AC215" s="0"/>
      <c r="AD215" s="0"/>
      <c r="AE215" s="0"/>
      <c r="AF215" s="0"/>
      <c r="AG215" s="0"/>
      <c r="AH215" s="0"/>
      <c r="AI215" s="0"/>
      <c r="AJ215" s="0"/>
      <c r="AK215" s="11" t="n">
        <v>45966</v>
      </c>
      <c r="AL215" s="6" t="n">
        <v>-1.13</v>
      </c>
      <c r="AM215" s="0" t="s">
        <v>381</v>
      </c>
    </row>
    <row collapsed="false" customFormat="false" customHeight="false" hidden="false" ht="12.1" outlineLevel="0" r="216">
      <c r="A216" s="0"/>
      <c r="B216" s="0"/>
      <c r="C216" s="0"/>
      <c r="D216" s="0"/>
      <c r="E216" s="0"/>
      <c r="F216" s="0"/>
      <c r="G216" s="0"/>
      <c r="H216" s="0"/>
      <c r="I216" s="0"/>
      <c r="J216" s="0"/>
      <c r="K216" s="0"/>
      <c r="L216" s="0"/>
      <c r="M216" s="0"/>
      <c r="N216" s="0"/>
      <c r="O216" s="0"/>
      <c r="P216" s="0"/>
      <c r="Q216" s="0"/>
      <c r="R216" s="0"/>
      <c r="S216" s="0"/>
      <c r="T216" s="0"/>
      <c r="U216" s="0"/>
      <c r="V216" s="0"/>
      <c r="W216" s="0"/>
      <c r="X216" s="0"/>
      <c r="Y216" s="0"/>
      <c r="Z216" s="0"/>
      <c r="AA216" s="0"/>
      <c r="AB216" s="0"/>
      <c r="AC216" s="0"/>
      <c r="AD216" s="0"/>
      <c r="AE216" s="0"/>
      <c r="AF216" s="0"/>
      <c r="AG216" s="0"/>
      <c r="AH216" s="0"/>
      <c r="AI216" s="0"/>
      <c r="AJ216" s="0"/>
      <c r="AK216" s="11" t="n">
        <v>45966</v>
      </c>
      <c r="AL216" s="6" t="n">
        <v>-1.13</v>
      </c>
      <c r="AM216" s="0" t="s">
        <v>381</v>
      </c>
    </row>
    <row collapsed="false" customFormat="false" customHeight="false" hidden="false" ht="12.1" outlineLevel="0" r="217">
      <c r="A217" s="0"/>
      <c r="B217" s="0"/>
      <c r="C217" s="0"/>
      <c r="D217" s="0"/>
      <c r="E217" s="0"/>
      <c r="F217" s="0"/>
      <c r="G217" s="0"/>
      <c r="H217" s="0"/>
      <c r="I217" s="0"/>
      <c r="J217" s="0"/>
      <c r="K217" s="0"/>
      <c r="L217" s="0"/>
      <c r="M217" s="0"/>
      <c r="N217" s="0"/>
      <c r="O217" s="0"/>
      <c r="P217" s="0"/>
      <c r="Q217" s="0"/>
      <c r="R217" s="0"/>
      <c r="S217" s="0"/>
      <c r="T217" s="0"/>
      <c r="U217" s="0"/>
      <c r="V217" s="0"/>
      <c r="W217" s="0"/>
      <c r="X217" s="0"/>
      <c r="Y217" s="0"/>
      <c r="Z217" s="0"/>
      <c r="AA217" s="0"/>
      <c r="AB217" s="0"/>
      <c r="AC217" s="0"/>
      <c r="AD217" s="0"/>
      <c r="AE217" s="0"/>
      <c r="AF217" s="0"/>
      <c r="AG217" s="0"/>
      <c r="AH217" s="0"/>
      <c r="AI217" s="0"/>
      <c r="AJ217" s="0"/>
      <c r="AK217" s="11" t="n">
        <v>45966</v>
      </c>
      <c r="AL217" s="6" t="n">
        <v>-1.13</v>
      </c>
      <c r="AM217" s="0" t="s">
        <v>381</v>
      </c>
    </row>
    <row collapsed="false" customFormat="false" customHeight="false" hidden="false" ht="12.1" outlineLevel="0" r="218">
      <c r="A218" s="0"/>
      <c r="B218" s="0"/>
      <c r="C218" s="0"/>
      <c r="D218" s="0"/>
      <c r="E218" s="0"/>
      <c r="F218" s="0"/>
      <c r="G218" s="0"/>
      <c r="H218" s="0"/>
      <c r="I218" s="0"/>
      <c r="J218" s="0"/>
      <c r="K218" s="0"/>
      <c r="L218" s="0"/>
      <c r="M218" s="0"/>
      <c r="N218" s="0"/>
      <c r="O218" s="0"/>
      <c r="P218" s="0"/>
      <c r="Q218" s="0"/>
      <c r="R218" s="0"/>
      <c r="S218" s="0"/>
      <c r="T218" s="0"/>
      <c r="U218" s="0"/>
      <c r="V218" s="0"/>
      <c r="W218" s="0"/>
      <c r="X218" s="0"/>
      <c r="Y218" s="0"/>
      <c r="Z218" s="0"/>
      <c r="AA218" s="0"/>
      <c r="AB218" s="0"/>
      <c r="AC218" s="0"/>
      <c r="AD218" s="0"/>
      <c r="AE218" s="0"/>
      <c r="AF218" s="0"/>
      <c r="AG218" s="0"/>
      <c r="AH218" s="0"/>
      <c r="AI218" s="0"/>
      <c r="AJ218" s="0"/>
      <c r="AK218" s="11" t="n">
        <v>45966</v>
      </c>
      <c r="AL218" s="6" t="n">
        <v>-1.13</v>
      </c>
      <c r="AM218" s="0" t="s">
        <v>381</v>
      </c>
    </row>
    <row collapsed="false" customFormat="false" customHeight="false" hidden="false" ht="12.1" outlineLevel="0" r="219">
      <c r="A219" s="0"/>
      <c r="B219" s="0"/>
      <c r="C219" s="0"/>
      <c r="D219" s="0"/>
      <c r="E219" s="0"/>
      <c r="F219" s="0"/>
      <c r="G219" s="0"/>
      <c r="H219" s="0"/>
      <c r="I219" s="0"/>
      <c r="J219" s="0"/>
      <c r="K219" s="0"/>
      <c r="L219" s="0"/>
      <c r="M219" s="0"/>
      <c r="N219" s="0"/>
      <c r="O219" s="0"/>
      <c r="P219" s="0"/>
      <c r="Q219" s="0"/>
      <c r="R219" s="0"/>
      <c r="S219" s="0"/>
      <c r="T219" s="0"/>
      <c r="U219" s="0"/>
      <c r="V219" s="0"/>
      <c r="W219" s="0"/>
      <c r="X219" s="0"/>
      <c r="Y219" s="0"/>
      <c r="Z219" s="0"/>
      <c r="AA219" s="0"/>
      <c r="AB219" s="0"/>
      <c r="AC219" s="0"/>
      <c r="AD219" s="0"/>
      <c r="AE219" s="0"/>
      <c r="AF219" s="0"/>
      <c r="AG219" s="0"/>
      <c r="AH219" s="0"/>
      <c r="AI219" s="0"/>
      <c r="AJ219" s="0"/>
      <c r="AK219" s="11" t="n">
        <v>45966</v>
      </c>
      <c r="AL219" s="6" t="n">
        <v>-1.13</v>
      </c>
      <c r="AM219" s="0" t="s">
        <v>381</v>
      </c>
    </row>
    <row collapsed="false" customFormat="false" customHeight="false" hidden="false" ht="12.1" outlineLevel="0" r="220">
      <c r="A220" s="0"/>
      <c r="B220" s="0"/>
      <c r="C220" s="0"/>
      <c r="D220" s="0"/>
      <c r="E220" s="0"/>
      <c r="F220" s="0"/>
      <c r="G220" s="0"/>
      <c r="H220" s="0"/>
      <c r="I220" s="0"/>
      <c r="J220" s="0"/>
      <c r="K220" s="0"/>
      <c r="L220" s="0"/>
      <c r="M220" s="0"/>
      <c r="N220" s="0"/>
      <c r="O220" s="0"/>
      <c r="P220" s="0"/>
      <c r="Q220" s="0"/>
      <c r="R220" s="0"/>
      <c r="S220" s="0"/>
      <c r="T220" s="0"/>
      <c r="U220" s="0"/>
      <c r="V220" s="0"/>
      <c r="W220" s="0"/>
      <c r="X220" s="0"/>
      <c r="Y220" s="0"/>
      <c r="Z220" s="0"/>
      <c r="AA220" s="0"/>
      <c r="AB220" s="0"/>
      <c r="AC220" s="0"/>
      <c r="AD220" s="0"/>
      <c r="AE220" s="0"/>
      <c r="AF220" s="0"/>
      <c r="AG220" s="0"/>
      <c r="AH220" s="0"/>
      <c r="AI220" s="0"/>
      <c r="AJ220" s="0"/>
      <c r="AK220" s="11" t="n">
        <v>45966</v>
      </c>
      <c r="AL220" s="6" t="n">
        <v>-1.13</v>
      </c>
      <c r="AM220" s="0" t="s">
        <v>381</v>
      </c>
    </row>
    <row collapsed="false" customFormat="false" customHeight="false" hidden="false" ht="12.1" outlineLevel="0" r="221">
      <c r="A221" s="0"/>
      <c r="B221" s="0"/>
      <c r="C221" s="0"/>
      <c r="D221" s="0"/>
      <c r="E221" s="0"/>
      <c r="F221" s="0"/>
      <c r="G221" s="0"/>
      <c r="H221" s="0"/>
      <c r="I221" s="0"/>
      <c r="J221" s="0"/>
      <c r="K221" s="0"/>
      <c r="L221" s="0"/>
      <c r="M221" s="0"/>
      <c r="N221" s="0"/>
      <c r="O221" s="0"/>
      <c r="P221" s="0"/>
      <c r="Q221" s="0"/>
      <c r="R221" s="0"/>
      <c r="S221" s="0"/>
      <c r="T221" s="0"/>
      <c r="U221" s="0"/>
      <c r="V221" s="0"/>
      <c r="W221" s="0"/>
      <c r="X221" s="0"/>
      <c r="Y221" s="0"/>
      <c r="Z221" s="0"/>
      <c r="AA221" s="0"/>
      <c r="AB221" s="0"/>
      <c r="AC221" s="0"/>
      <c r="AD221" s="0"/>
      <c r="AE221" s="0"/>
      <c r="AF221" s="0"/>
      <c r="AG221" s="0"/>
      <c r="AH221" s="0"/>
      <c r="AI221" s="0"/>
      <c r="AJ221" s="0"/>
      <c r="AK221" s="11" t="n">
        <v>45966</v>
      </c>
      <c r="AL221" s="6" t="n">
        <v>-1.13</v>
      </c>
      <c r="AM221" s="0" t="s">
        <v>381</v>
      </c>
    </row>
    <row collapsed="false" customFormat="false" customHeight="false" hidden="false" ht="12.1" outlineLevel="0" r="222">
      <c r="A222" s="0"/>
      <c r="B222" s="0"/>
      <c r="C222" s="0"/>
      <c r="D222" s="0"/>
      <c r="E222" s="0"/>
      <c r="F222" s="0"/>
      <c r="G222" s="0"/>
      <c r="H222" s="0"/>
      <c r="I222" s="0"/>
      <c r="J222" s="0"/>
      <c r="K222" s="0"/>
      <c r="L222" s="0"/>
      <c r="M222" s="0"/>
      <c r="N222" s="0"/>
      <c r="O222" s="0"/>
      <c r="P222" s="0"/>
      <c r="Q222" s="0"/>
      <c r="R222" s="0"/>
      <c r="S222" s="0"/>
      <c r="T222" s="0"/>
      <c r="U222" s="0"/>
      <c r="V222" s="0"/>
      <c r="W222" s="0"/>
      <c r="X222" s="0"/>
      <c r="Y222" s="0"/>
      <c r="Z222" s="0"/>
      <c r="AA222" s="0"/>
      <c r="AB222" s="0"/>
      <c r="AC222" s="0"/>
      <c r="AD222" s="0"/>
      <c r="AE222" s="0"/>
      <c r="AF222" s="0"/>
      <c r="AG222" s="0"/>
      <c r="AH222" s="0"/>
      <c r="AI222" s="0"/>
      <c r="AJ222" s="0"/>
      <c r="AK222" s="11" t="n">
        <v>45966</v>
      </c>
      <c r="AL222" s="6" t="n">
        <v>-1.13</v>
      </c>
      <c r="AM222" s="0" t="s">
        <v>381</v>
      </c>
    </row>
    <row collapsed="false" customFormat="false" customHeight="false" hidden="false" ht="12.1" outlineLevel="0" r="223">
      <c r="A223" s="0"/>
      <c r="B223" s="0"/>
      <c r="C223" s="0"/>
      <c r="D223" s="0"/>
      <c r="E223" s="0"/>
      <c r="F223" s="0"/>
      <c r="G223" s="0"/>
      <c r="H223" s="0"/>
      <c r="I223" s="0"/>
      <c r="J223" s="0"/>
      <c r="K223" s="0"/>
      <c r="L223" s="0"/>
      <c r="M223" s="0"/>
      <c r="N223" s="0"/>
      <c r="O223" s="0"/>
      <c r="P223" s="0"/>
      <c r="Q223" s="0"/>
      <c r="R223" s="0"/>
      <c r="S223" s="0"/>
      <c r="T223" s="0"/>
      <c r="U223" s="0"/>
      <c r="V223" s="0"/>
      <c r="W223" s="0"/>
      <c r="X223" s="0"/>
      <c r="Y223" s="0"/>
      <c r="Z223" s="0"/>
      <c r="AA223" s="0"/>
      <c r="AB223" s="0"/>
      <c r="AC223" s="0"/>
      <c r="AD223" s="0"/>
      <c r="AE223" s="0"/>
      <c r="AF223" s="0"/>
      <c r="AG223" s="0"/>
      <c r="AH223" s="0"/>
      <c r="AI223" s="0"/>
      <c r="AJ223" s="0"/>
      <c r="AK223" s="11" t="n">
        <v>45966</v>
      </c>
      <c r="AL223" s="6" t="n">
        <v>-1.13</v>
      </c>
      <c r="AM223" s="0" t="s">
        <v>381</v>
      </c>
    </row>
    <row collapsed="false" customFormat="false" customHeight="false" hidden="false" ht="12.1" outlineLevel="0" r="224">
      <c r="A224" s="0"/>
      <c r="B224" s="0"/>
      <c r="C224" s="0"/>
      <c r="D224" s="0"/>
      <c r="E224" s="0"/>
      <c r="F224" s="0"/>
      <c r="G224" s="0"/>
      <c r="H224" s="0"/>
      <c r="I224" s="0"/>
      <c r="J224" s="0"/>
      <c r="K224" s="0"/>
      <c r="L224" s="0"/>
      <c r="M224" s="0"/>
      <c r="N224" s="0"/>
      <c r="O224" s="0"/>
      <c r="P224" s="0"/>
      <c r="Q224" s="0"/>
      <c r="R224" s="0"/>
      <c r="S224" s="0"/>
      <c r="T224" s="0"/>
      <c r="U224" s="0"/>
      <c r="V224" s="0"/>
      <c r="W224" s="0"/>
      <c r="X224" s="0"/>
      <c r="Y224" s="0"/>
      <c r="Z224" s="0"/>
      <c r="AA224" s="0"/>
      <c r="AB224" s="0"/>
      <c r="AC224" s="0"/>
      <c r="AD224" s="0"/>
      <c r="AE224" s="0"/>
      <c r="AF224" s="0"/>
      <c r="AG224" s="0"/>
      <c r="AH224" s="0"/>
      <c r="AI224" s="0"/>
      <c r="AJ224" s="0"/>
      <c r="AK224" s="11" t="n">
        <v>45966</v>
      </c>
      <c r="AL224" s="6" t="n">
        <v>-1.13</v>
      </c>
      <c r="AM224" s="0" t="s">
        <v>381</v>
      </c>
    </row>
    <row collapsed="false" customFormat="false" customHeight="false" hidden="false" ht="12.1" outlineLevel="0" r="225">
      <c r="A225" s="0"/>
      <c r="B225" s="0"/>
      <c r="C225" s="0"/>
      <c r="D225" s="0"/>
      <c r="E225" s="0"/>
      <c r="F225" s="0"/>
      <c r="G225" s="0"/>
      <c r="H225" s="0"/>
      <c r="I225" s="0"/>
      <c r="J225" s="0"/>
      <c r="K225" s="0"/>
      <c r="L225" s="0"/>
      <c r="M225" s="0"/>
      <c r="N225" s="0"/>
      <c r="O225" s="0"/>
      <c r="P225" s="0"/>
      <c r="Q225" s="0"/>
      <c r="R225" s="0"/>
      <c r="S225" s="0"/>
      <c r="T225" s="0"/>
      <c r="U225" s="0"/>
      <c r="V225" s="0"/>
      <c r="W225" s="0"/>
      <c r="X225" s="0"/>
      <c r="Y225" s="0"/>
      <c r="Z225" s="0"/>
      <c r="AA225" s="0"/>
      <c r="AB225" s="0"/>
      <c r="AC225" s="0"/>
      <c r="AD225" s="0"/>
      <c r="AE225" s="0"/>
      <c r="AF225" s="0"/>
      <c r="AG225" s="0"/>
      <c r="AH225" s="0"/>
      <c r="AI225" s="0"/>
      <c r="AJ225" s="0"/>
      <c r="AK225" s="11" t="n">
        <v>45966</v>
      </c>
      <c r="AL225" s="6" t="n">
        <v>-1.13</v>
      </c>
      <c r="AM225" s="0" t="s">
        <v>381</v>
      </c>
    </row>
    <row collapsed="false" customFormat="false" customHeight="false" hidden="false" ht="12.1" outlineLevel="0" r="226">
      <c r="A226" s="0"/>
      <c r="B226" s="0"/>
      <c r="C226" s="0"/>
      <c r="D226" s="0"/>
      <c r="E226" s="0"/>
      <c r="F226" s="0"/>
      <c r="G226" s="0"/>
      <c r="H226" s="0"/>
      <c r="I226" s="0"/>
      <c r="J226" s="0"/>
      <c r="K226" s="0"/>
      <c r="L226" s="0"/>
      <c r="M226" s="0"/>
      <c r="N226" s="0"/>
      <c r="O226" s="0"/>
      <c r="P226" s="0"/>
      <c r="Q226" s="0"/>
      <c r="R226" s="0"/>
      <c r="S226" s="0"/>
      <c r="T226" s="0"/>
      <c r="U226" s="0"/>
      <c r="V226" s="0"/>
      <c r="W226" s="0"/>
      <c r="X226" s="0"/>
      <c r="Y226" s="0"/>
      <c r="Z226" s="0"/>
      <c r="AA226" s="0"/>
      <c r="AB226" s="0"/>
      <c r="AC226" s="0"/>
      <c r="AD226" s="0"/>
      <c r="AE226" s="0"/>
      <c r="AF226" s="0"/>
      <c r="AG226" s="0"/>
      <c r="AH226" s="0"/>
      <c r="AI226" s="0"/>
      <c r="AJ226" s="0"/>
      <c r="AK226" s="11" t="n">
        <v>45966</v>
      </c>
      <c r="AL226" s="6" t="n">
        <v>-1.13</v>
      </c>
      <c r="AM226" s="0" t="s">
        <v>381</v>
      </c>
    </row>
    <row collapsed="false" customFormat="false" customHeight="false" hidden="false" ht="12.1" outlineLevel="0" r="227">
      <c r="A227" s="0"/>
      <c r="B227" s="0"/>
      <c r="C227" s="0"/>
      <c r="D227" s="0"/>
      <c r="E227" s="0"/>
      <c r="F227" s="0"/>
      <c r="G227" s="0"/>
      <c r="H227" s="0"/>
      <c r="I227" s="0"/>
      <c r="J227" s="0"/>
      <c r="K227" s="0"/>
      <c r="L227" s="0"/>
      <c r="M227" s="0"/>
      <c r="N227" s="0"/>
      <c r="O227" s="0"/>
      <c r="P227" s="0"/>
      <c r="Q227" s="0"/>
      <c r="R227" s="0"/>
      <c r="S227" s="0"/>
      <c r="T227" s="0"/>
      <c r="U227" s="0"/>
      <c r="V227" s="0"/>
      <c r="W227" s="0"/>
      <c r="X227" s="0"/>
      <c r="Y227" s="0"/>
      <c r="Z227" s="0"/>
      <c r="AA227" s="0"/>
      <c r="AB227" s="0"/>
      <c r="AC227" s="0"/>
      <c r="AD227" s="0"/>
      <c r="AE227" s="0"/>
      <c r="AF227" s="0"/>
      <c r="AG227" s="0"/>
      <c r="AH227" s="0"/>
      <c r="AI227" s="0"/>
      <c r="AJ227" s="0"/>
      <c r="AK227" s="11" t="n">
        <v>45966</v>
      </c>
      <c r="AL227" s="6" t="n">
        <v>-1.13</v>
      </c>
      <c r="AM227" s="0" t="s">
        <v>381</v>
      </c>
    </row>
    <row collapsed="false" customFormat="false" customHeight="false" hidden="false" ht="12.1" outlineLevel="0" r="228">
      <c r="A228" s="0"/>
      <c r="B228" s="0"/>
      <c r="C228" s="0"/>
      <c r="D228" s="0"/>
      <c r="E228" s="0"/>
      <c r="F228" s="0"/>
      <c r="G228" s="0"/>
      <c r="H228" s="0"/>
      <c r="I228" s="0"/>
      <c r="J228" s="0"/>
      <c r="K228" s="0"/>
      <c r="L228" s="0"/>
      <c r="M228" s="0"/>
      <c r="N228" s="0"/>
      <c r="O228" s="0"/>
      <c r="P228" s="0"/>
      <c r="Q228" s="0"/>
      <c r="R228" s="0"/>
      <c r="S228" s="0"/>
      <c r="T228" s="0"/>
      <c r="U228" s="0"/>
      <c r="V228" s="0"/>
      <c r="W228" s="0"/>
      <c r="X228" s="0"/>
      <c r="Y228" s="0"/>
      <c r="Z228" s="0"/>
      <c r="AA228" s="0"/>
      <c r="AB228" s="0"/>
      <c r="AC228" s="0"/>
      <c r="AD228" s="0"/>
      <c r="AE228" s="0"/>
      <c r="AF228" s="0"/>
      <c r="AG228" s="0"/>
      <c r="AH228" s="0"/>
      <c r="AI228" s="0"/>
      <c r="AJ228" s="0"/>
      <c r="AK228" s="11" t="n">
        <v>45966</v>
      </c>
      <c r="AL228" s="6" t="n">
        <v>-1.13</v>
      </c>
      <c r="AM228" s="0" t="s">
        <v>381</v>
      </c>
    </row>
    <row collapsed="false" customFormat="false" customHeight="false" hidden="false" ht="12.1" outlineLevel="0" r="229">
      <c r="A229" s="0"/>
      <c r="B229" s="0"/>
      <c r="C229" s="0"/>
      <c r="D229" s="0"/>
      <c r="E229" s="0"/>
      <c r="F229" s="0"/>
      <c r="G229" s="0"/>
      <c r="H229" s="0"/>
      <c r="I229" s="0"/>
      <c r="J229" s="0"/>
      <c r="K229" s="0"/>
      <c r="L229" s="0"/>
      <c r="M229" s="0"/>
      <c r="N229" s="0"/>
      <c r="O229" s="0"/>
      <c r="P229" s="0"/>
      <c r="Q229" s="0"/>
      <c r="R229" s="0"/>
      <c r="S229" s="0"/>
      <c r="T229" s="0"/>
      <c r="U229" s="0"/>
      <c r="V229" s="0"/>
      <c r="W229" s="0"/>
      <c r="X229" s="0"/>
      <c r="Y229" s="0"/>
      <c r="Z229" s="0"/>
      <c r="AA229" s="0"/>
      <c r="AB229" s="0"/>
      <c r="AC229" s="0"/>
      <c r="AD229" s="0"/>
      <c r="AE229" s="0"/>
      <c r="AF229" s="0"/>
      <c r="AG229" s="0"/>
      <c r="AH229" s="0"/>
      <c r="AI229" s="0"/>
      <c r="AJ229" s="0"/>
      <c r="AK229" s="11" t="n">
        <v>45966</v>
      </c>
      <c r="AL229" s="6" t="n">
        <v>-1.13</v>
      </c>
      <c r="AM229" s="0" t="s">
        <v>381</v>
      </c>
    </row>
    <row collapsed="false" customFormat="false" customHeight="false" hidden="false" ht="12.1" outlineLevel="0" r="230">
      <c r="A230" s="0"/>
      <c r="B230" s="0"/>
      <c r="C230" s="0"/>
      <c r="D230" s="0"/>
      <c r="E230" s="0"/>
      <c r="F230" s="0"/>
      <c r="G230" s="0"/>
      <c r="H230" s="0"/>
      <c r="I230" s="0"/>
      <c r="J230" s="0"/>
      <c r="K230" s="0"/>
      <c r="L230" s="0"/>
      <c r="M230" s="0"/>
      <c r="N230" s="0"/>
      <c r="O230" s="0"/>
      <c r="P230" s="0"/>
      <c r="Q230" s="0"/>
      <c r="R230" s="0"/>
      <c r="S230" s="0"/>
      <c r="T230" s="0"/>
      <c r="U230" s="0"/>
      <c r="V230" s="0"/>
      <c r="W230" s="0"/>
      <c r="X230" s="0"/>
      <c r="Y230" s="0"/>
      <c r="Z230" s="0"/>
      <c r="AA230" s="0"/>
      <c r="AB230" s="0"/>
      <c r="AC230" s="0"/>
      <c r="AD230" s="0"/>
      <c r="AE230" s="0"/>
      <c r="AF230" s="0"/>
      <c r="AG230" s="0"/>
      <c r="AH230" s="0"/>
      <c r="AI230" s="0"/>
      <c r="AJ230" s="0"/>
      <c r="AK230" s="11" t="n">
        <v>45966</v>
      </c>
      <c r="AL230" s="6" t="n">
        <v>-1.13</v>
      </c>
      <c r="AM230" s="0" t="s">
        <v>381</v>
      </c>
    </row>
    <row collapsed="false" customFormat="false" customHeight="false" hidden="false" ht="12.1" outlineLevel="0" r="231">
      <c r="A231" s="0"/>
      <c r="B231" s="0"/>
      <c r="C231" s="0"/>
      <c r="D231" s="0"/>
      <c r="E231" s="0"/>
      <c r="F231" s="0"/>
      <c r="G231" s="0"/>
      <c r="H231" s="0"/>
      <c r="I231" s="0"/>
      <c r="J231" s="0"/>
      <c r="K231" s="0"/>
      <c r="L231" s="0"/>
      <c r="M231" s="0"/>
      <c r="N231" s="0"/>
      <c r="O231" s="0"/>
      <c r="P231" s="0"/>
      <c r="Q231" s="0"/>
      <c r="R231" s="0"/>
      <c r="S231" s="0"/>
      <c r="T231" s="0"/>
      <c r="U231" s="0"/>
      <c r="V231" s="0"/>
      <c r="W231" s="0"/>
      <c r="X231" s="0"/>
      <c r="Y231" s="0"/>
      <c r="Z231" s="0"/>
      <c r="AA231" s="0"/>
      <c r="AB231" s="0"/>
      <c r="AC231" s="0"/>
      <c r="AD231" s="0"/>
      <c r="AE231" s="0"/>
      <c r="AF231" s="0"/>
      <c r="AG231" s="0"/>
      <c r="AH231" s="0"/>
      <c r="AI231" s="0"/>
      <c r="AJ231" s="0"/>
      <c r="AK231" s="11" t="n">
        <v>45966</v>
      </c>
      <c r="AL231" s="6" t="n">
        <v>-1.13</v>
      </c>
      <c r="AM231" s="0" t="s">
        <v>381</v>
      </c>
    </row>
    <row collapsed="false" customFormat="false" customHeight="false" hidden="false" ht="12.1" outlineLevel="0" r="232">
      <c r="A232" s="0"/>
      <c r="B232" s="0"/>
      <c r="C232" s="0"/>
      <c r="D232" s="0"/>
      <c r="E232" s="0"/>
      <c r="F232" s="0"/>
      <c r="G232" s="0"/>
      <c r="H232" s="0"/>
      <c r="I232" s="0"/>
      <c r="J232" s="0"/>
      <c r="K232" s="0"/>
      <c r="L232" s="0"/>
      <c r="M232" s="0"/>
      <c r="N232" s="0"/>
      <c r="O232" s="0"/>
      <c r="P232" s="0"/>
      <c r="Q232" s="0"/>
      <c r="R232" s="0"/>
      <c r="S232" s="0"/>
      <c r="T232" s="0"/>
      <c r="U232" s="0"/>
      <c r="V232" s="0"/>
      <c r="W232" s="0"/>
      <c r="X232" s="0"/>
      <c r="Y232" s="0"/>
      <c r="Z232" s="0"/>
      <c r="AA232" s="0"/>
      <c r="AB232" s="0"/>
      <c r="AC232" s="0"/>
      <c r="AD232" s="0"/>
      <c r="AE232" s="0"/>
      <c r="AF232" s="0"/>
      <c r="AG232" s="0"/>
      <c r="AH232" s="0"/>
      <c r="AI232" s="0"/>
      <c r="AJ232" s="0"/>
      <c r="AK232" s="11" t="n">
        <v>45966</v>
      </c>
      <c r="AL232" s="6" t="n">
        <v>-1.13</v>
      </c>
      <c r="AM232" s="0" t="s">
        <v>381</v>
      </c>
    </row>
    <row collapsed="false" customFormat="false" customHeight="false" hidden="false" ht="12.1" outlineLevel="0" r="233">
      <c r="A233" s="0"/>
      <c r="B233" s="0"/>
      <c r="C233" s="0"/>
      <c r="D233" s="0"/>
      <c r="E233" s="0"/>
      <c r="F233" s="0"/>
      <c r="G233" s="0"/>
      <c r="H233" s="0"/>
      <c r="I233" s="0"/>
      <c r="J233" s="0"/>
      <c r="K233" s="0"/>
      <c r="L233" s="0"/>
      <c r="M233" s="0"/>
      <c r="N233" s="0"/>
      <c r="O233" s="0"/>
      <c r="P233" s="0"/>
      <c r="Q233" s="0"/>
      <c r="R233" s="0"/>
      <c r="S233" s="0"/>
      <c r="T233" s="0"/>
      <c r="U233" s="0"/>
      <c r="V233" s="0"/>
      <c r="W233" s="0"/>
      <c r="X233" s="0"/>
      <c r="Y233" s="0"/>
      <c r="Z233" s="0"/>
      <c r="AA233" s="0"/>
      <c r="AB233" s="0"/>
      <c r="AC233" s="0"/>
      <c r="AD233" s="0"/>
      <c r="AE233" s="0"/>
      <c r="AF233" s="0"/>
      <c r="AG233" s="0"/>
      <c r="AH233" s="0"/>
      <c r="AI233" s="0"/>
      <c r="AJ233" s="0"/>
      <c r="AK233" s="11" t="n">
        <v>45966</v>
      </c>
      <c r="AL233" s="6" t="n">
        <v>-1.13</v>
      </c>
      <c r="AM233" s="0" t="s">
        <v>381</v>
      </c>
    </row>
    <row collapsed="false" customFormat="false" customHeight="false" hidden="false" ht="12.1" outlineLevel="0" r="234">
      <c r="A234" s="0"/>
      <c r="B234" s="0"/>
      <c r="C234" s="0"/>
      <c r="D234" s="0"/>
      <c r="E234" s="0"/>
      <c r="F234" s="0"/>
      <c r="G234" s="0"/>
      <c r="H234" s="0"/>
      <c r="I234" s="0"/>
      <c r="J234" s="0"/>
      <c r="K234" s="0"/>
      <c r="L234" s="0"/>
      <c r="M234" s="0"/>
      <c r="N234" s="0"/>
      <c r="O234" s="0"/>
      <c r="P234" s="0"/>
      <c r="Q234" s="0"/>
      <c r="R234" s="0"/>
      <c r="S234" s="0"/>
      <c r="T234" s="0"/>
      <c r="U234" s="0"/>
      <c r="V234" s="0"/>
      <c r="W234" s="0"/>
      <c r="X234" s="0"/>
      <c r="Y234" s="0"/>
      <c r="Z234" s="0"/>
      <c r="AA234" s="0"/>
      <c r="AB234" s="0"/>
      <c r="AC234" s="0"/>
      <c r="AD234" s="0"/>
      <c r="AE234" s="0"/>
      <c r="AF234" s="0"/>
      <c r="AG234" s="0"/>
      <c r="AH234" s="0"/>
      <c r="AI234" s="0"/>
      <c r="AJ234" s="0"/>
      <c r="AK234" s="11" t="n">
        <v>45966</v>
      </c>
      <c r="AL234" s="6" t="n">
        <v>-1.13</v>
      </c>
      <c r="AM234" s="0" t="s">
        <v>381</v>
      </c>
    </row>
    <row collapsed="false" customFormat="false" customHeight="false" hidden="false" ht="12.1" outlineLevel="0" r="235">
      <c r="A235" s="0"/>
      <c r="B235" s="0"/>
      <c r="C235" s="0"/>
      <c r="D235" s="0"/>
      <c r="E235" s="0"/>
      <c r="F235" s="0"/>
      <c r="G235" s="0"/>
      <c r="H235" s="0"/>
      <c r="I235" s="0"/>
      <c r="J235" s="0"/>
      <c r="K235" s="0"/>
      <c r="L235" s="0"/>
      <c r="M235" s="0"/>
      <c r="N235" s="0"/>
      <c r="O235" s="0"/>
      <c r="P235" s="0"/>
      <c r="Q235" s="0"/>
      <c r="R235" s="0"/>
      <c r="S235" s="0"/>
      <c r="T235" s="0"/>
      <c r="U235" s="0"/>
      <c r="V235" s="0"/>
      <c r="W235" s="0"/>
      <c r="X235" s="0"/>
      <c r="Y235" s="0"/>
      <c r="Z235" s="0"/>
      <c r="AA235" s="0"/>
      <c r="AB235" s="0"/>
      <c r="AC235" s="0"/>
      <c r="AD235" s="0"/>
      <c r="AE235" s="0"/>
      <c r="AF235" s="0"/>
      <c r="AG235" s="0"/>
      <c r="AH235" s="0"/>
      <c r="AI235" s="0"/>
      <c r="AJ235" s="0"/>
      <c r="AK235" s="11" t="n">
        <v>45966</v>
      </c>
      <c r="AL235" s="6" t="n">
        <v>-1.13</v>
      </c>
      <c r="AM235" s="0" t="s">
        <v>381</v>
      </c>
    </row>
    <row collapsed="false" customFormat="false" customHeight="false" hidden="false" ht="12.1" outlineLevel="0" r="236">
      <c r="A236" s="0"/>
      <c r="B236" s="0"/>
      <c r="C236" s="0"/>
      <c r="D236" s="0"/>
      <c r="E236" s="0"/>
      <c r="F236" s="0"/>
      <c r="G236" s="0"/>
      <c r="H236" s="0"/>
      <c r="I236" s="0"/>
      <c r="J236" s="0"/>
      <c r="K236" s="0"/>
      <c r="L236" s="0"/>
      <c r="M236" s="0"/>
      <c r="N236" s="0"/>
      <c r="O236" s="0"/>
      <c r="P236" s="0"/>
      <c r="Q236" s="0"/>
      <c r="R236" s="0"/>
      <c r="S236" s="0"/>
      <c r="T236" s="0"/>
      <c r="U236" s="0"/>
      <c r="V236" s="0"/>
      <c r="W236" s="0"/>
      <c r="X236" s="0"/>
      <c r="Y236" s="0"/>
      <c r="Z236" s="0"/>
      <c r="AA236" s="0"/>
      <c r="AB236" s="0"/>
      <c r="AC236" s="0"/>
      <c r="AD236" s="0"/>
      <c r="AE236" s="0"/>
      <c r="AF236" s="0"/>
      <c r="AG236" s="0"/>
      <c r="AH236" s="0"/>
      <c r="AI236" s="0"/>
      <c r="AJ236" s="0"/>
      <c r="AK236" s="11" t="n">
        <v>45966</v>
      </c>
      <c r="AL236" s="6" t="n">
        <v>-1.13</v>
      </c>
      <c r="AM236" s="0" t="s">
        <v>381</v>
      </c>
    </row>
    <row collapsed="false" customFormat="false" customHeight="false" hidden="false" ht="12.1" outlineLevel="0" r="237">
      <c r="A237" s="0"/>
      <c r="B237" s="0"/>
      <c r="C237" s="0"/>
      <c r="D237" s="0"/>
      <c r="E237" s="0"/>
      <c r="F237" s="0"/>
      <c r="G237" s="0"/>
      <c r="H237" s="0"/>
      <c r="I237" s="0"/>
      <c r="J237" s="0"/>
      <c r="K237" s="0"/>
      <c r="L237" s="0"/>
      <c r="M237" s="0"/>
      <c r="N237" s="0"/>
      <c r="O237" s="0"/>
      <c r="P237" s="0"/>
      <c r="Q237" s="0"/>
      <c r="R237" s="0"/>
      <c r="S237" s="0"/>
      <c r="T237" s="0"/>
      <c r="U237" s="0"/>
      <c r="V237" s="0"/>
      <c r="W237" s="0"/>
      <c r="X237" s="0"/>
      <c r="Y237" s="0"/>
      <c r="Z237" s="0"/>
      <c r="AA237" s="0"/>
      <c r="AB237" s="0"/>
      <c r="AC237" s="0"/>
      <c r="AD237" s="0"/>
      <c r="AE237" s="0"/>
      <c r="AF237" s="0"/>
      <c r="AG237" s="0"/>
      <c r="AH237" s="0"/>
      <c r="AI237" s="0"/>
      <c r="AJ237" s="0"/>
      <c r="AK237" s="11" t="n">
        <v>45966</v>
      </c>
      <c r="AL237" s="6" t="n">
        <v>-1.13</v>
      </c>
      <c r="AM237" s="0" t="s">
        <v>381</v>
      </c>
    </row>
    <row collapsed="false" customFormat="false" customHeight="false" hidden="false" ht="12.1" outlineLevel="0" r="238">
      <c r="A238" s="0"/>
      <c r="B238" s="0"/>
      <c r="C238" s="0"/>
      <c r="D238" s="0"/>
      <c r="E238" s="0"/>
      <c r="F238" s="0"/>
      <c r="G238" s="0"/>
      <c r="H238" s="0"/>
      <c r="I238" s="0"/>
      <c r="J238" s="0"/>
      <c r="K238" s="0"/>
      <c r="L238" s="0"/>
      <c r="M238" s="0"/>
      <c r="N238" s="0"/>
      <c r="O238" s="0"/>
      <c r="P238" s="0"/>
      <c r="Q238" s="0"/>
      <c r="R238" s="0"/>
      <c r="S238" s="0"/>
      <c r="T238" s="0"/>
      <c r="U238" s="0"/>
      <c r="V238" s="0"/>
      <c r="W238" s="0"/>
      <c r="X238" s="0"/>
      <c r="Y238" s="0"/>
      <c r="Z238" s="0"/>
      <c r="AA238" s="0"/>
      <c r="AB238" s="0"/>
      <c r="AC238" s="0"/>
      <c r="AD238" s="0"/>
      <c r="AE238" s="0"/>
      <c r="AF238" s="0"/>
      <c r="AG238" s="0"/>
      <c r="AH238" s="0"/>
      <c r="AI238" s="0"/>
      <c r="AJ238" s="0"/>
      <c r="AK238" s="11" t="n">
        <v>45966</v>
      </c>
      <c r="AL238" s="6" t="n">
        <v>-1.13</v>
      </c>
      <c r="AM238" s="0" t="s">
        <v>381</v>
      </c>
    </row>
    <row collapsed="false" customFormat="false" customHeight="false" hidden="false" ht="12.1" outlineLevel="0" r="239">
      <c r="A239" s="0"/>
      <c r="B239" s="0"/>
      <c r="C239" s="0"/>
      <c r="D239" s="0"/>
      <c r="E239" s="0"/>
      <c r="F239" s="0"/>
      <c r="G239" s="0"/>
      <c r="H239" s="0"/>
      <c r="I239" s="0"/>
      <c r="J239" s="0"/>
      <c r="K239" s="0"/>
      <c r="L239" s="0"/>
      <c r="M239" s="0"/>
      <c r="N239" s="0"/>
      <c r="O239" s="0"/>
      <c r="P239" s="0"/>
      <c r="Q239" s="0"/>
      <c r="R239" s="0"/>
      <c r="S239" s="0"/>
      <c r="T239" s="0"/>
      <c r="U239" s="0"/>
      <c r="V239" s="0"/>
      <c r="W239" s="0"/>
      <c r="X239" s="0"/>
      <c r="Y239" s="0"/>
      <c r="Z239" s="0"/>
      <c r="AA239" s="0"/>
      <c r="AB239" s="0"/>
      <c r="AC239" s="0"/>
      <c r="AD239" s="0"/>
      <c r="AE239" s="0"/>
      <c r="AF239" s="0"/>
      <c r="AG239" s="0"/>
      <c r="AH239" s="0"/>
      <c r="AI239" s="0"/>
      <c r="AJ239" s="0"/>
      <c r="AK239" s="11" t="n">
        <v>45966</v>
      </c>
      <c r="AL239" s="6" t="n">
        <v>-1.13</v>
      </c>
      <c r="AM239" s="0" t="s">
        <v>381</v>
      </c>
    </row>
    <row collapsed="false" customFormat="false" customHeight="false" hidden="false" ht="12.1" outlineLevel="0" r="240">
      <c r="A240" s="0"/>
      <c r="B240" s="0"/>
      <c r="C240" s="0"/>
      <c r="D240" s="0"/>
      <c r="E240" s="0"/>
      <c r="F240" s="0"/>
      <c r="G240" s="0"/>
      <c r="H240" s="0"/>
      <c r="I240" s="0"/>
      <c r="J240" s="0"/>
      <c r="K240" s="0"/>
      <c r="L240" s="0"/>
      <c r="M240" s="0"/>
      <c r="N240" s="0"/>
      <c r="O240" s="0"/>
      <c r="P240" s="0"/>
      <c r="Q240" s="0"/>
      <c r="R240" s="0"/>
      <c r="S240" s="0"/>
      <c r="T240" s="0"/>
      <c r="U240" s="0"/>
      <c r="V240" s="0"/>
      <c r="W240" s="0"/>
      <c r="X240" s="0"/>
      <c r="Y240" s="0"/>
      <c r="Z240" s="0"/>
      <c r="AA240" s="0"/>
      <c r="AB240" s="0"/>
      <c r="AC240" s="0"/>
      <c r="AD240" s="0"/>
      <c r="AE240" s="0"/>
      <c r="AF240" s="0"/>
      <c r="AG240" s="0"/>
      <c r="AH240" s="0"/>
      <c r="AI240" s="0"/>
      <c r="AJ240" s="0"/>
      <c r="AK240" s="11" t="n">
        <v>45966</v>
      </c>
      <c r="AL240" s="6" t="n">
        <v>-1.13</v>
      </c>
      <c r="AM240" s="0" t="s">
        <v>381</v>
      </c>
    </row>
    <row collapsed="false" customFormat="false" customHeight="false" hidden="false" ht="12.1" outlineLevel="0" r="241">
      <c r="A241" s="0"/>
      <c r="B241" s="0"/>
      <c r="C241" s="0"/>
      <c r="D241" s="0"/>
      <c r="E241" s="0"/>
      <c r="F241" s="0"/>
      <c r="G241" s="0"/>
      <c r="H241" s="0"/>
      <c r="I241" s="0"/>
      <c r="J241" s="0"/>
      <c r="K241" s="0"/>
      <c r="L241" s="0"/>
      <c r="M241" s="0"/>
      <c r="N241" s="0"/>
      <c r="O241" s="0"/>
      <c r="P241" s="0"/>
      <c r="Q241" s="0"/>
      <c r="R241" s="0"/>
      <c r="S241" s="0"/>
      <c r="T241" s="0"/>
      <c r="U241" s="0"/>
      <c r="V241" s="0"/>
      <c r="W241" s="0"/>
      <c r="X241" s="0"/>
      <c r="Y241" s="0"/>
      <c r="Z241" s="0"/>
      <c r="AA241" s="0"/>
      <c r="AB241" s="0"/>
      <c r="AC241" s="0"/>
      <c r="AD241" s="0"/>
      <c r="AE241" s="0"/>
      <c r="AF241" s="0"/>
      <c r="AG241" s="0"/>
      <c r="AH241" s="0"/>
      <c r="AI241" s="0"/>
      <c r="AJ241" s="0"/>
      <c r="AK241" s="11" t="n">
        <v>45966</v>
      </c>
      <c r="AL241" s="6" t="n">
        <v>-1.13</v>
      </c>
      <c r="AM241" s="0" t="s">
        <v>381</v>
      </c>
    </row>
    <row collapsed="false" customFormat="false" customHeight="false" hidden="false" ht="12.1" outlineLevel="0" r="242">
      <c r="A242" s="0"/>
      <c r="B242" s="0"/>
      <c r="C242" s="0"/>
      <c r="D242" s="0"/>
      <c r="E242" s="0"/>
      <c r="F242" s="0"/>
      <c r="G242" s="0"/>
      <c r="H242" s="0"/>
      <c r="I242" s="0"/>
      <c r="J242" s="0"/>
      <c r="K242" s="0"/>
      <c r="L242" s="0"/>
      <c r="M242" s="0"/>
      <c r="N242" s="0"/>
      <c r="O242" s="0"/>
      <c r="P242" s="0"/>
      <c r="Q242" s="0"/>
      <c r="R242" s="0"/>
      <c r="S242" s="0"/>
      <c r="T242" s="0"/>
      <c r="U242" s="0"/>
      <c r="V242" s="0"/>
      <c r="W242" s="0"/>
      <c r="X242" s="0"/>
      <c r="Y242" s="0"/>
      <c r="Z242" s="0"/>
      <c r="AA242" s="0"/>
      <c r="AB242" s="0"/>
      <c r="AC242" s="0"/>
      <c r="AD242" s="0"/>
      <c r="AE242" s="0"/>
      <c r="AF242" s="0"/>
      <c r="AG242" s="0"/>
      <c r="AH242" s="0"/>
      <c r="AI242" s="0"/>
      <c r="AJ242" s="0"/>
      <c r="AK242" s="11" t="n">
        <v>45966</v>
      </c>
      <c r="AL242" s="6" t="n">
        <v>-1.13</v>
      </c>
      <c r="AM242" s="0" t="s">
        <v>381</v>
      </c>
    </row>
    <row collapsed="false" customFormat="false" customHeight="false" hidden="false" ht="12.1" outlineLevel="0" r="243">
      <c r="A243" s="0"/>
      <c r="B243" s="0"/>
      <c r="C243" s="0"/>
      <c r="D243" s="0"/>
      <c r="E243" s="0"/>
      <c r="F243" s="0"/>
      <c r="G243" s="0"/>
      <c r="H243" s="0"/>
      <c r="I243" s="0"/>
      <c r="J243" s="0"/>
      <c r="K243" s="0"/>
      <c r="L243" s="0"/>
      <c r="M243" s="0"/>
      <c r="N243" s="0"/>
      <c r="O243" s="0"/>
      <c r="P243" s="0"/>
      <c r="Q243" s="0"/>
      <c r="R243" s="0"/>
      <c r="S243" s="0"/>
      <c r="T243" s="0"/>
      <c r="U243" s="0"/>
      <c r="V243" s="0"/>
      <c r="W243" s="0"/>
      <c r="X243" s="0"/>
      <c r="Y243" s="0"/>
      <c r="Z243" s="0"/>
      <c r="AA243" s="0"/>
      <c r="AB243" s="0"/>
      <c r="AC243" s="0"/>
      <c r="AD243" s="0"/>
      <c r="AE243" s="0"/>
      <c r="AF243" s="0"/>
      <c r="AG243" s="0"/>
      <c r="AH243" s="0"/>
      <c r="AI243" s="0"/>
      <c r="AJ243" s="0"/>
      <c r="AK243" s="11" t="n">
        <v>45966</v>
      </c>
      <c r="AL243" s="6" t="n">
        <v>-1.13</v>
      </c>
      <c r="AM243" s="0" t="s">
        <v>381</v>
      </c>
    </row>
    <row collapsed="false" customFormat="false" customHeight="false" hidden="false" ht="12.1" outlineLevel="0" r="244">
      <c r="A244" s="0"/>
      <c r="B244" s="0"/>
      <c r="C244" s="0"/>
      <c r="D244" s="0"/>
      <c r="E244" s="0"/>
      <c r="F244" s="0"/>
      <c r="G244" s="0"/>
      <c r="H244" s="0"/>
      <c r="I244" s="0"/>
      <c r="J244" s="0"/>
      <c r="K244" s="0"/>
      <c r="L244" s="0"/>
      <c r="M244" s="0"/>
      <c r="N244" s="0"/>
      <c r="O244" s="0"/>
      <c r="P244" s="0"/>
      <c r="Q244" s="0"/>
      <c r="R244" s="0"/>
      <c r="S244" s="0"/>
      <c r="T244" s="0"/>
      <c r="U244" s="0"/>
      <c r="V244" s="0"/>
      <c r="W244" s="0"/>
      <c r="X244" s="0"/>
      <c r="Y244" s="0"/>
      <c r="Z244" s="0"/>
      <c r="AA244" s="0"/>
      <c r="AB244" s="0"/>
      <c r="AC244" s="0"/>
      <c r="AD244" s="0"/>
      <c r="AE244" s="0"/>
      <c r="AF244" s="0"/>
      <c r="AG244" s="0"/>
      <c r="AH244" s="0"/>
      <c r="AI244" s="0"/>
      <c r="AJ244" s="0"/>
      <c r="AK244" s="11" t="n">
        <v>45966</v>
      </c>
      <c r="AL244" s="6" t="n">
        <v>-1.13</v>
      </c>
      <c r="AM244" s="0" t="s">
        <v>381</v>
      </c>
    </row>
    <row collapsed="false" customFormat="false" customHeight="false" hidden="false" ht="12.1" outlineLevel="0" r="245">
      <c r="A245" s="0"/>
      <c r="B245" s="0"/>
      <c r="C245" s="0"/>
      <c r="D245" s="0"/>
      <c r="E245" s="0"/>
      <c r="F245" s="0"/>
      <c r="G245" s="0"/>
      <c r="H245" s="0"/>
      <c r="I245" s="0"/>
      <c r="J245" s="0"/>
      <c r="K245" s="0"/>
      <c r="L245" s="0"/>
      <c r="M245" s="0"/>
      <c r="N245" s="0"/>
      <c r="O245" s="0"/>
      <c r="P245" s="0"/>
      <c r="Q245" s="0"/>
      <c r="R245" s="0"/>
      <c r="S245" s="0"/>
      <c r="T245" s="0"/>
      <c r="U245" s="0"/>
      <c r="V245" s="0"/>
      <c r="W245" s="0"/>
      <c r="X245" s="0"/>
      <c r="Y245" s="0"/>
      <c r="Z245" s="0"/>
      <c r="AA245" s="0"/>
      <c r="AB245" s="0"/>
      <c r="AC245" s="0"/>
      <c r="AD245" s="0"/>
      <c r="AE245" s="0"/>
      <c r="AF245" s="0"/>
      <c r="AG245" s="0"/>
      <c r="AH245" s="0"/>
      <c r="AI245" s="0"/>
      <c r="AJ245" s="0"/>
      <c r="AK245" s="11" t="n">
        <v>45966</v>
      </c>
      <c r="AL245" s="6" t="n">
        <v>-1.13</v>
      </c>
      <c r="AM245" s="0" t="s">
        <v>381</v>
      </c>
    </row>
    <row collapsed="false" customFormat="false" customHeight="false" hidden="false" ht="12.1" outlineLevel="0" r="246">
      <c r="A246" s="0"/>
      <c r="B246" s="0"/>
      <c r="C246" s="0"/>
      <c r="D246" s="0"/>
      <c r="E246" s="0"/>
      <c r="F246" s="0"/>
      <c r="G246" s="0"/>
      <c r="H246" s="0"/>
      <c r="I246" s="0"/>
      <c r="J246" s="0"/>
      <c r="K246" s="0"/>
      <c r="L246" s="0"/>
      <c r="M246" s="0"/>
      <c r="N246" s="0"/>
      <c r="O246" s="0"/>
      <c r="P246" s="0"/>
      <c r="Q246" s="0"/>
      <c r="R246" s="0"/>
      <c r="S246" s="0"/>
      <c r="T246" s="0"/>
      <c r="U246" s="0"/>
      <c r="V246" s="0"/>
      <c r="W246" s="0"/>
      <c r="X246" s="0"/>
      <c r="Y246" s="0"/>
      <c r="Z246" s="0"/>
      <c r="AA246" s="0"/>
      <c r="AB246" s="0"/>
      <c r="AC246" s="0"/>
      <c r="AD246" s="0"/>
      <c r="AE246" s="0"/>
      <c r="AF246" s="0"/>
      <c r="AG246" s="0"/>
      <c r="AH246" s="0"/>
      <c r="AI246" s="0"/>
      <c r="AJ246" s="0"/>
      <c r="AK246" s="11" t="n">
        <v>45966</v>
      </c>
      <c r="AL246" s="6" t="n">
        <v>-1.13</v>
      </c>
      <c r="AM246" s="0" t="s">
        <v>381</v>
      </c>
    </row>
    <row collapsed="false" customFormat="false" customHeight="false" hidden="false" ht="12.1" outlineLevel="0" r="247">
      <c r="A247" s="0"/>
      <c r="B247" s="0"/>
      <c r="C247" s="0"/>
      <c r="D247" s="0"/>
      <c r="E247" s="0"/>
      <c r="F247" s="0"/>
      <c r="G247" s="0"/>
      <c r="H247" s="0"/>
      <c r="I247" s="0"/>
      <c r="J247" s="0"/>
      <c r="K247" s="0"/>
      <c r="L247" s="0"/>
      <c r="M247" s="0"/>
      <c r="N247" s="0"/>
      <c r="O247" s="0"/>
      <c r="P247" s="0"/>
      <c r="Q247" s="0"/>
      <c r="R247" s="0"/>
      <c r="S247" s="0"/>
      <c r="T247" s="0"/>
      <c r="U247" s="0"/>
      <c r="V247" s="0"/>
      <c r="W247" s="0"/>
      <c r="X247" s="0"/>
      <c r="Y247" s="0"/>
      <c r="Z247" s="0"/>
      <c r="AA247" s="0"/>
      <c r="AB247" s="0"/>
      <c r="AC247" s="0"/>
      <c r="AD247" s="0"/>
      <c r="AE247" s="0"/>
      <c r="AF247" s="0"/>
      <c r="AG247" s="0"/>
      <c r="AH247" s="0"/>
      <c r="AI247" s="0"/>
      <c r="AJ247" s="0"/>
      <c r="AK247" s="11" t="n">
        <v>45966</v>
      </c>
      <c r="AL247" s="6" t="n">
        <v>-1.13</v>
      </c>
      <c r="AM247" s="0" t="s">
        <v>381</v>
      </c>
    </row>
    <row collapsed="false" customFormat="false" customHeight="false" hidden="false" ht="12.1" outlineLevel="0" r="248">
      <c r="A248" s="0"/>
      <c r="B248" s="0"/>
      <c r="C248" s="0"/>
      <c r="D248" s="0"/>
      <c r="E248" s="0"/>
      <c r="F248" s="0"/>
      <c r="G248" s="0"/>
      <c r="H248" s="0"/>
      <c r="I248" s="0"/>
      <c r="J248" s="0"/>
      <c r="K248" s="0"/>
      <c r="L248" s="0"/>
      <c r="M248" s="0"/>
      <c r="N248" s="0"/>
      <c r="O248" s="0"/>
      <c r="P248" s="0"/>
      <c r="Q248" s="0"/>
      <c r="R248" s="0"/>
      <c r="S248" s="0"/>
      <c r="T248" s="0"/>
      <c r="U248" s="0"/>
      <c r="V248" s="0"/>
      <c r="W248" s="0"/>
      <c r="X248" s="0"/>
      <c r="Y248" s="0"/>
      <c r="Z248" s="0"/>
      <c r="AA248" s="0"/>
      <c r="AB248" s="0"/>
      <c r="AC248" s="0"/>
      <c r="AD248" s="0"/>
      <c r="AE248" s="0"/>
      <c r="AF248" s="0"/>
      <c r="AG248" s="0"/>
      <c r="AH248" s="0"/>
      <c r="AI248" s="0"/>
      <c r="AJ248" s="0"/>
      <c r="AK248" s="11" t="n">
        <v>45966</v>
      </c>
      <c r="AL248" s="6" t="n">
        <v>-1.13</v>
      </c>
      <c r="AM248" s="0" t="s">
        <v>381</v>
      </c>
    </row>
    <row collapsed="false" customFormat="false" customHeight="false" hidden="false" ht="12.1" outlineLevel="0" r="249">
      <c r="A249" s="0"/>
      <c r="B249" s="0"/>
      <c r="C249" s="0"/>
      <c r="D249" s="0"/>
      <c r="E249" s="0"/>
      <c r="F249" s="0"/>
      <c r="G249" s="0"/>
      <c r="H249" s="0"/>
      <c r="I249" s="0"/>
      <c r="J249" s="0"/>
      <c r="K249" s="0"/>
      <c r="L249" s="0"/>
      <c r="M249" s="0"/>
      <c r="N249" s="0"/>
      <c r="O249" s="0"/>
      <c r="P249" s="0"/>
      <c r="Q249" s="0"/>
      <c r="R249" s="0"/>
      <c r="S249" s="0"/>
      <c r="T249" s="0"/>
      <c r="U249" s="0"/>
      <c r="V249" s="0"/>
      <c r="W249" s="0"/>
      <c r="X249" s="0"/>
      <c r="Y249" s="0"/>
      <c r="Z249" s="0"/>
      <c r="AA249" s="0"/>
      <c r="AB249" s="0"/>
      <c r="AC249" s="0"/>
      <c r="AD249" s="0"/>
      <c r="AE249" s="0"/>
      <c r="AF249" s="0"/>
      <c r="AG249" s="0"/>
      <c r="AH249" s="0"/>
      <c r="AI249" s="0"/>
      <c r="AJ249" s="0"/>
      <c r="AK249" s="11" t="n">
        <v>45966</v>
      </c>
      <c r="AL249" s="6" t="n">
        <v>-1.13</v>
      </c>
      <c r="AM249" s="0" t="s">
        <v>381</v>
      </c>
    </row>
    <row collapsed="false" customFormat="false" customHeight="false" hidden="false" ht="12.1" outlineLevel="0" r="250">
      <c r="A250" s="0"/>
      <c r="B250" s="0"/>
      <c r="C250" s="0"/>
      <c r="D250" s="0"/>
      <c r="E250" s="0"/>
      <c r="F250" s="0"/>
      <c r="G250" s="0"/>
      <c r="H250" s="0"/>
      <c r="I250" s="0"/>
      <c r="J250" s="0"/>
      <c r="K250" s="0"/>
      <c r="L250" s="0"/>
      <c r="M250" s="0"/>
      <c r="N250" s="0"/>
      <c r="O250" s="0"/>
      <c r="P250" s="0"/>
      <c r="Q250" s="0"/>
      <c r="R250" s="0"/>
      <c r="S250" s="0"/>
      <c r="T250" s="0"/>
      <c r="U250" s="0"/>
      <c r="V250" s="0"/>
      <c r="W250" s="0"/>
      <c r="X250" s="0"/>
      <c r="Y250" s="0"/>
      <c r="Z250" s="0"/>
      <c r="AA250" s="0"/>
      <c r="AB250" s="0"/>
      <c r="AC250" s="0"/>
      <c r="AD250" s="0"/>
      <c r="AE250" s="0"/>
      <c r="AF250" s="0"/>
      <c r="AG250" s="0"/>
      <c r="AH250" s="0"/>
      <c r="AI250" s="0"/>
      <c r="AJ250" s="0"/>
      <c r="AK250" s="11" t="n">
        <v>45966</v>
      </c>
      <c r="AL250" s="6" t="n">
        <v>-1.13</v>
      </c>
      <c r="AM250" s="0" t="s">
        <v>381</v>
      </c>
    </row>
    <row collapsed="false" customFormat="false" customHeight="false" hidden="false" ht="12.1" outlineLevel="0" r="251">
      <c r="A251" s="0"/>
      <c r="B251" s="0"/>
      <c r="C251" s="0"/>
      <c r="D251" s="0"/>
      <c r="E251" s="0"/>
      <c r="F251" s="0"/>
      <c r="G251" s="0"/>
      <c r="H251" s="0"/>
      <c r="I251" s="0"/>
      <c r="J251" s="0"/>
      <c r="K251" s="0"/>
      <c r="L251" s="0"/>
      <c r="M251" s="0"/>
      <c r="N251" s="0"/>
      <c r="O251" s="0"/>
      <c r="P251" s="0"/>
      <c r="Q251" s="0"/>
      <c r="R251" s="0"/>
      <c r="S251" s="0"/>
      <c r="T251" s="0"/>
      <c r="U251" s="0"/>
      <c r="V251" s="0"/>
      <c r="W251" s="0"/>
      <c r="X251" s="0"/>
      <c r="Y251" s="0"/>
      <c r="Z251" s="0"/>
      <c r="AA251" s="0"/>
      <c r="AB251" s="0"/>
      <c r="AC251" s="0"/>
      <c r="AD251" s="0"/>
      <c r="AE251" s="0"/>
      <c r="AF251" s="0"/>
      <c r="AG251" s="0"/>
      <c r="AH251" s="0"/>
      <c r="AI251" s="0"/>
      <c r="AJ251" s="0"/>
      <c r="AK251" s="11" t="n">
        <v>45966</v>
      </c>
      <c r="AL251" s="6" t="n">
        <v>-1.13</v>
      </c>
      <c r="AM251" s="0" t="s">
        <v>381</v>
      </c>
    </row>
    <row collapsed="false" customFormat="false" customHeight="false" hidden="false" ht="12.1" outlineLevel="0" r="252">
      <c r="A252" s="0"/>
      <c r="B252" s="0"/>
      <c r="C252" s="0"/>
      <c r="D252" s="0"/>
      <c r="E252" s="0"/>
      <c r="F252" s="0"/>
      <c r="G252" s="0"/>
      <c r="H252" s="0"/>
      <c r="I252" s="0"/>
      <c r="J252" s="0"/>
      <c r="K252" s="0"/>
      <c r="L252" s="0"/>
      <c r="M252" s="0"/>
      <c r="N252" s="0"/>
      <c r="O252" s="0"/>
      <c r="P252" s="0"/>
      <c r="Q252" s="0"/>
      <c r="R252" s="0"/>
      <c r="S252" s="0"/>
      <c r="T252" s="0"/>
      <c r="U252" s="0"/>
      <c r="V252" s="0"/>
      <c r="W252" s="0"/>
      <c r="X252" s="0"/>
      <c r="Y252" s="0"/>
      <c r="Z252" s="0"/>
      <c r="AA252" s="0"/>
      <c r="AB252" s="0"/>
      <c r="AC252" s="0"/>
      <c r="AD252" s="0"/>
      <c r="AE252" s="0"/>
      <c r="AF252" s="0"/>
      <c r="AG252" s="0"/>
      <c r="AH252" s="0"/>
      <c r="AI252" s="0"/>
      <c r="AJ252" s="0"/>
      <c r="AK252" s="11" t="n">
        <v>45966</v>
      </c>
      <c r="AL252" s="6" t="n">
        <v>-1.13</v>
      </c>
      <c r="AM252" s="0" t="s">
        <v>381</v>
      </c>
    </row>
    <row collapsed="false" customFormat="false" customHeight="false" hidden="false" ht="12.1" outlineLevel="0" r="253">
      <c r="A253" s="0"/>
      <c r="B253" s="0"/>
      <c r="C253" s="0"/>
      <c r="D253" s="0"/>
      <c r="E253" s="0"/>
      <c r="F253" s="0"/>
      <c r="G253" s="0"/>
      <c r="H253" s="0"/>
      <c r="I253" s="0"/>
      <c r="J253" s="0"/>
      <c r="K253" s="0"/>
      <c r="L253" s="0"/>
      <c r="M253" s="0"/>
      <c r="N253" s="0"/>
      <c r="O253" s="0"/>
      <c r="P253" s="0"/>
      <c r="Q253" s="0"/>
      <c r="R253" s="0"/>
      <c r="S253" s="0"/>
      <c r="T253" s="0"/>
      <c r="U253" s="0"/>
      <c r="V253" s="0"/>
      <c r="W253" s="0"/>
      <c r="X253" s="0"/>
      <c r="Y253" s="0"/>
      <c r="Z253" s="0"/>
      <c r="AA253" s="0"/>
      <c r="AB253" s="0"/>
      <c r="AC253" s="0"/>
      <c r="AD253" s="0"/>
      <c r="AE253" s="0"/>
      <c r="AF253" s="0"/>
      <c r="AG253" s="0"/>
      <c r="AH253" s="0"/>
      <c r="AI253" s="0"/>
      <c r="AJ253" s="0"/>
      <c r="AK253" s="11" t="n">
        <v>45966</v>
      </c>
      <c r="AL253" s="6" t="n">
        <v>1.13</v>
      </c>
      <c r="AM253" s="0" t="s">
        <v>380</v>
      </c>
    </row>
    <row collapsed="false" customFormat="false" customHeight="false" hidden="false" ht="12.1" outlineLevel="0" r="254">
      <c r="A254" s="0"/>
      <c r="B254" s="0"/>
      <c r="C254" s="0"/>
      <c r="D254" s="0"/>
      <c r="E254" s="0"/>
      <c r="F254" s="0"/>
      <c r="G254" s="0"/>
      <c r="H254" s="0"/>
      <c r="I254" s="0"/>
      <c r="J254" s="0"/>
      <c r="K254" s="0"/>
      <c r="L254" s="0"/>
      <c r="M254" s="0"/>
      <c r="N254" s="0"/>
      <c r="O254" s="0"/>
      <c r="P254" s="0"/>
      <c r="Q254" s="0"/>
      <c r="R254" s="0"/>
      <c r="S254" s="0"/>
      <c r="T254" s="0"/>
      <c r="U254" s="0"/>
      <c r="V254" s="0"/>
      <c r="W254" s="0"/>
      <c r="X254" s="0"/>
      <c r="Y254" s="0"/>
      <c r="Z254" s="0"/>
      <c r="AA254" s="0"/>
      <c r="AB254" s="0"/>
      <c r="AC254" s="0"/>
      <c r="AD254" s="0"/>
      <c r="AE254" s="0"/>
      <c r="AF254" s="0"/>
      <c r="AG254" s="0"/>
      <c r="AH254" s="0"/>
      <c r="AI254" s="0"/>
      <c r="AJ254" s="0"/>
      <c r="AK254" s="11" t="n">
        <v>45966</v>
      </c>
      <c r="AL254" s="6" t="n">
        <v>1.13</v>
      </c>
      <c r="AM254" s="0" t="s">
        <v>380</v>
      </c>
    </row>
    <row collapsed="false" customFormat="false" customHeight="false" hidden="false" ht="12.1" outlineLevel="0" r="255">
      <c r="A255" s="0"/>
      <c r="B255" s="0"/>
      <c r="C255" s="0"/>
      <c r="D255" s="0"/>
      <c r="E255" s="0"/>
      <c r="F255" s="0"/>
      <c r="G255" s="0"/>
      <c r="H255" s="0"/>
      <c r="I255" s="0"/>
      <c r="J255" s="0"/>
      <c r="K255" s="0"/>
      <c r="L255" s="0"/>
      <c r="M255" s="0"/>
      <c r="N255" s="0"/>
      <c r="O255" s="0"/>
      <c r="P255" s="0"/>
      <c r="Q255" s="0"/>
      <c r="R255" s="0"/>
      <c r="S255" s="0"/>
      <c r="T255" s="0"/>
      <c r="U255" s="0"/>
      <c r="V255" s="0"/>
      <c r="W255" s="0"/>
      <c r="X255" s="0"/>
      <c r="Y255" s="0"/>
      <c r="Z255" s="0"/>
      <c r="AA255" s="0"/>
      <c r="AB255" s="0"/>
      <c r="AC255" s="0"/>
      <c r="AD255" s="0"/>
      <c r="AE255" s="0"/>
      <c r="AF255" s="0"/>
      <c r="AG255" s="0"/>
      <c r="AH255" s="0"/>
      <c r="AI255" s="0"/>
      <c r="AJ255" s="0"/>
      <c r="AK255" s="11" t="n">
        <v>45966</v>
      </c>
      <c r="AL255" s="6" t="n">
        <v>1.13</v>
      </c>
      <c r="AM255" s="0" t="s">
        <v>380</v>
      </c>
    </row>
    <row collapsed="false" customFormat="false" customHeight="false" hidden="false" ht="12.1" outlineLevel="0" r="256">
      <c r="A256" s="0"/>
      <c r="B256" s="0"/>
      <c r="C256" s="0"/>
      <c r="D256" s="0"/>
      <c r="E256" s="0"/>
      <c r="F256" s="0"/>
      <c r="G256" s="0"/>
      <c r="H256" s="0"/>
      <c r="I256" s="0"/>
      <c r="J256" s="0"/>
      <c r="K256" s="0"/>
      <c r="L256" s="0"/>
      <c r="M256" s="0"/>
      <c r="N256" s="0"/>
      <c r="O256" s="0"/>
      <c r="P256" s="0"/>
      <c r="Q256" s="0"/>
      <c r="R256" s="0"/>
      <c r="S256" s="0"/>
      <c r="T256" s="0"/>
      <c r="U256" s="0"/>
      <c r="V256" s="0"/>
      <c r="W256" s="0"/>
      <c r="X256" s="0"/>
      <c r="Y256" s="0"/>
      <c r="Z256" s="0"/>
      <c r="AA256" s="0"/>
      <c r="AB256" s="0"/>
      <c r="AC256" s="0"/>
      <c r="AD256" s="0"/>
      <c r="AE256" s="0"/>
      <c r="AF256" s="0"/>
      <c r="AG256" s="0"/>
      <c r="AH256" s="0"/>
      <c r="AI256" s="0"/>
      <c r="AJ256" s="0"/>
      <c r="AK256" s="11" t="n">
        <v>45966</v>
      </c>
      <c r="AL256" s="6" t="n">
        <v>1.13</v>
      </c>
      <c r="AM256" s="0" t="s">
        <v>380</v>
      </c>
    </row>
    <row collapsed="false" customFormat="false" customHeight="false" hidden="false" ht="12.1" outlineLevel="0" r="257">
      <c r="A257" s="0"/>
      <c r="B257" s="0"/>
      <c r="C257" s="0"/>
      <c r="D257" s="0"/>
      <c r="E257" s="0"/>
      <c r="F257" s="0"/>
      <c r="G257" s="0"/>
      <c r="H257" s="0"/>
      <c r="I257" s="0"/>
      <c r="J257" s="0"/>
      <c r="K257" s="0"/>
      <c r="L257" s="0"/>
      <c r="M257" s="0"/>
      <c r="N257" s="0"/>
      <c r="O257" s="0"/>
      <c r="P257" s="0"/>
      <c r="Q257" s="0"/>
      <c r="R257" s="0"/>
      <c r="S257" s="0"/>
      <c r="T257" s="0"/>
      <c r="U257" s="0"/>
      <c r="V257" s="0"/>
      <c r="W257" s="0"/>
      <c r="X257" s="0"/>
      <c r="Y257" s="0"/>
      <c r="Z257" s="0"/>
      <c r="AA257" s="0"/>
      <c r="AB257" s="0"/>
      <c r="AC257" s="0"/>
      <c r="AD257" s="0"/>
      <c r="AE257" s="0"/>
      <c r="AF257" s="0"/>
      <c r="AG257" s="0"/>
      <c r="AH257" s="0"/>
      <c r="AI257" s="0"/>
      <c r="AJ257" s="0"/>
      <c r="AK257" s="11" t="n">
        <v>45966</v>
      </c>
      <c r="AL257" s="6" t="n">
        <v>1.13</v>
      </c>
      <c r="AM257" s="0" t="s">
        <v>380</v>
      </c>
    </row>
    <row collapsed="false" customFormat="false" customHeight="false" hidden="false" ht="12.1" outlineLevel="0" r="258">
      <c r="A258" s="0"/>
      <c r="B258" s="0"/>
      <c r="C258" s="0"/>
      <c r="D258" s="0"/>
      <c r="E258" s="0"/>
      <c r="F258" s="0"/>
      <c r="G258" s="0"/>
      <c r="H258" s="0"/>
      <c r="I258" s="0"/>
      <c r="J258" s="0"/>
      <c r="K258" s="0"/>
      <c r="L258" s="0"/>
      <c r="M258" s="0"/>
      <c r="N258" s="0"/>
      <c r="O258" s="0"/>
      <c r="P258" s="0"/>
      <c r="Q258" s="0"/>
      <c r="R258" s="0"/>
      <c r="S258" s="0"/>
      <c r="T258" s="0"/>
      <c r="U258" s="0"/>
      <c r="V258" s="0"/>
      <c r="W258" s="0"/>
      <c r="X258" s="0"/>
      <c r="Y258" s="0"/>
      <c r="Z258" s="0"/>
      <c r="AA258" s="0"/>
      <c r="AB258" s="0"/>
      <c r="AC258" s="0"/>
      <c r="AD258" s="0"/>
      <c r="AE258" s="0"/>
      <c r="AF258" s="0"/>
      <c r="AG258" s="0"/>
      <c r="AH258" s="0"/>
      <c r="AI258" s="0"/>
      <c r="AJ258" s="0"/>
      <c r="AK258" s="11" t="n">
        <v>45966</v>
      </c>
      <c r="AL258" s="6" t="n">
        <v>1.13</v>
      </c>
      <c r="AM258" s="0" t="s">
        <v>380</v>
      </c>
    </row>
    <row collapsed="false" customFormat="false" customHeight="false" hidden="false" ht="12.1" outlineLevel="0" r="259">
      <c r="A259" s="0"/>
      <c r="B259" s="0"/>
      <c r="C259" s="0"/>
      <c r="D259" s="0"/>
      <c r="E259" s="0"/>
      <c r="F259" s="0"/>
      <c r="G259" s="0"/>
      <c r="H259" s="0"/>
      <c r="I259" s="0"/>
      <c r="J259" s="0"/>
      <c r="K259" s="0"/>
      <c r="L259" s="0"/>
      <c r="M259" s="0"/>
      <c r="N259" s="0"/>
      <c r="O259" s="0"/>
      <c r="P259" s="0"/>
      <c r="Q259" s="0"/>
      <c r="R259" s="0"/>
      <c r="S259" s="0"/>
      <c r="T259" s="0"/>
      <c r="U259" s="0"/>
      <c r="V259" s="0"/>
      <c r="W259" s="0"/>
      <c r="X259" s="0"/>
      <c r="Y259" s="0"/>
      <c r="Z259" s="0"/>
      <c r="AA259" s="0"/>
      <c r="AB259" s="0"/>
      <c r="AC259" s="0"/>
      <c r="AD259" s="0"/>
      <c r="AE259" s="0"/>
      <c r="AF259" s="0"/>
      <c r="AG259" s="0"/>
      <c r="AH259" s="0"/>
      <c r="AI259" s="0"/>
      <c r="AJ259" s="0"/>
      <c r="AK259" s="11" t="n">
        <v>45966</v>
      </c>
      <c r="AL259" s="6" t="n">
        <v>1.13</v>
      </c>
      <c r="AM259" s="0" t="s">
        <v>380</v>
      </c>
    </row>
    <row collapsed="false" customFormat="false" customHeight="false" hidden="false" ht="12.1" outlineLevel="0" r="260">
      <c r="A260" s="0"/>
      <c r="B260" s="0"/>
      <c r="C260" s="0"/>
      <c r="D260" s="0"/>
      <c r="E260" s="0"/>
      <c r="F260" s="0"/>
      <c r="G260" s="0"/>
      <c r="H260" s="0"/>
      <c r="I260" s="0"/>
      <c r="J260" s="0"/>
      <c r="K260" s="0"/>
      <c r="L260" s="0"/>
      <c r="M260" s="0"/>
      <c r="N260" s="0"/>
      <c r="O260" s="0"/>
      <c r="P260" s="0"/>
      <c r="Q260" s="0"/>
      <c r="R260" s="0"/>
      <c r="S260" s="0"/>
      <c r="T260" s="0"/>
      <c r="U260" s="0"/>
      <c r="V260" s="0"/>
      <c r="W260" s="0"/>
      <c r="X260" s="0"/>
      <c r="Y260" s="0"/>
      <c r="Z260" s="0"/>
      <c r="AA260" s="0"/>
      <c r="AB260" s="0"/>
      <c r="AC260" s="0"/>
      <c r="AD260" s="0"/>
      <c r="AE260" s="0"/>
      <c r="AF260" s="0"/>
      <c r="AG260" s="0"/>
      <c r="AH260" s="0"/>
      <c r="AI260" s="0"/>
      <c r="AJ260" s="0"/>
      <c r="AK260" s="11" t="n">
        <v>45966</v>
      </c>
      <c r="AL260" s="6" t="n">
        <v>1.13</v>
      </c>
      <c r="AM260" s="0" t="s">
        <v>380</v>
      </c>
    </row>
    <row collapsed="false" customFormat="false" customHeight="false" hidden="false" ht="12.1" outlineLevel="0" r="261">
      <c r="A261" s="0"/>
      <c r="B261" s="0"/>
      <c r="C261" s="0"/>
      <c r="D261" s="0"/>
      <c r="E261" s="0"/>
      <c r="F261" s="0"/>
      <c r="G261" s="0"/>
      <c r="H261" s="0"/>
      <c r="I261" s="0"/>
      <c r="J261" s="0"/>
      <c r="K261" s="0"/>
      <c r="L261" s="0"/>
      <c r="M261" s="0"/>
      <c r="N261" s="0"/>
      <c r="O261" s="0"/>
      <c r="P261" s="0"/>
      <c r="Q261" s="0"/>
      <c r="R261" s="0"/>
      <c r="S261" s="0"/>
      <c r="T261" s="0"/>
      <c r="U261" s="0"/>
      <c r="V261" s="0"/>
      <c r="W261" s="0"/>
      <c r="X261" s="0"/>
      <c r="Y261" s="0"/>
      <c r="Z261" s="0"/>
      <c r="AA261" s="0"/>
      <c r="AB261" s="0"/>
      <c r="AC261" s="0"/>
      <c r="AD261" s="0"/>
      <c r="AE261" s="0"/>
      <c r="AF261" s="0"/>
      <c r="AG261" s="0"/>
      <c r="AH261" s="0"/>
      <c r="AI261" s="0"/>
      <c r="AJ261" s="0"/>
      <c r="AK261" s="11" t="n">
        <v>45966</v>
      </c>
      <c r="AL261" s="6" t="n">
        <v>1.13</v>
      </c>
      <c r="AM261" s="0" t="s">
        <v>380</v>
      </c>
    </row>
    <row collapsed="false" customFormat="false" customHeight="false" hidden="false" ht="12.1" outlineLevel="0" r="262">
      <c r="A262" s="0"/>
      <c r="B262" s="0"/>
      <c r="C262" s="0"/>
      <c r="D262" s="0"/>
      <c r="E262" s="0"/>
      <c r="F262" s="0"/>
      <c r="G262" s="0"/>
      <c r="H262" s="0"/>
      <c r="I262" s="0"/>
      <c r="J262" s="0"/>
      <c r="K262" s="0"/>
      <c r="L262" s="0"/>
      <c r="M262" s="0"/>
      <c r="N262" s="0"/>
      <c r="O262" s="0"/>
      <c r="P262" s="0"/>
      <c r="Q262" s="0"/>
      <c r="R262" s="0"/>
      <c r="S262" s="0"/>
      <c r="T262" s="0"/>
      <c r="U262" s="0"/>
      <c r="V262" s="0"/>
      <c r="W262" s="0"/>
      <c r="X262" s="0"/>
      <c r="Y262" s="0"/>
      <c r="Z262" s="0"/>
      <c r="AA262" s="0"/>
      <c r="AB262" s="0"/>
      <c r="AC262" s="0"/>
      <c r="AD262" s="0"/>
      <c r="AE262" s="0"/>
      <c r="AF262" s="0"/>
      <c r="AG262" s="0"/>
      <c r="AH262" s="0"/>
      <c r="AI262" s="0"/>
      <c r="AJ262" s="0"/>
      <c r="AK262" s="11" t="n">
        <v>45966</v>
      </c>
      <c r="AL262" s="6" t="n">
        <v>1.13</v>
      </c>
      <c r="AM262" s="0" t="s">
        <v>380</v>
      </c>
    </row>
    <row collapsed="false" customFormat="false" customHeight="false" hidden="false" ht="12.1" outlineLevel="0" r="263">
      <c r="A263" s="0"/>
      <c r="B263" s="0"/>
      <c r="C263" s="0"/>
      <c r="D263" s="0"/>
      <c r="E263" s="0"/>
      <c r="F263" s="0"/>
      <c r="G263" s="0"/>
      <c r="H263" s="0"/>
      <c r="I263" s="0"/>
      <c r="J263" s="0"/>
      <c r="K263" s="0"/>
      <c r="L263" s="0"/>
      <c r="M263" s="0"/>
      <c r="N263" s="0"/>
      <c r="O263" s="0"/>
      <c r="P263" s="0"/>
      <c r="Q263" s="0"/>
      <c r="R263" s="0"/>
      <c r="S263" s="0"/>
      <c r="T263" s="0"/>
      <c r="U263" s="0"/>
      <c r="V263" s="0"/>
      <c r="W263" s="0"/>
      <c r="X263" s="0"/>
      <c r="Y263" s="0"/>
      <c r="Z263" s="0"/>
      <c r="AA263" s="0"/>
      <c r="AB263" s="0"/>
      <c r="AC263" s="0"/>
      <c r="AD263" s="0"/>
      <c r="AE263" s="0"/>
      <c r="AF263" s="0"/>
      <c r="AG263" s="0"/>
      <c r="AH263" s="0"/>
      <c r="AI263" s="0"/>
      <c r="AJ263" s="0"/>
      <c r="AK263" s="11" t="n">
        <v>45966</v>
      </c>
      <c r="AL263" s="6" t="n">
        <v>1.13</v>
      </c>
      <c r="AM263" s="0" t="s">
        <v>380</v>
      </c>
    </row>
    <row collapsed="false" customFormat="false" customHeight="false" hidden="false" ht="12.1" outlineLevel="0" r="264">
      <c r="A264" s="0"/>
      <c r="B264" s="0"/>
      <c r="C264" s="0"/>
      <c r="D264" s="0"/>
      <c r="E264" s="0"/>
      <c r="F264" s="0"/>
      <c r="G264" s="0"/>
      <c r="H264" s="0"/>
      <c r="I264" s="0"/>
      <c r="J264" s="0"/>
      <c r="K264" s="0"/>
      <c r="L264" s="0"/>
      <c r="M264" s="0"/>
      <c r="N264" s="0"/>
      <c r="O264" s="0"/>
      <c r="P264" s="0"/>
      <c r="Q264" s="0"/>
      <c r="R264" s="0"/>
      <c r="S264" s="0"/>
      <c r="T264" s="0"/>
      <c r="U264" s="0"/>
      <c r="V264" s="0"/>
      <c r="W264" s="0"/>
      <c r="X264" s="0"/>
      <c r="Y264" s="0"/>
      <c r="Z264" s="0"/>
      <c r="AA264" s="0"/>
      <c r="AB264" s="0"/>
      <c r="AC264" s="0"/>
      <c r="AD264" s="0"/>
      <c r="AE264" s="0"/>
      <c r="AF264" s="0"/>
      <c r="AG264" s="0"/>
      <c r="AH264" s="0"/>
      <c r="AI264" s="0"/>
      <c r="AJ264" s="0"/>
      <c r="AK264" s="11" t="n">
        <v>45966</v>
      </c>
      <c r="AL264" s="6" t="n">
        <v>1.13</v>
      </c>
      <c r="AM264" s="0" t="s">
        <v>380</v>
      </c>
    </row>
    <row collapsed="false" customFormat="false" customHeight="false" hidden="false" ht="12.1" outlineLevel="0" r="265">
      <c r="A265" s="0"/>
      <c r="B265" s="0"/>
      <c r="C265" s="0"/>
      <c r="D265" s="0"/>
      <c r="E265" s="0"/>
      <c r="F265" s="0"/>
      <c r="G265" s="0"/>
      <c r="H265" s="0"/>
      <c r="I265" s="0"/>
      <c r="J265" s="0"/>
      <c r="K265" s="0"/>
      <c r="L265" s="0"/>
      <c r="M265" s="0"/>
      <c r="N265" s="0"/>
      <c r="O265" s="0"/>
      <c r="P265" s="0"/>
      <c r="Q265" s="0"/>
      <c r="R265" s="0"/>
      <c r="S265" s="0"/>
      <c r="T265" s="0"/>
      <c r="U265" s="0"/>
      <c r="V265" s="0"/>
      <c r="W265" s="0"/>
      <c r="X265" s="0"/>
      <c r="Y265" s="0"/>
      <c r="Z265" s="0"/>
      <c r="AA265" s="0"/>
      <c r="AB265" s="0"/>
      <c r="AC265" s="0"/>
      <c r="AD265" s="0"/>
      <c r="AE265" s="0"/>
      <c r="AF265" s="0"/>
      <c r="AG265" s="0"/>
      <c r="AH265" s="0"/>
      <c r="AI265" s="0"/>
      <c r="AJ265" s="0"/>
      <c r="AK265" s="11" t="n">
        <v>45966</v>
      </c>
      <c r="AL265" s="6" t="n">
        <v>1.13</v>
      </c>
      <c r="AM265" s="0" t="s">
        <v>380</v>
      </c>
    </row>
    <row collapsed="false" customFormat="false" customHeight="false" hidden="false" ht="12.1" outlineLevel="0" r="266">
      <c r="A266" s="0"/>
      <c r="B266" s="0"/>
      <c r="C266" s="0"/>
      <c r="D266" s="0"/>
      <c r="E266" s="0"/>
      <c r="F266" s="0"/>
      <c r="G266" s="0"/>
      <c r="H266" s="0"/>
      <c r="I266" s="0"/>
      <c r="J266" s="0"/>
      <c r="K266" s="0"/>
      <c r="L266" s="0"/>
      <c r="M266" s="0"/>
      <c r="N266" s="0"/>
      <c r="O266" s="0"/>
      <c r="P266" s="0"/>
      <c r="Q266" s="0"/>
      <c r="R266" s="0"/>
      <c r="S266" s="0"/>
      <c r="T266" s="0"/>
      <c r="U266" s="0"/>
      <c r="V266" s="0"/>
      <c r="W266" s="0"/>
      <c r="X266" s="0"/>
      <c r="Y266" s="0"/>
      <c r="Z266" s="0"/>
      <c r="AA266" s="0"/>
      <c r="AB266" s="0"/>
      <c r="AC266" s="0"/>
      <c r="AD266" s="0"/>
      <c r="AE266" s="0"/>
      <c r="AF266" s="0"/>
      <c r="AG266" s="0"/>
      <c r="AH266" s="0"/>
      <c r="AI266" s="0"/>
      <c r="AJ266" s="0"/>
      <c r="AK266" s="11" t="n">
        <v>45966</v>
      </c>
      <c r="AL266" s="6" t="n">
        <v>1.13</v>
      </c>
      <c r="AM266" s="0" t="s">
        <v>380</v>
      </c>
    </row>
    <row collapsed="false" customFormat="false" customHeight="false" hidden="false" ht="12.1" outlineLevel="0" r="267">
      <c r="A267" s="0"/>
      <c r="B267" s="0"/>
      <c r="C267" s="0"/>
      <c r="D267" s="0"/>
      <c r="E267" s="0"/>
      <c r="F267" s="0"/>
      <c r="G267" s="0"/>
      <c r="H267" s="0"/>
      <c r="I267" s="0"/>
      <c r="J267" s="0"/>
      <c r="K267" s="0"/>
      <c r="L267" s="0"/>
      <c r="M267" s="0"/>
      <c r="N267" s="0"/>
      <c r="O267" s="0"/>
      <c r="P267" s="0"/>
      <c r="Q267" s="0"/>
      <c r="R267" s="0"/>
      <c r="S267" s="0"/>
      <c r="T267" s="0"/>
      <c r="U267" s="0"/>
      <c r="V267" s="0"/>
      <c r="W267" s="0"/>
      <c r="X267" s="0"/>
      <c r="Y267" s="0"/>
      <c r="Z267" s="0"/>
      <c r="AA267" s="0"/>
      <c r="AB267" s="0"/>
      <c r="AC267" s="0"/>
      <c r="AD267" s="0"/>
      <c r="AE267" s="0"/>
      <c r="AF267" s="0"/>
      <c r="AG267" s="0"/>
      <c r="AH267" s="0"/>
      <c r="AI267" s="0"/>
      <c r="AJ267" s="0"/>
      <c r="AK267" s="11" t="n">
        <v>45966</v>
      </c>
      <c r="AL267" s="6" t="n">
        <v>1.13</v>
      </c>
      <c r="AM267" s="0" t="s">
        <v>380</v>
      </c>
    </row>
    <row collapsed="false" customFormat="false" customHeight="false" hidden="false" ht="12.1" outlineLevel="0" r="268">
      <c r="A268" s="0"/>
      <c r="B268" s="0"/>
      <c r="C268" s="0"/>
      <c r="D268" s="0"/>
      <c r="E268" s="0"/>
      <c r="F268" s="0"/>
      <c r="G268" s="0"/>
      <c r="H268" s="0"/>
      <c r="I268" s="0"/>
      <c r="J268" s="0"/>
      <c r="K268" s="0"/>
      <c r="L268" s="0"/>
      <c r="M268" s="0"/>
      <c r="N268" s="0"/>
      <c r="O268" s="0"/>
      <c r="P268" s="0"/>
      <c r="Q268" s="0"/>
      <c r="R268" s="0"/>
      <c r="S268" s="0"/>
      <c r="T268" s="0"/>
      <c r="U268" s="0"/>
      <c r="V268" s="0"/>
      <c r="W268" s="0"/>
      <c r="X268" s="0"/>
      <c r="Y268" s="0"/>
      <c r="Z268" s="0"/>
      <c r="AA268" s="0"/>
      <c r="AB268" s="0"/>
      <c r="AC268" s="0"/>
      <c r="AD268" s="0"/>
      <c r="AE268" s="0"/>
      <c r="AF268" s="0"/>
      <c r="AG268" s="0"/>
      <c r="AH268" s="0"/>
      <c r="AI268" s="0"/>
      <c r="AJ268" s="0"/>
      <c r="AK268" s="11" t="n">
        <v>45966</v>
      </c>
      <c r="AL268" s="6" t="n">
        <v>1.13</v>
      </c>
      <c r="AM268" s="0" t="s">
        <v>380</v>
      </c>
    </row>
    <row collapsed="false" customFormat="false" customHeight="false" hidden="false" ht="12.1" outlineLevel="0" r="269">
      <c r="A269" s="0"/>
      <c r="B269" s="0"/>
      <c r="C269" s="0"/>
      <c r="D269" s="0"/>
      <c r="E269" s="0"/>
      <c r="F269" s="0"/>
      <c r="G269" s="0"/>
      <c r="H269" s="0"/>
      <c r="I269" s="0"/>
      <c r="J269" s="0"/>
      <c r="K269" s="0"/>
      <c r="L269" s="0"/>
      <c r="M269" s="0"/>
      <c r="N269" s="0"/>
      <c r="O269" s="0"/>
      <c r="P269" s="0"/>
      <c r="Q269" s="0"/>
      <c r="R269" s="0"/>
      <c r="S269" s="0"/>
      <c r="T269" s="0"/>
      <c r="U269" s="0"/>
      <c r="V269" s="0"/>
      <c r="W269" s="0"/>
      <c r="X269" s="0"/>
      <c r="Y269" s="0"/>
      <c r="Z269" s="0"/>
      <c r="AA269" s="0"/>
      <c r="AB269" s="0"/>
      <c r="AC269" s="0"/>
      <c r="AD269" s="0"/>
      <c r="AE269" s="0"/>
      <c r="AF269" s="0"/>
      <c r="AG269" s="0"/>
      <c r="AH269" s="0"/>
      <c r="AI269" s="0"/>
      <c r="AJ269" s="0"/>
      <c r="AK269" s="11" t="n">
        <v>45966</v>
      </c>
      <c r="AL269" s="6" t="n">
        <v>1.13</v>
      </c>
      <c r="AM269" s="0" t="s">
        <v>380</v>
      </c>
    </row>
    <row collapsed="false" customFormat="false" customHeight="false" hidden="false" ht="12.1" outlineLevel="0" r="270">
      <c r="A270" s="0"/>
      <c r="B270" s="0"/>
      <c r="C270" s="0"/>
      <c r="D270" s="0"/>
      <c r="E270" s="0"/>
      <c r="F270" s="0"/>
      <c r="G270" s="0"/>
      <c r="H270" s="0"/>
      <c r="I270" s="0"/>
      <c r="J270" s="0"/>
      <c r="K270" s="0"/>
      <c r="L270" s="0"/>
      <c r="M270" s="0"/>
      <c r="N270" s="0"/>
      <c r="O270" s="0"/>
      <c r="P270" s="0"/>
      <c r="Q270" s="0"/>
      <c r="R270" s="0"/>
      <c r="S270" s="0"/>
      <c r="T270" s="0"/>
      <c r="U270" s="0"/>
      <c r="V270" s="0"/>
      <c r="W270" s="0"/>
      <c r="X270" s="0"/>
      <c r="Y270" s="0"/>
      <c r="Z270" s="0"/>
      <c r="AA270" s="0"/>
      <c r="AB270" s="0"/>
      <c r="AC270" s="0"/>
      <c r="AD270" s="0"/>
      <c r="AE270" s="0"/>
      <c r="AF270" s="0"/>
      <c r="AG270" s="0"/>
      <c r="AH270" s="0"/>
      <c r="AI270" s="0"/>
      <c r="AJ270" s="0"/>
      <c r="AK270" s="11" t="n">
        <v>45966</v>
      </c>
      <c r="AL270" s="6" t="n">
        <v>1.13</v>
      </c>
      <c r="AM270" s="0" t="s">
        <v>380</v>
      </c>
    </row>
    <row collapsed="false" customFormat="false" customHeight="false" hidden="false" ht="12.1" outlineLevel="0" r="271">
      <c r="A271" s="0"/>
      <c r="B271" s="0"/>
      <c r="C271" s="0"/>
      <c r="D271" s="0"/>
      <c r="E271" s="0"/>
      <c r="F271" s="0"/>
      <c r="G271" s="0"/>
      <c r="H271" s="0"/>
      <c r="I271" s="0"/>
      <c r="J271" s="0"/>
      <c r="K271" s="0"/>
      <c r="L271" s="0"/>
      <c r="M271" s="0"/>
      <c r="N271" s="0"/>
      <c r="O271" s="0"/>
      <c r="P271" s="0"/>
      <c r="Q271" s="0"/>
      <c r="R271" s="0"/>
      <c r="S271" s="0"/>
      <c r="T271" s="0"/>
      <c r="U271" s="0"/>
      <c r="V271" s="0"/>
      <c r="W271" s="0"/>
      <c r="X271" s="0"/>
      <c r="Y271" s="0"/>
      <c r="Z271" s="0"/>
      <c r="AA271" s="0"/>
      <c r="AB271" s="0"/>
      <c r="AC271" s="0"/>
      <c r="AD271" s="0"/>
      <c r="AE271" s="0"/>
      <c r="AF271" s="0"/>
      <c r="AG271" s="0"/>
      <c r="AH271" s="0"/>
      <c r="AI271" s="0"/>
      <c r="AJ271" s="0"/>
      <c r="AK271" s="11" t="n">
        <v>45966</v>
      </c>
      <c r="AL271" s="6" t="n">
        <v>1.13</v>
      </c>
      <c r="AM271" s="0" t="s">
        <v>380</v>
      </c>
    </row>
    <row collapsed="false" customFormat="false" customHeight="false" hidden="false" ht="12.1" outlineLevel="0" r="272">
      <c r="A272" s="0"/>
      <c r="B272" s="0"/>
      <c r="C272" s="0"/>
      <c r="D272" s="0"/>
      <c r="E272" s="0"/>
      <c r="F272" s="0"/>
      <c r="G272" s="0"/>
      <c r="H272" s="0"/>
      <c r="I272" s="0"/>
      <c r="J272" s="0"/>
      <c r="K272" s="0"/>
      <c r="L272" s="0"/>
      <c r="M272" s="0"/>
      <c r="N272" s="0"/>
      <c r="O272" s="0"/>
      <c r="P272" s="0"/>
      <c r="Q272" s="0"/>
      <c r="R272" s="0"/>
      <c r="S272" s="0"/>
      <c r="T272" s="0"/>
      <c r="U272" s="0"/>
      <c r="V272" s="0"/>
      <c r="W272" s="0"/>
      <c r="X272" s="0"/>
      <c r="Y272" s="0"/>
      <c r="Z272" s="0"/>
      <c r="AA272" s="0"/>
      <c r="AB272" s="0"/>
      <c r="AC272" s="0"/>
      <c r="AD272" s="0"/>
      <c r="AE272" s="0"/>
      <c r="AF272" s="0"/>
      <c r="AG272" s="0"/>
      <c r="AH272" s="0"/>
      <c r="AI272" s="0"/>
      <c r="AJ272" s="0"/>
      <c r="AK272" s="11" t="n">
        <v>45966</v>
      </c>
      <c r="AL272" s="6" t="n">
        <v>1.13</v>
      </c>
      <c r="AM272" s="0" t="s">
        <v>380</v>
      </c>
    </row>
    <row collapsed="false" customFormat="false" customHeight="false" hidden="false" ht="12.1" outlineLevel="0" r="273">
      <c r="A273" s="0"/>
      <c r="B273" s="0"/>
      <c r="C273" s="0"/>
      <c r="D273" s="0"/>
      <c r="E273" s="0"/>
      <c r="F273" s="0"/>
      <c r="G273" s="0"/>
      <c r="H273" s="0"/>
      <c r="I273" s="0"/>
      <c r="J273" s="0"/>
      <c r="K273" s="0"/>
      <c r="L273" s="0"/>
      <c r="M273" s="0"/>
      <c r="N273" s="0"/>
      <c r="O273" s="0"/>
      <c r="P273" s="0"/>
      <c r="Q273" s="0"/>
      <c r="R273" s="0"/>
      <c r="S273" s="0"/>
      <c r="T273" s="0"/>
      <c r="U273" s="0"/>
      <c r="V273" s="0"/>
      <c r="W273" s="0"/>
      <c r="X273" s="0"/>
      <c r="Y273" s="0"/>
      <c r="Z273" s="0"/>
      <c r="AA273" s="0"/>
      <c r="AB273" s="0"/>
      <c r="AC273" s="0"/>
      <c r="AD273" s="0"/>
      <c r="AE273" s="0"/>
      <c r="AF273" s="0"/>
      <c r="AG273" s="0"/>
      <c r="AH273" s="0"/>
      <c r="AI273" s="0"/>
      <c r="AJ273" s="0"/>
      <c r="AK273" s="11" t="n">
        <v>45966</v>
      </c>
      <c r="AL273" s="6" t="n">
        <v>1.13</v>
      </c>
      <c r="AM273" s="0" t="s">
        <v>380</v>
      </c>
    </row>
    <row collapsed="false" customFormat="false" customHeight="false" hidden="false" ht="12.1" outlineLevel="0" r="274">
      <c r="A274" s="0"/>
      <c r="B274" s="0"/>
      <c r="C274" s="0"/>
      <c r="D274" s="0"/>
      <c r="E274" s="0"/>
      <c r="F274" s="0"/>
      <c r="G274" s="0"/>
      <c r="H274" s="0"/>
      <c r="I274" s="0"/>
      <c r="J274" s="0"/>
      <c r="K274" s="0"/>
      <c r="L274" s="0"/>
      <c r="M274" s="0"/>
      <c r="N274" s="0"/>
      <c r="O274" s="0"/>
      <c r="P274" s="0"/>
      <c r="Q274" s="0"/>
      <c r="R274" s="0"/>
      <c r="S274" s="0"/>
      <c r="T274" s="0"/>
      <c r="U274" s="0"/>
      <c r="V274" s="0"/>
      <c r="W274" s="0"/>
      <c r="X274" s="0"/>
      <c r="Y274" s="0"/>
      <c r="Z274" s="0"/>
      <c r="AA274" s="0"/>
      <c r="AB274" s="0"/>
      <c r="AC274" s="0"/>
      <c r="AD274" s="0"/>
      <c r="AE274" s="0"/>
      <c r="AF274" s="0"/>
      <c r="AG274" s="0"/>
      <c r="AH274" s="0"/>
      <c r="AI274" s="0"/>
      <c r="AJ274" s="0"/>
      <c r="AK274" s="11" t="n">
        <v>45966</v>
      </c>
      <c r="AL274" s="6" t="n">
        <v>1.13</v>
      </c>
      <c r="AM274" s="0" t="s">
        <v>380</v>
      </c>
    </row>
    <row collapsed="false" customFormat="false" customHeight="false" hidden="false" ht="12.1" outlineLevel="0" r="275">
      <c r="A275" s="0"/>
      <c r="B275" s="0"/>
      <c r="C275" s="0"/>
      <c r="D275" s="0"/>
      <c r="E275" s="0"/>
      <c r="F275" s="0"/>
      <c r="G275" s="0"/>
      <c r="H275" s="0"/>
      <c r="I275" s="0"/>
      <c r="J275" s="0"/>
      <c r="K275" s="0"/>
      <c r="L275" s="0"/>
      <c r="M275" s="0"/>
      <c r="N275" s="0"/>
      <c r="O275" s="0"/>
      <c r="P275" s="0"/>
      <c r="Q275" s="0"/>
      <c r="R275" s="0"/>
      <c r="S275" s="0"/>
      <c r="T275" s="0"/>
      <c r="U275" s="0"/>
      <c r="V275" s="0"/>
      <c r="W275" s="0"/>
      <c r="X275" s="0"/>
      <c r="Y275" s="0"/>
      <c r="Z275" s="0"/>
      <c r="AA275" s="0"/>
      <c r="AB275" s="0"/>
      <c r="AC275" s="0"/>
      <c r="AD275" s="0"/>
      <c r="AE275" s="0"/>
      <c r="AF275" s="0"/>
      <c r="AG275" s="0"/>
      <c r="AH275" s="0"/>
      <c r="AI275" s="0"/>
      <c r="AJ275" s="0"/>
      <c r="AK275" s="11" t="n">
        <v>45966</v>
      </c>
      <c r="AL275" s="6" t="n">
        <v>1.13</v>
      </c>
      <c r="AM275" s="0" t="s">
        <v>380</v>
      </c>
    </row>
    <row collapsed="false" customFormat="false" customHeight="false" hidden="false" ht="12.1" outlineLevel="0" r="276">
      <c r="A276" s="0"/>
      <c r="B276" s="0"/>
      <c r="C276" s="0"/>
      <c r="D276" s="0"/>
      <c r="E276" s="0"/>
      <c r="F276" s="0"/>
      <c r="G276" s="0"/>
      <c r="H276" s="0"/>
      <c r="I276" s="0"/>
      <c r="J276" s="0"/>
      <c r="K276" s="0"/>
      <c r="L276" s="0"/>
      <c r="M276" s="0"/>
      <c r="N276" s="0"/>
      <c r="O276" s="0"/>
      <c r="P276" s="0"/>
      <c r="Q276" s="0"/>
      <c r="R276" s="0"/>
      <c r="S276" s="0"/>
      <c r="T276" s="0"/>
      <c r="U276" s="0"/>
      <c r="V276" s="0"/>
      <c r="W276" s="0"/>
      <c r="X276" s="0"/>
      <c r="Y276" s="0"/>
      <c r="Z276" s="0"/>
      <c r="AA276" s="0"/>
      <c r="AB276" s="0"/>
      <c r="AC276" s="0"/>
      <c r="AD276" s="0"/>
      <c r="AE276" s="0"/>
      <c r="AF276" s="0"/>
      <c r="AG276" s="0"/>
      <c r="AH276" s="0"/>
      <c r="AI276" s="0"/>
      <c r="AJ276" s="0"/>
      <c r="AK276" s="11" t="n">
        <v>45966</v>
      </c>
      <c r="AL276" s="6" t="n">
        <v>1.13</v>
      </c>
      <c r="AM276" s="0" t="s">
        <v>380</v>
      </c>
    </row>
    <row collapsed="false" customFormat="false" customHeight="false" hidden="false" ht="12.1" outlineLevel="0" r="277">
      <c r="A277" s="0"/>
      <c r="B277" s="0"/>
      <c r="C277" s="0"/>
      <c r="D277" s="0"/>
      <c r="E277" s="0"/>
      <c r="F277" s="0"/>
      <c r="G277" s="0"/>
      <c r="H277" s="0"/>
      <c r="I277" s="0"/>
      <c r="J277" s="0"/>
      <c r="K277" s="0"/>
      <c r="L277" s="0"/>
      <c r="M277" s="0"/>
      <c r="N277" s="0"/>
      <c r="O277" s="0"/>
      <c r="P277" s="0"/>
      <c r="Q277" s="0"/>
      <c r="R277" s="0"/>
      <c r="S277" s="0"/>
      <c r="T277" s="0"/>
      <c r="U277" s="0"/>
      <c r="V277" s="0"/>
      <c r="W277" s="0"/>
      <c r="X277" s="0"/>
      <c r="Y277" s="0"/>
      <c r="Z277" s="0"/>
      <c r="AA277" s="0"/>
      <c r="AB277" s="0"/>
      <c r="AC277" s="0"/>
      <c r="AD277" s="0"/>
      <c r="AE277" s="0"/>
      <c r="AF277" s="0"/>
      <c r="AG277" s="0"/>
      <c r="AH277" s="0"/>
      <c r="AI277" s="0"/>
      <c r="AJ277" s="0"/>
      <c r="AK277" s="11" t="n">
        <v>45966</v>
      </c>
      <c r="AL277" s="6" t="n">
        <v>1.13</v>
      </c>
      <c r="AM277" s="0" t="s">
        <v>380</v>
      </c>
    </row>
    <row collapsed="false" customFormat="false" customHeight="false" hidden="false" ht="12.1" outlineLevel="0" r="278">
      <c r="A278" s="0"/>
      <c r="B278" s="0"/>
      <c r="C278" s="0"/>
      <c r="D278" s="0"/>
      <c r="E278" s="0"/>
      <c r="F278" s="0"/>
      <c r="G278" s="0"/>
      <c r="H278" s="0"/>
      <c r="I278" s="0"/>
      <c r="J278" s="0"/>
      <c r="K278" s="0"/>
      <c r="L278" s="0"/>
      <c r="M278" s="0"/>
      <c r="N278" s="0"/>
      <c r="O278" s="0"/>
      <c r="P278" s="0"/>
      <c r="Q278" s="0"/>
      <c r="R278" s="0"/>
      <c r="S278" s="0"/>
      <c r="T278" s="0"/>
      <c r="U278" s="0"/>
      <c r="V278" s="0"/>
      <c r="W278" s="0"/>
      <c r="X278" s="0"/>
      <c r="Y278" s="0"/>
      <c r="Z278" s="0"/>
      <c r="AA278" s="0"/>
      <c r="AB278" s="0"/>
      <c r="AC278" s="0"/>
      <c r="AD278" s="0"/>
      <c r="AE278" s="0"/>
      <c r="AF278" s="0"/>
      <c r="AG278" s="0"/>
      <c r="AH278" s="0"/>
      <c r="AI278" s="0"/>
      <c r="AJ278" s="0"/>
      <c r="AK278" s="11" t="n">
        <v>45966</v>
      </c>
      <c r="AL278" s="6" t="n">
        <v>1.13</v>
      </c>
      <c r="AM278" s="0" t="s">
        <v>380</v>
      </c>
    </row>
    <row collapsed="false" customFormat="false" customHeight="false" hidden="false" ht="12.1" outlineLevel="0" r="279">
      <c r="A279" s="0"/>
      <c r="B279" s="0"/>
      <c r="C279" s="0"/>
      <c r="D279" s="0"/>
      <c r="E279" s="0"/>
      <c r="F279" s="0"/>
      <c r="G279" s="0"/>
      <c r="H279" s="0"/>
      <c r="I279" s="0"/>
      <c r="J279" s="0"/>
      <c r="K279" s="0"/>
      <c r="L279" s="0"/>
      <c r="M279" s="0"/>
      <c r="N279" s="0"/>
      <c r="O279" s="0"/>
      <c r="P279" s="0"/>
      <c r="Q279" s="0"/>
      <c r="R279" s="0"/>
      <c r="S279" s="0"/>
      <c r="T279" s="0"/>
      <c r="U279" s="0"/>
      <c r="V279" s="0"/>
      <c r="W279" s="0"/>
      <c r="X279" s="0"/>
      <c r="Y279" s="0"/>
      <c r="Z279" s="0"/>
      <c r="AA279" s="0"/>
      <c r="AB279" s="0"/>
      <c r="AC279" s="0"/>
      <c r="AD279" s="0"/>
      <c r="AE279" s="0"/>
      <c r="AF279" s="0"/>
      <c r="AG279" s="0"/>
      <c r="AH279" s="0"/>
      <c r="AI279" s="0"/>
      <c r="AJ279" s="0"/>
      <c r="AK279" s="11" t="n">
        <v>45966</v>
      </c>
      <c r="AL279" s="6" t="n">
        <v>1.13</v>
      </c>
      <c r="AM279" s="0" t="s">
        <v>380</v>
      </c>
    </row>
    <row collapsed="false" customFormat="false" customHeight="false" hidden="false" ht="12.1" outlineLevel="0" r="280">
      <c r="A280" s="0"/>
      <c r="B280" s="0"/>
      <c r="C280" s="0"/>
      <c r="D280" s="0"/>
      <c r="E280" s="0"/>
      <c r="F280" s="0"/>
      <c r="G280" s="0"/>
      <c r="H280" s="0"/>
      <c r="I280" s="0"/>
      <c r="J280" s="0"/>
      <c r="K280" s="0"/>
      <c r="L280" s="0"/>
      <c r="M280" s="0"/>
      <c r="N280" s="0"/>
      <c r="O280" s="0"/>
      <c r="P280" s="0"/>
      <c r="Q280" s="0"/>
      <c r="R280" s="0"/>
      <c r="S280" s="0"/>
      <c r="T280" s="0"/>
      <c r="U280" s="0"/>
      <c r="V280" s="0"/>
      <c r="W280" s="0"/>
      <c r="X280" s="0"/>
      <c r="Y280" s="0"/>
      <c r="Z280" s="0"/>
      <c r="AA280" s="0"/>
      <c r="AB280" s="0"/>
      <c r="AC280" s="0"/>
      <c r="AD280" s="0"/>
      <c r="AE280" s="0"/>
      <c r="AF280" s="0"/>
      <c r="AG280" s="0"/>
      <c r="AH280" s="0"/>
      <c r="AI280" s="0"/>
      <c r="AJ280" s="0"/>
      <c r="AK280" s="11" t="n">
        <v>45966</v>
      </c>
      <c r="AL280" s="6" t="n">
        <v>1.13</v>
      </c>
      <c r="AM280" s="0" t="s">
        <v>380</v>
      </c>
    </row>
    <row collapsed="false" customFormat="false" customHeight="false" hidden="false" ht="12.1" outlineLevel="0" r="281">
      <c r="A281" s="0"/>
      <c r="B281" s="0"/>
      <c r="C281" s="0"/>
      <c r="D281" s="0"/>
      <c r="E281" s="0"/>
      <c r="F281" s="0"/>
      <c r="G281" s="0"/>
      <c r="H281" s="0"/>
      <c r="I281" s="0"/>
      <c r="J281" s="0"/>
      <c r="K281" s="0"/>
      <c r="L281" s="0"/>
      <c r="M281" s="0"/>
      <c r="N281" s="0"/>
      <c r="O281" s="0"/>
      <c r="P281" s="0"/>
      <c r="Q281" s="0"/>
      <c r="R281" s="0"/>
      <c r="S281" s="0"/>
      <c r="T281" s="0"/>
      <c r="U281" s="0"/>
      <c r="V281" s="0"/>
      <c r="W281" s="0"/>
      <c r="X281" s="0"/>
      <c r="Y281" s="0"/>
      <c r="Z281" s="0"/>
      <c r="AA281" s="0"/>
      <c r="AB281" s="0"/>
      <c r="AC281" s="0"/>
      <c r="AD281" s="0"/>
      <c r="AE281" s="0"/>
      <c r="AF281" s="0"/>
      <c r="AG281" s="0"/>
      <c r="AH281" s="0"/>
      <c r="AI281" s="0"/>
      <c r="AJ281" s="0"/>
      <c r="AK281" s="11" t="n">
        <v>45966</v>
      </c>
      <c r="AL281" s="6" t="n">
        <v>1.13</v>
      </c>
      <c r="AM281" s="0" t="s">
        <v>380</v>
      </c>
    </row>
    <row collapsed="false" customFormat="false" customHeight="false" hidden="false" ht="12.1" outlineLevel="0" r="282">
      <c r="A282" s="0"/>
      <c r="B282" s="0"/>
      <c r="C282" s="0"/>
      <c r="D282" s="0"/>
      <c r="E282" s="0"/>
      <c r="F282" s="0"/>
      <c r="G282" s="0"/>
      <c r="H282" s="0"/>
      <c r="I282" s="0"/>
      <c r="J282" s="0"/>
      <c r="K282" s="0"/>
      <c r="L282" s="0"/>
      <c r="M282" s="0"/>
      <c r="N282" s="0"/>
      <c r="O282" s="0"/>
      <c r="P282" s="0"/>
      <c r="Q282" s="0"/>
      <c r="R282" s="0"/>
      <c r="S282" s="0"/>
      <c r="T282" s="0"/>
      <c r="U282" s="0"/>
      <c r="V282" s="0"/>
      <c r="W282" s="0"/>
      <c r="X282" s="0"/>
      <c r="Y282" s="0"/>
      <c r="Z282" s="0"/>
      <c r="AA282" s="0"/>
      <c r="AB282" s="0"/>
      <c r="AC282" s="0"/>
      <c r="AD282" s="0"/>
      <c r="AE282" s="0"/>
      <c r="AF282" s="0"/>
      <c r="AG282" s="0"/>
      <c r="AH282" s="0"/>
      <c r="AI282" s="0"/>
      <c r="AJ282" s="0"/>
      <c r="AK282" s="11" t="n">
        <v>45966</v>
      </c>
      <c r="AL282" s="6" t="n">
        <v>1.13</v>
      </c>
      <c r="AM282" s="0" t="s">
        <v>380</v>
      </c>
    </row>
    <row collapsed="false" customFormat="false" customHeight="false" hidden="false" ht="12.1" outlineLevel="0" r="283">
      <c r="A283" s="0"/>
      <c r="B283" s="0"/>
      <c r="C283" s="0"/>
      <c r="D283" s="0"/>
      <c r="E283" s="0"/>
      <c r="F283" s="0"/>
      <c r="G283" s="0"/>
      <c r="H283" s="0"/>
      <c r="I283" s="0"/>
      <c r="J283" s="0"/>
      <c r="K283" s="0"/>
      <c r="L283" s="0"/>
      <c r="M283" s="0"/>
      <c r="N283" s="0"/>
      <c r="O283" s="0"/>
      <c r="P283" s="0"/>
      <c r="Q283" s="0"/>
      <c r="R283" s="0"/>
      <c r="S283" s="0"/>
      <c r="T283" s="0"/>
      <c r="U283" s="0"/>
      <c r="V283" s="0"/>
      <c r="W283" s="0"/>
      <c r="X283" s="0"/>
      <c r="Y283" s="0"/>
      <c r="Z283" s="0"/>
      <c r="AA283" s="0"/>
      <c r="AB283" s="0"/>
      <c r="AC283" s="0"/>
      <c r="AD283" s="0"/>
      <c r="AE283" s="0"/>
      <c r="AF283" s="0"/>
      <c r="AG283" s="0"/>
      <c r="AH283" s="0"/>
      <c r="AI283" s="0"/>
      <c r="AJ283" s="0"/>
      <c r="AK283" s="11" t="n">
        <v>45966</v>
      </c>
      <c r="AL283" s="6" t="n">
        <v>1.13</v>
      </c>
      <c r="AM283" s="0" t="s">
        <v>380</v>
      </c>
    </row>
    <row collapsed="false" customFormat="false" customHeight="false" hidden="false" ht="12.1" outlineLevel="0" r="284">
      <c r="A284" s="0"/>
      <c r="B284" s="0"/>
      <c r="C284" s="0"/>
      <c r="D284" s="0"/>
      <c r="E284" s="0"/>
      <c r="F284" s="0"/>
      <c r="G284" s="0"/>
      <c r="H284" s="0"/>
      <c r="I284" s="0"/>
      <c r="J284" s="0"/>
      <c r="K284" s="0"/>
      <c r="L284" s="0"/>
      <c r="M284" s="0"/>
      <c r="N284" s="0"/>
      <c r="O284" s="0"/>
      <c r="P284" s="0"/>
      <c r="Q284" s="0"/>
      <c r="R284" s="0"/>
      <c r="S284" s="0"/>
      <c r="T284" s="0"/>
      <c r="U284" s="0"/>
      <c r="V284" s="0"/>
      <c r="W284" s="0"/>
      <c r="X284" s="0"/>
      <c r="Y284" s="0"/>
      <c r="Z284" s="0"/>
      <c r="AA284" s="0"/>
      <c r="AB284" s="0"/>
      <c r="AC284" s="0"/>
      <c r="AD284" s="0"/>
      <c r="AE284" s="0"/>
      <c r="AF284" s="0"/>
      <c r="AG284" s="0"/>
      <c r="AH284" s="0"/>
      <c r="AI284" s="0"/>
      <c r="AJ284" s="0"/>
      <c r="AK284" s="11" t="n">
        <v>45966</v>
      </c>
      <c r="AL284" s="6" t="n">
        <v>1.13</v>
      </c>
      <c r="AM284" s="0" t="s">
        <v>380</v>
      </c>
    </row>
    <row collapsed="false" customFormat="false" customHeight="false" hidden="false" ht="12.1" outlineLevel="0" r="285">
      <c r="A285" s="0"/>
      <c r="B285" s="0"/>
      <c r="C285" s="0"/>
      <c r="D285" s="0"/>
      <c r="E285" s="0"/>
      <c r="F285" s="0"/>
      <c r="G285" s="0"/>
      <c r="H285" s="0"/>
      <c r="I285" s="0"/>
      <c r="J285" s="0"/>
      <c r="K285" s="0"/>
      <c r="L285" s="0"/>
      <c r="M285" s="0"/>
      <c r="N285" s="0"/>
      <c r="O285" s="0"/>
      <c r="P285" s="0"/>
      <c r="Q285" s="0"/>
      <c r="R285" s="0"/>
      <c r="S285" s="0"/>
      <c r="T285" s="0"/>
      <c r="U285" s="0"/>
      <c r="V285" s="0"/>
      <c r="W285" s="0"/>
      <c r="X285" s="0"/>
      <c r="Y285" s="0"/>
      <c r="Z285" s="0"/>
      <c r="AA285" s="0"/>
      <c r="AB285" s="0"/>
      <c r="AC285" s="0"/>
      <c r="AD285" s="0"/>
      <c r="AE285" s="0"/>
      <c r="AF285" s="0"/>
      <c r="AG285" s="0"/>
      <c r="AH285" s="0"/>
      <c r="AI285" s="0"/>
      <c r="AJ285" s="0"/>
      <c r="AK285" s="11" t="n">
        <v>45966</v>
      </c>
      <c r="AL285" s="6" t="n">
        <v>1.13</v>
      </c>
      <c r="AM285" s="0" t="s">
        <v>380</v>
      </c>
    </row>
    <row collapsed="false" customFormat="false" customHeight="false" hidden="false" ht="12.1" outlineLevel="0" r="286">
      <c r="A286" s="0"/>
      <c r="B286" s="0"/>
      <c r="C286" s="0"/>
      <c r="D286" s="0"/>
      <c r="E286" s="0"/>
      <c r="F286" s="0"/>
      <c r="G286" s="0"/>
      <c r="H286" s="0"/>
      <c r="I286" s="0"/>
      <c r="J286" s="0"/>
      <c r="K286" s="0"/>
      <c r="L286" s="0"/>
      <c r="M286" s="0"/>
      <c r="N286" s="0"/>
      <c r="O286" s="0"/>
      <c r="P286" s="0"/>
      <c r="Q286" s="0"/>
      <c r="R286" s="0"/>
      <c r="S286" s="0"/>
      <c r="T286" s="0"/>
      <c r="U286" s="0"/>
      <c r="V286" s="0"/>
      <c r="W286" s="0"/>
      <c r="X286" s="0"/>
      <c r="Y286" s="0"/>
      <c r="Z286" s="0"/>
      <c r="AA286" s="0"/>
      <c r="AB286" s="0"/>
      <c r="AC286" s="0"/>
      <c r="AD286" s="0"/>
      <c r="AE286" s="0"/>
      <c r="AF286" s="0"/>
      <c r="AG286" s="0"/>
      <c r="AH286" s="0"/>
      <c r="AI286" s="0"/>
      <c r="AJ286" s="0"/>
      <c r="AK286" s="11" t="n">
        <v>45966</v>
      </c>
      <c r="AL286" s="6" t="n">
        <v>1.13</v>
      </c>
      <c r="AM286" s="0" t="s">
        <v>380</v>
      </c>
    </row>
    <row collapsed="false" customFormat="false" customHeight="false" hidden="false" ht="12.1" outlineLevel="0" r="287">
      <c r="A287" s="0"/>
      <c r="B287" s="0"/>
      <c r="C287" s="0"/>
      <c r="D287" s="0"/>
      <c r="E287" s="0"/>
      <c r="F287" s="0"/>
      <c r="G287" s="0"/>
      <c r="H287" s="0"/>
      <c r="I287" s="0"/>
      <c r="J287" s="0"/>
      <c r="K287" s="0"/>
      <c r="L287" s="0"/>
      <c r="M287" s="0"/>
      <c r="N287" s="0"/>
      <c r="O287" s="0"/>
      <c r="P287" s="0"/>
      <c r="Q287" s="0"/>
      <c r="R287" s="0"/>
      <c r="S287" s="0"/>
      <c r="T287" s="0"/>
      <c r="U287" s="0"/>
      <c r="V287" s="0"/>
      <c r="W287" s="0"/>
      <c r="X287" s="0"/>
      <c r="Y287" s="0"/>
      <c r="Z287" s="0"/>
      <c r="AA287" s="0"/>
      <c r="AB287" s="0"/>
      <c r="AC287" s="0"/>
      <c r="AD287" s="0"/>
      <c r="AE287" s="0"/>
      <c r="AF287" s="0"/>
      <c r="AG287" s="0"/>
      <c r="AH287" s="0"/>
      <c r="AI287" s="0"/>
      <c r="AJ287" s="0"/>
      <c r="AK287" s="11" t="n">
        <v>45966</v>
      </c>
      <c r="AL287" s="6" t="n">
        <v>1.13</v>
      </c>
      <c r="AM287" s="0" t="s">
        <v>380</v>
      </c>
    </row>
    <row collapsed="false" customFormat="false" customHeight="false" hidden="false" ht="12.1" outlineLevel="0" r="288">
      <c r="A288" s="0"/>
      <c r="B288" s="0"/>
      <c r="C288" s="0"/>
      <c r="D288" s="0"/>
      <c r="E288" s="0"/>
      <c r="F288" s="0"/>
      <c r="G288" s="0"/>
      <c r="H288" s="0"/>
      <c r="I288" s="0"/>
      <c r="J288" s="0"/>
      <c r="K288" s="0"/>
      <c r="L288" s="0"/>
      <c r="M288" s="0"/>
      <c r="N288" s="0"/>
      <c r="O288" s="0"/>
      <c r="P288" s="0"/>
      <c r="Q288" s="0"/>
      <c r="R288" s="0"/>
      <c r="S288" s="0"/>
      <c r="T288" s="0"/>
      <c r="U288" s="0"/>
      <c r="V288" s="0"/>
      <c r="W288" s="0"/>
      <c r="X288" s="0"/>
      <c r="Y288" s="0"/>
      <c r="Z288" s="0"/>
      <c r="AA288" s="0"/>
      <c r="AB288" s="0"/>
      <c r="AC288" s="0"/>
      <c r="AD288" s="0"/>
      <c r="AE288" s="0"/>
      <c r="AF288" s="0"/>
      <c r="AG288" s="0"/>
      <c r="AH288" s="0"/>
      <c r="AI288" s="0"/>
      <c r="AJ288" s="0"/>
      <c r="AK288" s="11" t="n">
        <v>45966</v>
      </c>
      <c r="AL288" s="6" t="n">
        <v>1.13</v>
      </c>
      <c r="AM288" s="0" t="s">
        <v>380</v>
      </c>
    </row>
    <row collapsed="false" customFormat="false" customHeight="false" hidden="false" ht="12.1" outlineLevel="0" r="289">
      <c r="A289" s="0"/>
      <c r="B289" s="0"/>
      <c r="C289" s="0"/>
      <c r="D289" s="0"/>
      <c r="E289" s="0"/>
      <c r="F289" s="0"/>
      <c r="G289" s="0"/>
      <c r="H289" s="0"/>
      <c r="I289" s="0"/>
      <c r="J289" s="0"/>
      <c r="K289" s="0"/>
      <c r="L289" s="0"/>
      <c r="M289" s="0"/>
      <c r="N289" s="0"/>
      <c r="O289" s="0"/>
      <c r="P289" s="0"/>
      <c r="Q289" s="0"/>
      <c r="R289" s="0"/>
      <c r="S289" s="0"/>
      <c r="T289" s="0"/>
      <c r="U289" s="0"/>
      <c r="V289" s="0"/>
      <c r="W289" s="0"/>
      <c r="X289" s="0"/>
      <c r="Y289" s="0"/>
      <c r="Z289" s="0"/>
      <c r="AA289" s="0"/>
      <c r="AB289" s="0"/>
      <c r="AC289" s="0"/>
      <c r="AD289" s="0"/>
      <c r="AE289" s="0"/>
      <c r="AF289" s="0"/>
      <c r="AG289" s="0"/>
      <c r="AH289" s="0"/>
      <c r="AI289" s="0"/>
      <c r="AJ289" s="0"/>
      <c r="AK289" s="11" t="n">
        <v>45966</v>
      </c>
      <c r="AL289" s="6" t="n">
        <v>1.13</v>
      </c>
      <c r="AM289" s="0" t="s">
        <v>380</v>
      </c>
    </row>
    <row collapsed="false" customFormat="false" customHeight="false" hidden="false" ht="12.1" outlineLevel="0" r="290">
      <c r="A290" s="0"/>
      <c r="B290" s="0"/>
      <c r="C290" s="0"/>
      <c r="D290" s="0"/>
      <c r="E290" s="0"/>
      <c r="F290" s="0"/>
      <c r="G290" s="0"/>
      <c r="H290" s="0"/>
      <c r="I290" s="0"/>
      <c r="J290" s="0"/>
      <c r="K290" s="0"/>
      <c r="L290" s="0"/>
      <c r="M290" s="0"/>
      <c r="N290" s="0"/>
      <c r="O290" s="0"/>
      <c r="P290" s="0"/>
      <c r="Q290" s="0"/>
      <c r="R290" s="0"/>
      <c r="S290" s="0"/>
      <c r="T290" s="0"/>
      <c r="U290" s="0"/>
      <c r="V290" s="0"/>
      <c r="W290" s="0"/>
      <c r="X290" s="0"/>
      <c r="Y290" s="0"/>
      <c r="Z290" s="0"/>
      <c r="AA290" s="0"/>
      <c r="AB290" s="0"/>
      <c r="AC290" s="0"/>
      <c r="AD290" s="0"/>
      <c r="AE290" s="0"/>
      <c r="AF290" s="0"/>
      <c r="AG290" s="0"/>
      <c r="AH290" s="0"/>
      <c r="AI290" s="0"/>
      <c r="AJ290" s="0"/>
      <c r="AK290" s="11" t="n">
        <v>45966</v>
      </c>
      <c r="AL290" s="6" t="n">
        <v>1.13</v>
      </c>
      <c r="AM290" s="0" t="s">
        <v>380</v>
      </c>
    </row>
    <row collapsed="false" customFormat="false" customHeight="false" hidden="false" ht="12.1" outlineLevel="0" r="291">
      <c r="A291" s="0"/>
      <c r="B291" s="0"/>
      <c r="C291" s="0"/>
      <c r="D291" s="0"/>
      <c r="E291" s="0"/>
      <c r="F291" s="0"/>
      <c r="G291" s="0"/>
      <c r="H291" s="0"/>
      <c r="I291" s="0"/>
      <c r="J291" s="0"/>
      <c r="K291" s="0"/>
      <c r="L291" s="0"/>
      <c r="M291" s="0"/>
      <c r="N291" s="0"/>
      <c r="O291" s="0"/>
      <c r="P291" s="0"/>
      <c r="Q291" s="0"/>
      <c r="R291" s="0"/>
      <c r="S291" s="0"/>
      <c r="T291" s="0"/>
      <c r="U291" s="0"/>
      <c r="V291" s="0"/>
      <c r="W291" s="0"/>
      <c r="X291" s="0"/>
      <c r="Y291" s="0"/>
      <c r="Z291" s="0"/>
      <c r="AA291" s="0"/>
      <c r="AB291" s="0"/>
      <c r="AC291" s="0"/>
      <c r="AD291" s="0"/>
      <c r="AE291" s="0"/>
      <c r="AF291" s="0"/>
      <c r="AG291" s="0"/>
      <c r="AH291" s="0"/>
      <c r="AI291" s="0"/>
      <c r="AJ291" s="0"/>
      <c r="AK291" s="11" t="n">
        <v>45966</v>
      </c>
      <c r="AL291" s="6" t="n">
        <v>1.13</v>
      </c>
      <c r="AM291" s="0" t="s">
        <v>380</v>
      </c>
    </row>
    <row collapsed="false" customFormat="false" customHeight="false" hidden="false" ht="12.1" outlineLevel="0" r="292">
      <c r="A292" s="0"/>
      <c r="B292" s="0"/>
      <c r="C292" s="0"/>
      <c r="D292" s="0"/>
      <c r="E292" s="0"/>
      <c r="F292" s="0"/>
      <c r="G292" s="0"/>
      <c r="H292" s="0"/>
      <c r="I292" s="0"/>
      <c r="J292" s="0"/>
      <c r="K292" s="0"/>
      <c r="L292" s="0"/>
      <c r="M292" s="0"/>
      <c r="N292" s="0"/>
      <c r="O292" s="0"/>
      <c r="P292" s="0"/>
      <c r="Q292" s="0"/>
      <c r="R292" s="0"/>
      <c r="S292" s="0"/>
      <c r="T292" s="0"/>
      <c r="U292" s="0"/>
      <c r="V292" s="0"/>
      <c r="W292" s="0"/>
      <c r="X292" s="0"/>
      <c r="Y292" s="0"/>
      <c r="Z292" s="0"/>
      <c r="AA292" s="0"/>
      <c r="AB292" s="0"/>
      <c r="AC292" s="0"/>
      <c r="AD292" s="0"/>
      <c r="AE292" s="0"/>
      <c r="AF292" s="0"/>
      <c r="AG292" s="0"/>
      <c r="AH292" s="0"/>
      <c r="AI292" s="0"/>
      <c r="AJ292" s="0"/>
      <c r="AK292" s="11" t="n">
        <v>45966</v>
      </c>
      <c r="AL292" s="6" t="n">
        <v>1.13</v>
      </c>
      <c r="AM292" s="0" t="s">
        <v>380</v>
      </c>
    </row>
    <row collapsed="false" customFormat="false" customHeight="false" hidden="false" ht="12.1" outlineLevel="0" r="293">
      <c r="A293" s="0"/>
      <c r="B293" s="0"/>
      <c r="C293" s="0"/>
      <c r="D293" s="0"/>
      <c r="E293" s="0"/>
      <c r="F293" s="0"/>
      <c r="G293" s="0"/>
      <c r="H293" s="0"/>
      <c r="I293" s="0"/>
      <c r="J293" s="0"/>
      <c r="K293" s="0"/>
      <c r="L293" s="0"/>
      <c r="M293" s="0"/>
      <c r="N293" s="0"/>
      <c r="O293" s="0"/>
      <c r="P293" s="0"/>
      <c r="Q293" s="0"/>
      <c r="R293" s="0"/>
      <c r="S293" s="0"/>
      <c r="T293" s="0"/>
      <c r="U293" s="0"/>
      <c r="V293" s="0"/>
      <c r="W293" s="0"/>
      <c r="X293" s="0"/>
      <c r="Y293" s="0"/>
      <c r="Z293" s="0"/>
      <c r="AA293" s="0"/>
      <c r="AB293" s="0"/>
      <c r="AC293" s="0"/>
      <c r="AD293" s="0"/>
      <c r="AE293" s="0"/>
      <c r="AF293" s="0"/>
      <c r="AG293" s="0"/>
      <c r="AH293" s="0"/>
      <c r="AI293" s="0"/>
      <c r="AJ293" s="0"/>
      <c r="AK293" s="11" t="n">
        <v>45966</v>
      </c>
      <c r="AL293" s="6" t="n">
        <v>1.13</v>
      </c>
      <c r="AM293" s="0" t="s">
        <v>380</v>
      </c>
    </row>
    <row collapsed="false" customFormat="false" customHeight="false" hidden="false" ht="12.1" outlineLevel="0" r="294">
      <c r="A294" s="0"/>
      <c r="B294" s="0"/>
      <c r="C294" s="0"/>
      <c r="D294" s="0"/>
      <c r="E294" s="0"/>
      <c r="F294" s="0"/>
      <c r="G294" s="0"/>
      <c r="H294" s="0"/>
      <c r="I294" s="0"/>
      <c r="J294" s="0"/>
      <c r="K294" s="0"/>
      <c r="L294" s="0"/>
      <c r="M294" s="0"/>
      <c r="N294" s="0"/>
      <c r="O294" s="0"/>
      <c r="P294" s="0"/>
      <c r="Q294" s="0"/>
      <c r="R294" s="0"/>
      <c r="S294" s="0"/>
      <c r="T294" s="0"/>
      <c r="U294" s="0"/>
      <c r="V294" s="0"/>
      <c r="W294" s="0"/>
      <c r="X294" s="0"/>
      <c r="Y294" s="0"/>
      <c r="Z294" s="0"/>
      <c r="AA294" s="0"/>
      <c r="AB294" s="0"/>
      <c r="AC294" s="0"/>
      <c r="AD294" s="0"/>
      <c r="AE294" s="0"/>
      <c r="AF294" s="0"/>
      <c r="AG294" s="0"/>
      <c r="AH294" s="0"/>
      <c r="AI294" s="0"/>
      <c r="AJ294" s="0"/>
      <c r="AK294" s="11" t="n">
        <v>45966</v>
      </c>
      <c r="AL294" s="6" t="n">
        <v>1.13</v>
      </c>
      <c r="AM294" s="0" t="s">
        <v>380</v>
      </c>
    </row>
    <row collapsed="false" customFormat="false" customHeight="false" hidden="false" ht="12.1" outlineLevel="0" r="295">
      <c r="A295" s="0"/>
      <c r="B295" s="0"/>
      <c r="C295" s="0"/>
      <c r="D295" s="0"/>
      <c r="E295" s="0"/>
      <c r="F295" s="0"/>
      <c r="G295" s="0"/>
      <c r="H295" s="0"/>
      <c r="I295" s="0"/>
      <c r="J295" s="0"/>
      <c r="K295" s="0"/>
      <c r="L295" s="0"/>
      <c r="M295" s="0"/>
      <c r="N295" s="0"/>
      <c r="O295" s="0"/>
      <c r="P295" s="0"/>
      <c r="Q295" s="0"/>
      <c r="R295" s="0"/>
      <c r="S295" s="0"/>
      <c r="T295" s="0"/>
      <c r="U295" s="0"/>
      <c r="V295" s="0"/>
      <c r="W295" s="0"/>
      <c r="X295" s="0"/>
      <c r="Y295" s="0"/>
      <c r="Z295" s="0"/>
      <c r="AA295" s="0"/>
      <c r="AB295" s="0"/>
      <c r="AC295" s="0"/>
      <c r="AD295" s="0"/>
      <c r="AE295" s="0"/>
      <c r="AF295" s="0"/>
      <c r="AG295" s="0"/>
      <c r="AH295" s="0"/>
      <c r="AI295" s="0"/>
      <c r="AJ295" s="0"/>
      <c r="AK295" s="11" t="n">
        <v>45966</v>
      </c>
      <c r="AL295" s="6" t="n">
        <v>1.13</v>
      </c>
      <c r="AM295" s="0" t="s">
        <v>380</v>
      </c>
    </row>
    <row collapsed="false" customFormat="false" customHeight="false" hidden="false" ht="12.1" outlineLevel="0" r="296">
      <c r="A296" s="0"/>
      <c r="B296" s="0"/>
      <c r="C296" s="0"/>
      <c r="D296" s="0"/>
      <c r="E296" s="0"/>
      <c r="F296" s="0"/>
      <c r="G296" s="0"/>
      <c r="H296" s="0"/>
      <c r="I296" s="0"/>
      <c r="J296" s="0"/>
      <c r="K296" s="0"/>
      <c r="L296" s="0"/>
      <c r="M296" s="0"/>
      <c r="N296" s="0"/>
      <c r="O296" s="0"/>
      <c r="P296" s="0"/>
      <c r="Q296" s="0"/>
      <c r="R296" s="0"/>
      <c r="S296" s="0"/>
      <c r="T296" s="0"/>
      <c r="U296" s="0"/>
      <c r="V296" s="0"/>
      <c r="W296" s="0"/>
      <c r="X296" s="0"/>
      <c r="Y296" s="0"/>
      <c r="Z296" s="0"/>
      <c r="AA296" s="0"/>
      <c r="AB296" s="0"/>
      <c r="AC296" s="0"/>
      <c r="AD296" s="0"/>
      <c r="AE296" s="0"/>
      <c r="AF296" s="0"/>
      <c r="AG296" s="0"/>
      <c r="AH296" s="0"/>
      <c r="AI296" s="0"/>
      <c r="AJ296" s="0"/>
      <c r="AK296" s="11" t="n">
        <v>45966</v>
      </c>
      <c r="AL296" s="6" t="n">
        <v>1.13</v>
      </c>
      <c r="AM296" s="0" t="s">
        <v>380</v>
      </c>
    </row>
    <row collapsed="false" customFormat="false" customHeight="false" hidden="false" ht="12.1" outlineLevel="0" r="297">
      <c r="A297" s="0"/>
      <c r="B297" s="0"/>
      <c r="C297" s="0"/>
      <c r="D297" s="0"/>
      <c r="E297" s="0"/>
      <c r="F297" s="0"/>
      <c r="G297" s="0"/>
      <c r="H297" s="0"/>
      <c r="I297" s="0"/>
      <c r="J297" s="0"/>
      <c r="K297" s="0"/>
      <c r="L297" s="0"/>
      <c r="M297" s="0"/>
      <c r="N297" s="0"/>
      <c r="O297" s="0"/>
      <c r="P297" s="0"/>
      <c r="Q297" s="0"/>
      <c r="R297" s="0"/>
      <c r="S297" s="0"/>
      <c r="T297" s="0"/>
      <c r="U297" s="0"/>
      <c r="V297" s="0"/>
      <c r="W297" s="0"/>
      <c r="X297" s="0"/>
      <c r="Y297" s="0"/>
      <c r="Z297" s="0"/>
      <c r="AA297" s="0"/>
      <c r="AB297" s="0"/>
      <c r="AC297" s="0"/>
      <c r="AD297" s="0"/>
      <c r="AE297" s="0"/>
      <c r="AF297" s="0"/>
      <c r="AG297" s="0"/>
      <c r="AH297" s="0"/>
      <c r="AI297" s="0"/>
      <c r="AJ297" s="0"/>
      <c r="AK297" s="11" t="n">
        <v>45966</v>
      </c>
      <c r="AL297" s="6" t="n">
        <v>1.13</v>
      </c>
      <c r="AM297" s="0" t="s">
        <v>380</v>
      </c>
    </row>
    <row collapsed="false" customFormat="false" customHeight="false" hidden="false" ht="12.1" outlineLevel="0" r="298">
      <c r="A298" s="0"/>
      <c r="B298" s="0"/>
      <c r="C298" s="0"/>
      <c r="D298" s="0"/>
      <c r="E298" s="0"/>
      <c r="F298" s="0"/>
      <c r="G298" s="0"/>
      <c r="H298" s="0"/>
      <c r="I298" s="0"/>
      <c r="J298" s="0"/>
      <c r="K298" s="0"/>
      <c r="L298" s="0"/>
      <c r="M298" s="0"/>
      <c r="N298" s="0"/>
      <c r="O298" s="0"/>
      <c r="P298" s="0"/>
      <c r="Q298" s="0"/>
      <c r="R298" s="0"/>
      <c r="S298" s="0"/>
      <c r="T298" s="0"/>
      <c r="U298" s="0"/>
      <c r="V298" s="0"/>
      <c r="W298" s="0"/>
      <c r="X298" s="0"/>
      <c r="Y298" s="0"/>
      <c r="Z298" s="0"/>
      <c r="AA298" s="0"/>
      <c r="AB298" s="0"/>
      <c r="AC298" s="0"/>
      <c r="AD298" s="0"/>
      <c r="AE298" s="0"/>
      <c r="AF298" s="0"/>
      <c r="AG298" s="0"/>
      <c r="AH298" s="0"/>
      <c r="AI298" s="0"/>
      <c r="AJ298" s="0"/>
      <c r="AK298" s="11" t="n">
        <v>45966</v>
      </c>
      <c r="AL298" s="6" t="n">
        <v>1.13</v>
      </c>
      <c r="AM298" s="0" t="s">
        <v>380</v>
      </c>
    </row>
    <row collapsed="false" customFormat="false" customHeight="false" hidden="false" ht="12.1" outlineLevel="0" r="299">
      <c r="A299" s="0"/>
      <c r="B299" s="0"/>
      <c r="C299" s="0"/>
      <c r="D299" s="0"/>
      <c r="E299" s="0"/>
      <c r="F299" s="0"/>
      <c r="G299" s="0"/>
      <c r="H299" s="0"/>
      <c r="I299" s="0"/>
      <c r="J299" s="0"/>
      <c r="K299" s="0"/>
      <c r="L299" s="0"/>
      <c r="M299" s="0"/>
      <c r="N299" s="0"/>
      <c r="O299" s="0"/>
      <c r="P299" s="0"/>
      <c r="Q299" s="0"/>
      <c r="R299" s="0"/>
      <c r="S299" s="0"/>
      <c r="T299" s="0"/>
      <c r="U299" s="0"/>
      <c r="V299" s="0"/>
      <c r="W299" s="0"/>
      <c r="X299" s="0"/>
      <c r="Y299" s="0"/>
      <c r="Z299" s="0"/>
      <c r="AA299" s="0"/>
      <c r="AB299" s="0"/>
      <c r="AC299" s="0"/>
      <c r="AD299" s="0"/>
      <c r="AE299" s="0"/>
      <c r="AF299" s="0"/>
      <c r="AG299" s="0"/>
      <c r="AH299" s="0"/>
      <c r="AI299" s="0"/>
      <c r="AJ299" s="0"/>
      <c r="AK299" s="11" t="n">
        <v>45966</v>
      </c>
      <c r="AL299" s="6" t="n">
        <v>1.13</v>
      </c>
      <c r="AM299" s="0" t="s">
        <v>380</v>
      </c>
    </row>
    <row collapsed="false" customFormat="false" customHeight="false" hidden="false" ht="12.1" outlineLevel="0" r="300">
      <c r="A300" s="0"/>
      <c r="B300" s="0"/>
      <c r="C300" s="0"/>
      <c r="D300" s="0"/>
      <c r="E300" s="0"/>
      <c r="F300" s="0"/>
      <c r="G300" s="0"/>
      <c r="H300" s="0"/>
      <c r="I300" s="0"/>
      <c r="J300" s="0"/>
      <c r="K300" s="0"/>
      <c r="L300" s="0"/>
      <c r="M300" s="0"/>
      <c r="N300" s="0"/>
      <c r="O300" s="0"/>
      <c r="P300" s="0"/>
      <c r="Q300" s="0"/>
      <c r="R300" s="0"/>
      <c r="S300" s="0"/>
      <c r="T300" s="0"/>
      <c r="U300" s="0"/>
      <c r="V300" s="0"/>
      <c r="W300" s="0"/>
      <c r="X300" s="0"/>
      <c r="Y300" s="0"/>
      <c r="Z300" s="0"/>
      <c r="AA300" s="0"/>
      <c r="AB300" s="0"/>
      <c r="AC300" s="0"/>
      <c r="AD300" s="0"/>
      <c r="AE300" s="0"/>
      <c r="AF300" s="0"/>
      <c r="AG300" s="0"/>
      <c r="AH300" s="0"/>
      <c r="AI300" s="0"/>
      <c r="AJ300" s="0"/>
      <c r="AK300" s="11" t="n">
        <v>45966</v>
      </c>
      <c r="AL300" s="6" t="n">
        <v>1.13</v>
      </c>
      <c r="AM300" s="0" t="s">
        <v>380</v>
      </c>
    </row>
    <row collapsed="false" customFormat="false" customHeight="false" hidden="false" ht="12.1" outlineLevel="0" r="301">
      <c r="A301" s="0"/>
      <c r="B301" s="0"/>
      <c r="C301" s="0"/>
      <c r="D301" s="0"/>
      <c r="E301" s="0"/>
      <c r="F301" s="0"/>
      <c r="G301" s="0"/>
      <c r="H301" s="0"/>
      <c r="I301" s="0"/>
      <c r="J301" s="0"/>
      <c r="K301" s="0"/>
      <c r="L301" s="0"/>
      <c r="M301" s="0"/>
      <c r="N301" s="0"/>
      <c r="O301" s="0"/>
      <c r="P301" s="0"/>
      <c r="Q301" s="0"/>
      <c r="R301" s="0"/>
      <c r="S301" s="0"/>
      <c r="T301" s="0"/>
      <c r="U301" s="0"/>
      <c r="V301" s="0"/>
      <c r="W301" s="0"/>
      <c r="X301" s="0"/>
      <c r="Y301" s="0"/>
      <c r="Z301" s="0"/>
      <c r="AA301" s="0"/>
      <c r="AB301" s="0"/>
      <c r="AC301" s="0"/>
      <c r="AD301" s="0"/>
      <c r="AE301" s="0"/>
      <c r="AF301" s="0"/>
      <c r="AG301" s="0"/>
      <c r="AH301" s="0"/>
      <c r="AI301" s="0"/>
      <c r="AJ301" s="0"/>
      <c r="AK301" s="11" t="n">
        <v>45966</v>
      </c>
      <c r="AL301" s="6" t="n">
        <v>1.13</v>
      </c>
      <c r="AM301" s="0" t="s">
        <v>380</v>
      </c>
    </row>
    <row collapsed="false" customFormat="false" customHeight="false" hidden="false" ht="12.1" outlineLevel="0" r="302">
      <c r="A302" s="0"/>
      <c r="B302" s="0"/>
      <c r="C302" s="0"/>
      <c r="D302" s="0"/>
      <c r="E302" s="0"/>
      <c r="F302" s="0"/>
      <c r="G302" s="0"/>
      <c r="H302" s="0"/>
      <c r="I302" s="0"/>
      <c r="J302" s="0"/>
      <c r="K302" s="0"/>
      <c r="L302" s="0"/>
      <c r="M302" s="0"/>
      <c r="N302" s="0"/>
      <c r="O302" s="0"/>
      <c r="P302" s="0"/>
      <c r="Q302" s="0"/>
      <c r="R302" s="0"/>
      <c r="S302" s="0"/>
      <c r="T302" s="0"/>
      <c r="U302" s="0"/>
      <c r="V302" s="0"/>
      <c r="W302" s="0"/>
      <c r="X302" s="0"/>
      <c r="Y302" s="0"/>
      <c r="Z302" s="0"/>
      <c r="AA302" s="0"/>
      <c r="AB302" s="0"/>
      <c r="AC302" s="0"/>
      <c r="AD302" s="0"/>
      <c r="AE302" s="0"/>
      <c r="AF302" s="0"/>
      <c r="AG302" s="0"/>
      <c r="AH302" s="0"/>
      <c r="AI302" s="0"/>
      <c r="AJ302" s="0"/>
      <c r="AK302" s="11" t="n">
        <v>45966</v>
      </c>
      <c r="AL302" s="6" t="n">
        <v>1.13</v>
      </c>
      <c r="AM302" s="0" t="s">
        <v>380</v>
      </c>
    </row>
    <row collapsed="false" customFormat="false" customHeight="false" hidden="false" ht="12.1" outlineLevel="0" r="303">
      <c r="A303" s="0"/>
      <c r="B303" s="0"/>
      <c r="C303" s="0"/>
      <c r="D303" s="0"/>
      <c r="E303" s="0"/>
      <c r="F303" s="0"/>
      <c r="G303" s="0"/>
      <c r="H303" s="0"/>
      <c r="I303" s="0"/>
      <c r="J303" s="0"/>
      <c r="K303" s="0"/>
      <c r="L303" s="0"/>
      <c r="M303" s="0"/>
      <c r="N303" s="0"/>
      <c r="O303" s="0"/>
      <c r="P303" s="0"/>
      <c r="Q303" s="0"/>
      <c r="R303" s="0"/>
      <c r="S303" s="0"/>
      <c r="T303" s="0"/>
      <c r="U303" s="0"/>
      <c r="V303" s="0"/>
      <c r="W303" s="0"/>
      <c r="X303" s="0"/>
      <c r="Y303" s="0"/>
      <c r="Z303" s="0"/>
      <c r="AA303" s="0"/>
      <c r="AB303" s="0"/>
      <c r="AC303" s="0"/>
      <c r="AD303" s="0"/>
      <c r="AE303" s="0"/>
      <c r="AF303" s="0"/>
      <c r="AG303" s="0"/>
      <c r="AH303" s="0"/>
      <c r="AI303" s="0"/>
      <c r="AJ303" s="0"/>
      <c r="AK303" s="11" t="n">
        <v>45966</v>
      </c>
      <c r="AL303" s="6" t="n">
        <v>1.13</v>
      </c>
      <c r="AM303" s="0" t="s">
        <v>380</v>
      </c>
    </row>
    <row collapsed="false" customFormat="false" customHeight="false" hidden="false" ht="12.1" outlineLevel="0" r="304">
      <c r="A304" s="0"/>
      <c r="B304" s="0"/>
      <c r="C304" s="0"/>
      <c r="D304" s="0"/>
      <c r="E304" s="0"/>
      <c r="F304" s="0"/>
      <c r="G304" s="0"/>
      <c r="H304" s="0"/>
      <c r="I304" s="0"/>
      <c r="J304" s="0"/>
      <c r="K304" s="0"/>
      <c r="L304" s="0"/>
      <c r="M304" s="0"/>
      <c r="N304" s="0"/>
      <c r="O304" s="0"/>
      <c r="P304" s="0"/>
      <c r="Q304" s="0"/>
      <c r="R304" s="0"/>
      <c r="S304" s="0"/>
      <c r="T304" s="0"/>
      <c r="U304" s="0"/>
      <c r="V304" s="0"/>
      <c r="W304" s="0"/>
      <c r="X304" s="0"/>
      <c r="Y304" s="0"/>
      <c r="Z304" s="0"/>
      <c r="AA304" s="0"/>
      <c r="AB304" s="0"/>
      <c r="AC304" s="0"/>
      <c r="AD304" s="0"/>
      <c r="AE304" s="0"/>
      <c r="AF304" s="0"/>
      <c r="AG304" s="0"/>
      <c r="AH304" s="0"/>
      <c r="AI304" s="0"/>
      <c r="AJ304" s="0"/>
      <c r="AK304" s="11" t="n">
        <v>45966</v>
      </c>
      <c r="AL304" s="6" t="n">
        <v>1.13</v>
      </c>
      <c r="AM304" s="0" t="s">
        <v>380</v>
      </c>
    </row>
    <row collapsed="false" customFormat="false" customHeight="false" hidden="false" ht="12.1" outlineLevel="0" r="305">
      <c r="A305" s="0"/>
      <c r="B305" s="0"/>
      <c r="C305" s="0"/>
      <c r="D305" s="0"/>
      <c r="E305" s="0"/>
      <c r="F305" s="0"/>
      <c r="G305" s="0"/>
      <c r="H305" s="0"/>
      <c r="I305" s="0"/>
      <c r="J305" s="0"/>
      <c r="K305" s="0"/>
      <c r="L305" s="0"/>
      <c r="M305" s="0"/>
      <c r="N305" s="0"/>
      <c r="O305" s="0"/>
      <c r="P305" s="0"/>
      <c r="Q305" s="0"/>
      <c r="R305" s="0"/>
      <c r="S305" s="0"/>
      <c r="T305" s="0"/>
      <c r="U305" s="0"/>
      <c r="V305" s="0"/>
      <c r="W305" s="0"/>
      <c r="X305" s="0"/>
      <c r="Y305" s="0"/>
      <c r="Z305" s="0"/>
      <c r="AA305" s="0"/>
      <c r="AB305" s="0"/>
      <c r="AC305" s="0"/>
      <c r="AD305" s="0"/>
      <c r="AE305" s="0"/>
      <c r="AF305" s="0"/>
      <c r="AG305" s="0"/>
      <c r="AH305" s="0"/>
      <c r="AI305" s="0"/>
      <c r="AJ305" s="0"/>
      <c r="AK305" s="11" t="n">
        <v>45966</v>
      </c>
      <c r="AL305" s="6" t="n">
        <v>1.13</v>
      </c>
      <c r="AM305" s="0" t="s">
        <v>380</v>
      </c>
    </row>
    <row collapsed="false" customFormat="false" customHeight="false" hidden="false" ht="12.1" outlineLevel="0" r="306">
      <c r="A306" s="0"/>
      <c r="B306" s="0"/>
      <c r="C306" s="0"/>
      <c r="D306" s="0"/>
      <c r="E306" s="0"/>
      <c r="F306" s="0"/>
      <c r="G306" s="0"/>
      <c r="H306" s="0"/>
      <c r="I306" s="0"/>
      <c r="J306" s="0"/>
      <c r="K306" s="0"/>
      <c r="L306" s="0"/>
      <c r="M306" s="0"/>
      <c r="N306" s="0"/>
      <c r="O306" s="0"/>
      <c r="P306" s="0"/>
      <c r="Q306" s="0"/>
      <c r="R306" s="0"/>
      <c r="S306" s="0"/>
      <c r="T306" s="0"/>
      <c r="U306" s="0"/>
      <c r="V306" s="0"/>
      <c r="W306" s="0"/>
      <c r="X306" s="0"/>
      <c r="Y306" s="0"/>
      <c r="Z306" s="0"/>
      <c r="AA306" s="0"/>
      <c r="AB306" s="0"/>
      <c r="AC306" s="0"/>
      <c r="AD306" s="0"/>
      <c r="AE306" s="0"/>
      <c r="AF306" s="0"/>
      <c r="AG306" s="0"/>
      <c r="AH306" s="0"/>
      <c r="AI306" s="0"/>
      <c r="AJ306" s="0"/>
      <c r="AK306" s="11" t="n">
        <v>45966</v>
      </c>
      <c r="AL306" s="6" t="n">
        <v>1.13</v>
      </c>
      <c r="AM306" s="0" t="s">
        <v>380</v>
      </c>
    </row>
    <row collapsed="false" customFormat="false" customHeight="false" hidden="false" ht="12.1" outlineLevel="0" r="307">
      <c r="A307" s="0"/>
      <c r="B307" s="0"/>
      <c r="C307" s="0"/>
      <c r="D307" s="0"/>
      <c r="E307" s="0"/>
      <c r="F307" s="0"/>
      <c r="G307" s="0"/>
      <c r="H307" s="0"/>
      <c r="I307" s="0"/>
      <c r="J307" s="0"/>
      <c r="K307" s="0"/>
      <c r="L307" s="0"/>
      <c r="M307" s="0"/>
      <c r="N307" s="0"/>
      <c r="O307" s="0"/>
      <c r="P307" s="0"/>
      <c r="Q307" s="0"/>
      <c r="R307" s="0"/>
      <c r="S307" s="0"/>
      <c r="T307" s="0"/>
      <c r="U307" s="0"/>
      <c r="V307" s="0"/>
      <c r="W307" s="0"/>
      <c r="X307" s="0"/>
      <c r="Y307" s="0"/>
      <c r="Z307" s="0"/>
      <c r="AA307" s="0"/>
      <c r="AB307" s="0"/>
      <c r="AC307" s="0"/>
      <c r="AD307" s="0"/>
      <c r="AE307" s="0"/>
      <c r="AF307" s="0"/>
      <c r="AG307" s="0"/>
      <c r="AH307" s="0"/>
      <c r="AI307" s="0"/>
      <c r="AJ307" s="0"/>
      <c r="AK307" s="11" t="n">
        <v>45966</v>
      </c>
      <c r="AL307" s="6" t="n">
        <v>1.13</v>
      </c>
      <c r="AM307" s="0" t="s">
        <v>380</v>
      </c>
    </row>
    <row collapsed="false" customFormat="false" customHeight="false" hidden="false" ht="12.1" outlineLevel="0" r="308">
      <c r="A308" s="0"/>
      <c r="B308" s="0"/>
      <c r="C308" s="0"/>
      <c r="D308" s="0"/>
      <c r="E308" s="0"/>
      <c r="F308" s="0"/>
      <c r="G308" s="0"/>
      <c r="H308" s="0"/>
      <c r="I308" s="0"/>
      <c r="J308" s="0"/>
      <c r="K308" s="0"/>
      <c r="L308" s="0"/>
      <c r="M308" s="0"/>
      <c r="N308" s="0"/>
      <c r="O308" s="0"/>
      <c r="P308" s="0"/>
      <c r="Q308" s="0"/>
      <c r="R308" s="0"/>
      <c r="S308" s="0"/>
      <c r="T308" s="0"/>
      <c r="U308" s="0"/>
      <c r="V308" s="0"/>
      <c r="W308" s="0"/>
      <c r="X308" s="0"/>
      <c r="Y308" s="0"/>
      <c r="Z308" s="0"/>
      <c r="AA308" s="0"/>
      <c r="AB308" s="0"/>
      <c r="AC308" s="0"/>
      <c r="AD308" s="0"/>
      <c r="AE308" s="0"/>
      <c r="AF308" s="0"/>
      <c r="AG308" s="0"/>
      <c r="AH308" s="0"/>
      <c r="AI308" s="0"/>
      <c r="AJ308" s="0"/>
      <c r="AK308" s="11" t="n">
        <v>45966</v>
      </c>
      <c r="AL308" s="6" t="n">
        <v>1.13</v>
      </c>
      <c r="AM308" s="0" t="s">
        <v>380</v>
      </c>
    </row>
    <row collapsed="false" customFormat="false" customHeight="false" hidden="false" ht="12.1" outlineLevel="0" r="309">
      <c r="A309" s="0"/>
      <c r="B309" s="0"/>
      <c r="C309" s="0"/>
      <c r="D309" s="0"/>
      <c r="E309" s="0"/>
      <c r="F309" s="0"/>
      <c r="G309" s="0"/>
      <c r="H309" s="0"/>
      <c r="I309" s="0"/>
      <c r="J309" s="0"/>
      <c r="K309" s="0"/>
      <c r="L309" s="0"/>
      <c r="M309" s="0"/>
      <c r="N309" s="0"/>
      <c r="O309" s="0"/>
      <c r="P309" s="0"/>
      <c r="Q309" s="0"/>
      <c r="R309" s="0"/>
      <c r="S309" s="0"/>
      <c r="T309" s="0"/>
      <c r="U309" s="0"/>
      <c r="V309" s="0"/>
      <c r="W309" s="0"/>
      <c r="X309" s="0"/>
      <c r="Y309" s="0"/>
      <c r="Z309" s="0"/>
      <c r="AA309" s="0"/>
      <c r="AB309" s="0"/>
      <c r="AC309" s="0"/>
      <c r="AD309" s="0"/>
      <c r="AE309" s="0"/>
      <c r="AF309" s="0"/>
      <c r="AG309" s="0"/>
      <c r="AH309" s="0"/>
      <c r="AI309" s="0"/>
      <c r="AJ309" s="0"/>
      <c r="AK309" s="11" t="n">
        <v>45966</v>
      </c>
      <c r="AL309" s="6" t="n">
        <v>1.13</v>
      </c>
      <c r="AM309" s="0" t="s">
        <v>380</v>
      </c>
    </row>
    <row collapsed="false" customFormat="false" customHeight="false" hidden="false" ht="12.1" outlineLevel="0" r="310">
      <c r="A310" s="0"/>
      <c r="B310" s="0"/>
      <c r="C310" s="0"/>
      <c r="D310" s="0"/>
      <c r="E310" s="0"/>
      <c r="F310" s="0"/>
      <c r="G310" s="0"/>
      <c r="H310" s="0"/>
      <c r="I310" s="0"/>
      <c r="J310" s="0"/>
      <c r="K310" s="0"/>
      <c r="L310" s="0"/>
      <c r="M310" s="0"/>
      <c r="N310" s="0"/>
      <c r="O310" s="0"/>
      <c r="P310" s="0"/>
      <c r="Q310" s="0"/>
      <c r="R310" s="0"/>
      <c r="S310" s="0"/>
      <c r="T310" s="0"/>
      <c r="U310" s="0"/>
      <c r="V310" s="0"/>
      <c r="W310" s="0"/>
      <c r="X310" s="0"/>
      <c r="Y310" s="0"/>
      <c r="Z310" s="0"/>
      <c r="AA310" s="0"/>
      <c r="AB310" s="0"/>
      <c r="AC310" s="0"/>
      <c r="AD310" s="0"/>
      <c r="AE310" s="0"/>
      <c r="AF310" s="0"/>
      <c r="AG310" s="0"/>
      <c r="AH310" s="0"/>
      <c r="AI310" s="0"/>
      <c r="AJ310" s="0"/>
      <c r="AK310" s="11" t="n">
        <v>45966</v>
      </c>
      <c r="AL310" s="6" t="n">
        <v>1.13</v>
      </c>
      <c r="AM310" s="0" t="s">
        <v>380</v>
      </c>
    </row>
    <row collapsed="false" customFormat="false" customHeight="false" hidden="false" ht="12.1" outlineLevel="0" r="311">
      <c r="A311" s="0"/>
      <c r="B311" s="0"/>
      <c r="C311" s="0"/>
      <c r="D311" s="0"/>
      <c r="E311" s="0"/>
      <c r="F311" s="0"/>
      <c r="G311" s="0"/>
      <c r="H311" s="0"/>
      <c r="I311" s="0"/>
      <c r="J311" s="0"/>
      <c r="K311" s="0"/>
      <c r="L311" s="0"/>
      <c r="M311" s="0"/>
      <c r="N311" s="0"/>
      <c r="O311" s="0"/>
      <c r="P311" s="0"/>
      <c r="Q311" s="0"/>
      <c r="R311" s="0"/>
      <c r="S311" s="0"/>
      <c r="T311" s="0"/>
      <c r="U311" s="0"/>
      <c r="V311" s="0"/>
      <c r="W311" s="0"/>
      <c r="X311" s="0"/>
      <c r="Y311" s="0"/>
      <c r="Z311" s="0"/>
      <c r="AA311" s="0"/>
      <c r="AB311" s="0"/>
      <c r="AC311" s="0"/>
      <c r="AD311" s="0"/>
      <c r="AE311" s="0"/>
      <c r="AF311" s="0"/>
      <c r="AG311" s="0"/>
      <c r="AH311" s="0"/>
      <c r="AI311" s="0"/>
      <c r="AJ311" s="0"/>
      <c r="AK311" s="11" t="n">
        <v>45966</v>
      </c>
      <c r="AL311" s="6" t="n">
        <v>1.13</v>
      </c>
      <c r="AM311" s="0" t="s">
        <v>380</v>
      </c>
    </row>
    <row collapsed="false" customFormat="false" customHeight="false" hidden="false" ht="12.1" outlineLevel="0" r="312">
      <c r="A312" s="0"/>
      <c r="B312" s="0"/>
      <c r="C312" s="0"/>
      <c r="D312" s="0"/>
      <c r="E312" s="0"/>
      <c r="F312" s="0"/>
      <c r="G312" s="0"/>
      <c r="H312" s="0"/>
      <c r="I312" s="0"/>
      <c r="J312" s="0"/>
      <c r="K312" s="0"/>
      <c r="L312" s="0"/>
      <c r="M312" s="0"/>
      <c r="N312" s="0"/>
      <c r="O312" s="0"/>
      <c r="P312" s="0"/>
      <c r="Q312" s="0"/>
      <c r="R312" s="0"/>
      <c r="S312" s="0"/>
      <c r="T312" s="0"/>
      <c r="U312" s="0"/>
      <c r="V312" s="0"/>
      <c r="W312" s="0"/>
      <c r="X312" s="0"/>
      <c r="Y312" s="0"/>
      <c r="Z312" s="0"/>
      <c r="AA312" s="0"/>
      <c r="AB312" s="0"/>
      <c r="AC312" s="0"/>
      <c r="AD312" s="0"/>
      <c r="AE312" s="0"/>
      <c r="AF312" s="0"/>
      <c r="AG312" s="0"/>
      <c r="AH312" s="0"/>
      <c r="AI312" s="0"/>
      <c r="AJ312" s="0"/>
      <c r="AK312" s="11" t="n">
        <v>45966</v>
      </c>
      <c r="AL312" s="6" t="n">
        <v>1.13</v>
      </c>
      <c r="AM312" s="0" t="s">
        <v>380</v>
      </c>
    </row>
    <row collapsed="false" customFormat="false" customHeight="false" hidden="false" ht="12.1" outlineLevel="0" r="313">
      <c r="A313" s="0"/>
      <c r="B313" s="0"/>
      <c r="C313" s="0"/>
      <c r="D313" s="0"/>
      <c r="E313" s="0"/>
      <c r="F313" s="0"/>
      <c r="G313" s="0"/>
      <c r="H313" s="0"/>
      <c r="I313" s="0"/>
      <c r="J313" s="0"/>
      <c r="K313" s="0"/>
      <c r="L313" s="0"/>
      <c r="M313" s="0"/>
      <c r="N313" s="0"/>
      <c r="O313" s="0"/>
      <c r="P313" s="0"/>
      <c r="Q313" s="0"/>
      <c r="R313" s="0"/>
      <c r="S313" s="0"/>
      <c r="T313" s="0"/>
      <c r="U313" s="0"/>
      <c r="V313" s="0"/>
      <c r="W313" s="0"/>
      <c r="X313" s="0"/>
      <c r="Y313" s="0"/>
      <c r="Z313" s="0"/>
      <c r="AA313" s="0"/>
      <c r="AB313" s="0"/>
      <c r="AC313" s="0"/>
      <c r="AD313" s="0"/>
      <c r="AE313" s="0"/>
      <c r="AF313" s="0"/>
      <c r="AG313" s="0"/>
      <c r="AH313" s="0"/>
      <c r="AI313" s="0"/>
      <c r="AJ313" s="0"/>
      <c r="AK313" s="11" t="n">
        <v>45966</v>
      </c>
      <c r="AL313" s="6" t="n">
        <v>1.13</v>
      </c>
      <c r="AM313" s="0" t="s">
        <v>380</v>
      </c>
    </row>
    <row collapsed="false" customFormat="false" customHeight="false" hidden="false" ht="12.1" outlineLevel="0" r="314">
      <c r="A314" s="0"/>
      <c r="B314" s="0"/>
      <c r="C314" s="0"/>
      <c r="D314" s="0"/>
      <c r="E314" s="0"/>
      <c r="F314" s="0"/>
      <c r="G314" s="0"/>
      <c r="H314" s="0"/>
      <c r="I314" s="0"/>
      <c r="J314" s="0"/>
      <c r="K314" s="0"/>
      <c r="L314" s="0"/>
      <c r="M314" s="0"/>
      <c r="N314" s="0"/>
      <c r="O314" s="0"/>
      <c r="P314" s="0"/>
      <c r="Q314" s="0"/>
      <c r="R314" s="0"/>
      <c r="S314" s="0"/>
      <c r="T314" s="0"/>
      <c r="U314" s="0"/>
      <c r="V314" s="0"/>
      <c r="W314" s="0"/>
      <c r="X314" s="0"/>
      <c r="Y314" s="0"/>
      <c r="Z314" s="0"/>
      <c r="AA314" s="0"/>
      <c r="AB314" s="0"/>
      <c r="AC314" s="0"/>
      <c r="AD314" s="0"/>
      <c r="AE314" s="0"/>
      <c r="AF314" s="0"/>
      <c r="AG314" s="0"/>
      <c r="AH314" s="0"/>
      <c r="AI314" s="0"/>
      <c r="AJ314" s="0"/>
      <c r="AK314" s="11" t="n">
        <v>45966</v>
      </c>
      <c r="AL314" s="6" t="n">
        <v>1.13</v>
      </c>
      <c r="AM314" s="0" t="s">
        <v>380</v>
      </c>
    </row>
    <row collapsed="false" customFormat="false" customHeight="false" hidden="false" ht="12.1" outlineLevel="0" r="315">
      <c r="A315" s="0"/>
      <c r="B315" s="0"/>
      <c r="C315" s="0"/>
      <c r="D315" s="0"/>
      <c r="E315" s="0"/>
      <c r="F315" s="0"/>
      <c r="G315" s="0"/>
      <c r="H315" s="0"/>
      <c r="I315" s="0"/>
      <c r="J315" s="0"/>
      <c r="K315" s="0"/>
      <c r="L315" s="0"/>
      <c r="M315" s="0"/>
      <c r="N315" s="0"/>
      <c r="O315" s="0"/>
      <c r="P315" s="0"/>
      <c r="Q315" s="0"/>
      <c r="R315" s="0"/>
      <c r="S315" s="0"/>
      <c r="T315" s="0"/>
      <c r="U315" s="0"/>
      <c r="V315" s="0"/>
      <c r="W315" s="0"/>
      <c r="X315" s="0"/>
      <c r="Y315" s="0"/>
      <c r="Z315" s="0"/>
      <c r="AA315" s="0"/>
      <c r="AB315" s="0"/>
      <c r="AC315" s="0"/>
      <c r="AD315" s="0"/>
      <c r="AE315" s="0"/>
      <c r="AF315" s="0"/>
      <c r="AG315" s="0"/>
      <c r="AH315" s="0"/>
      <c r="AI315" s="0"/>
      <c r="AJ315" s="0"/>
      <c r="AK315" s="11" t="n">
        <v>45966</v>
      </c>
      <c r="AL315" s="6" t="n">
        <v>1.13</v>
      </c>
      <c r="AM315" s="0" t="s">
        <v>380</v>
      </c>
    </row>
    <row collapsed="false" customFormat="false" customHeight="false" hidden="false" ht="12.1" outlineLevel="0" r="316">
      <c r="A316" s="0"/>
      <c r="B316" s="0"/>
      <c r="C316" s="0"/>
      <c r="D316" s="0"/>
      <c r="E316" s="0"/>
      <c r="F316" s="0"/>
      <c r="G316" s="0"/>
      <c r="H316" s="0"/>
      <c r="I316" s="0"/>
      <c r="J316" s="0"/>
      <c r="K316" s="0"/>
      <c r="L316" s="0"/>
      <c r="M316" s="0"/>
      <c r="N316" s="0"/>
      <c r="O316" s="0"/>
      <c r="P316" s="0"/>
      <c r="Q316" s="0"/>
      <c r="R316" s="0"/>
      <c r="S316" s="0"/>
      <c r="T316" s="0"/>
      <c r="U316" s="0"/>
      <c r="V316" s="0"/>
      <c r="W316" s="0"/>
      <c r="X316" s="0"/>
      <c r="Y316" s="0"/>
      <c r="Z316" s="0"/>
      <c r="AA316" s="0"/>
      <c r="AB316" s="0"/>
      <c r="AC316" s="0"/>
      <c r="AD316" s="0"/>
      <c r="AE316" s="0"/>
      <c r="AF316" s="0"/>
      <c r="AG316" s="0"/>
      <c r="AH316" s="0"/>
      <c r="AI316" s="0"/>
      <c r="AJ316" s="0"/>
      <c r="AK316" s="11" t="n">
        <v>45966</v>
      </c>
      <c r="AL316" s="6" t="n">
        <v>1.13</v>
      </c>
      <c r="AM316" s="0" t="s">
        <v>380</v>
      </c>
    </row>
    <row collapsed="false" customFormat="false" customHeight="false" hidden="false" ht="12.1" outlineLevel="0" r="317">
      <c r="A317" s="0"/>
      <c r="B317" s="0"/>
      <c r="C317" s="0"/>
      <c r="D317" s="0"/>
      <c r="E317" s="0"/>
      <c r="F317" s="0"/>
      <c r="G317" s="0"/>
      <c r="H317" s="0"/>
      <c r="I317" s="0"/>
      <c r="J317" s="0"/>
      <c r="K317" s="0"/>
      <c r="L317" s="0"/>
      <c r="M317" s="0"/>
      <c r="N317" s="0"/>
      <c r="O317" s="0"/>
      <c r="P317" s="0"/>
      <c r="Q317" s="0"/>
      <c r="R317" s="0"/>
      <c r="S317" s="0"/>
      <c r="T317" s="0"/>
      <c r="U317" s="0"/>
      <c r="V317" s="0"/>
      <c r="W317" s="0"/>
      <c r="X317" s="0"/>
      <c r="Y317" s="0"/>
      <c r="Z317" s="0"/>
      <c r="AA317" s="0"/>
      <c r="AB317" s="0"/>
      <c r="AC317" s="0"/>
      <c r="AD317" s="0"/>
      <c r="AE317" s="0"/>
      <c r="AF317" s="0"/>
      <c r="AG317" s="0"/>
      <c r="AH317" s="0"/>
      <c r="AI317" s="0"/>
      <c r="AJ317" s="0"/>
      <c r="AK317" s="11" t="n">
        <v>45966</v>
      </c>
      <c r="AL317" s="6" t="n">
        <v>1.13</v>
      </c>
      <c r="AM317" s="0" t="s">
        <v>380</v>
      </c>
    </row>
    <row collapsed="false" customFormat="false" customHeight="false" hidden="false" ht="12.1" outlineLevel="0" r="318">
      <c r="A318" s="0"/>
      <c r="B318" s="0"/>
      <c r="C318" s="0"/>
      <c r="D318" s="0"/>
      <c r="E318" s="0"/>
      <c r="F318" s="0"/>
      <c r="G318" s="0"/>
      <c r="H318" s="0"/>
      <c r="I318" s="0"/>
      <c r="J318" s="0"/>
      <c r="K318" s="0"/>
      <c r="L318" s="0"/>
      <c r="M318" s="0"/>
      <c r="N318" s="0"/>
      <c r="O318" s="0"/>
      <c r="P318" s="0"/>
      <c r="Q318" s="0"/>
      <c r="R318" s="0"/>
      <c r="S318" s="0"/>
      <c r="T318" s="0"/>
      <c r="U318" s="0"/>
      <c r="V318" s="0"/>
      <c r="W318" s="0"/>
      <c r="X318" s="0"/>
      <c r="Y318" s="0"/>
      <c r="Z318" s="0"/>
      <c r="AA318" s="0"/>
      <c r="AB318" s="0"/>
      <c r="AC318" s="0"/>
      <c r="AD318" s="0"/>
      <c r="AE318" s="0"/>
      <c r="AF318" s="0"/>
      <c r="AG318" s="0"/>
      <c r="AH318" s="0"/>
      <c r="AI318" s="0"/>
      <c r="AJ318" s="0"/>
      <c r="AK318" s="11" t="n">
        <v>45966</v>
      </c>
      <c r="AL318" s="6" t="n">
        <v>1.13</v>
      </c>
      <c r="AM318" s="0" t="s">
        <v>380</v>
      </c>
    </row>
    <row collapsed="false" customFormat="false" customHeight="false" hidden="false" ht="12.1" outlineLevel="0" r="319">
      <c r="A319" s="0"/>
      <c r="B319" s="0"/>
      <c r="C319" s="0"/>
      <c r="D319" s="0"/>
      <c r="E319" s="0"/>
      <c r="F319" s="0"/>
      <c r="G319" s="0"/>
      <c r="H319" s="0"/>
      <c r="I319" s="0"/>
      <c r="J319" s="0"/>
      <c r="K319" s="0"/>
      <c r="L319" s="0"/>
      <c r="M319" s="0"/>
      <c r="N319" s="0"/>
      <c r="O319" s="0"/>
      <c r="P319" s="0"/>
      <c r="Q319" s="0"/>
      <c r="R319" s="0"/>
      <c r="S319" s="0"/>
      <c r="T319" s="0"/>
      <c r="U319" s="0"/>
      <c r="V319" s="0"/>
      <c r="W319" s="0"/>
      <c r="X319" s="0"/>
      <c r="Y319" s="0"/>
      <c r="Z319" s="0"/>
      <c r="AA319" s="0"/>
      <c r="AB319" s="0"/>
      <c r="AC319" s="0"/>
      <c r="AD319" s="0"/>
      <c r="AE319" s="0"/>
      <c r="AF319" s="0"/>
      <c r="AG319" s="0"/>
      <c r="AH319" s="0"/>
      <c r="AI319" s="0"/>
      <c r="AJ319" s="0"/>
      <c r="AK319" s="11" t="n">
        <v>45966</v>
      </c>
      <c r="AL319" s="6" t="n">
        <v>1.13</v>
      </c>
      <c r="AM319" s="0" t="s">
        <v>380</v>
      </c>
    </row>
    <row collapsed="false" customFormat="false" customHeight="false" hidden="false" ht="12.1" outlineLevel="0" r="320">
      <c r="A320" s="0"/>
      <c r="B320" s="0"/>
      <c r="C320" s="0"/>
      <c r="D320" s="0"/>
      <c r="E320" s="0"/>
      <c r="F320" s="0"/>
      <c r="G320" s="0"/>
      <c r="H320" s="0"/>
      <c r="I320" s="0"/>
      <c r="J320" s="0"/>
      <c r="K320" s="0"/>
      <c r="L320" s="0"/>
      <c r="M320" s="0"/>
      <c r="N320" s="0"/>
      <c r="O320" s="0"/>
      <c r="P320" s="0"/>
      <c r="Q320" s="0"/>
      <c r="R320" s="0"/>
      <c r="S320" s="0"/>
      <c r="T320" s="0"/>
      <c r="U320" s="0"/>
      <c r="V320" s="0"/>
      <c r="W320" s="0"/>
      <c r="X320" s="0"/>
      <c r="Y320" s="0"/>
      <c r="Z320" s="0"/>
      <c r="AA320" s="0"/>
      <c r="AB320" s="0"/>
      <c r="AC320" s="0"/>
      <c r="AD320" s="0"/>
      <c r="AE320" s="0"/>
      <c r="AF320" s="0"/>
      <c r="AG320" s="0"/>
      <c r="AH320" s="0"/>
      <c r="AI320" s="0"/>
      <c r="AJ320" s="0"/>
      <c r="AK320" s="11" t="n">
        <v>45966</v>
      </c>
      <c r="AL320" s="6" t="n">
        <v>1.13</v>
      </c>
      <c r="AM320" s="0" t="s">
        <v>380</v>
      </c>
    </row>
    <row collapsed="false" customFormat="false" customHeight="false" hidden="false" ht="12.1" outlineLevel="0" r="321">
      <c r="A321" s="0"/>
      <c r="B321" s="0"/>
      <c r="C321" s="0"/>
      <c r="D321" s="0"/>
      <c r="E321" s="0"/>
      <c r="F321" s="0"/>
      <c r="G321" s="0"/>
      <c r="H321" s="0"/>
      <c r="I321" s="0"/>
      <c r="J321" s="0"/>
      <c r="K321" s="0"/>
      <c r="L321" s="0"/>
      <c r="M321" s="0"/>
      <c r="N321" s="0"/>
      <c r="O321" s="0"/>
      <c r="P321" s="0"/>
      <c r="Q321" s="0"/>
      <c r="R321" s="0"/>
      <c r="S321" s="0"/>
      <c r="T321" s="0"/>
      <c r="U321" s="0"/>
      <c r="V321" s="0"/>
      <c r="W321" s="0"/>
      <c r="X321" s="0"/>
      <c r="Y321" s="0"/>
      <c r="Z321" s="0"/>
      <c r="AA321" s="0"/>
      <c r="AB321" s="0"/>
      <c r="AC321" s="0"/>
      <c r="AD321" s="0"/>
      <c r="AE321" s="0"/>
      <c r="AF321" s="0"/>
      <c r="AG321" s="0"/>
      <c r="AH321" s="0"/>
      <c r="AI321" s="0"/>
      <c r="AJ321" s="0"/>
      <c r="AK321" s="11" t="n">
        <v>45966</v>
      </c>
      <c r="AL321" s="6" t="n">
        <v>1.13</v>
      </c>
      <c r="AM321" s="0" t="s">
        <v>380</v>
      </c>
    </row>
    <row collapsed="false" customFormat="false" customHeight="false" hidden="false" ht="12.1" outlineLevel="0" r="322">
      <c r="A322" s="0"/>
      <c r="B322" s="0"/>
      <c r="C322" s="0"/>
      <c r="D322" s="0"/>
      <c r="E322" s="0"/>
      <c r="F322" s="0"/>
      <c r="G322" s="0"/>
      <c r="H322" s="0"/>
      <c r="I322" s="0"/>
      <c r="J322" s="0"/>
      <c r="K322" s="0"/>
      <c r="L322" s="0"/>
      <c r="M322" s="0"/>
      <c r="N322" s="0"/>
      <c r="O322" s="0"/>
      <c r="P322" s="0"/>
      <c r="Q322" s="0"/>
      <c r="R322" s="0"/>
      <c r="S322" s="0"/>
      <c r="T322" s="0"/>
      <c r="U322" s="0"/>
      <c r="V322" s="0"/>
      <c r="W322" s="0"/>
      <c r="X322" s="0"/>
      <c r="Y322" s="0"/>
      <c r="Z322" s="0"/>
      <c r="AA322" s="0"/>
      <c r="AB322" s="0"/>
      <c r="AC322" s="0"/>
      <c r="AD322" s="0"/>
      <c r="AE322" s="0"/>
      <c r="AF322" s="0"/>
      <c r="AG322" s="0"/>
      <c r="AH322" s="0"/>
      <c r="AI322" s="0"/>
      <c r="AJ322" s="0"/>
      <c r="AK322" s="11" t="n">
        <v>45966</v>
      </c>
      <c r="AL322" s="6" t="n">
        <v>1.13</v>
      </c>
      <c r="AM322" s="0" t="s">
        <v>380</v>
      </c>
    </row>
    <row collapsed="false" customFormat="false" customHeight="false" hidden="false" ht="12.1" outlineLevel="0" r="323">
      <c r="A323" s="0"/>
      <c r="B323" s="0"/>
      <c r="C323" s="0"/>
      <c r="D323" s="0"/>
      <c r="E323" s="0"/>
      <c r="F323" s="0"/>
      <c r="G323" s="0"/>
      <c r="H323" s="0"/>
      <c r="I323" s="0"/>
      <c r="J323" s="0"/>
      <c r="K323" s="0"/>
      <c r="L323" s="0"/>
      <c r="M323" s="0"/>
      <c r="N323" s="0"/>
      <c r="O323" s="0"/>
      <c r="P323" s="0"/>
      <c r="Q323" s="0"/>
      <c r="R323" s="0"/>
      <c r="S323" s="0"/>
      <c r="T323" s="0"/>
      <c r="U323" s="0"/>
      <c r="V323" s="0"/>
      <c r="W323" s="0"/>
      <c r="X323" s="0"/>
      <c r="Y323" s="0"/>
      <c r="Z323" s="0"/>
      <c r="AA323" s="0"/>
      <c r="AB323" s="0"/>
      <c r="AC323" s="0"/>
      <c r="AD323" s="0"/>
      <c r="AE323" s="0"/>
      <c r="AF323" s="0"/>
      <c r="AG323" s="0"/>
      <c r="AH323" s="0"/>
      <c r="AI323" s="0"/>
      <c r="AJ323" s="0"/>
      <c r="AK323" s="11" t="n">
        <v>45966</v>
      </c>
      <c r="AL323" s="6" t="n">
        <v>1.13</v>
      </c>
      <c r="AM323" s="0" t="s">
        <v>380</v>
      </c>
    </row>
    <row collapsed="false" customFormat="false" customHeight="false" hidden="false" ht="12.1" outlineLevel="0" r="324">
      <c r="A324" s="0"/>
      <c r="B324" s="0"/>
      <c r="C324" s="0"/>
      <c r="D324" s="0"/>
      <c r="E324" s="0"/>
      <c r="F324" s="0"/>
      <c r="G324" s="0"/>
      <c r="H324" s="0"/>
      <c r="I324" s="0"/>
      <c r="J324" s="0"/>
      <c r="K324" s="0"/>
      <c r="L324" s="0"/>
      <c r="M324" s="0"/>
      <c r="N324" s="0"/>
      <c r="O324" s="0"/>
      <c r="P324" s="0"/>
      <c r="Q324" s="0"/>
      <c r="R324" s="0"/>
      <c r="S324" s="0"/>
      <c r="T324" s="0"/>
      <c r="U324" s="0"/>
      <c r="V324" s="0"/>
      <c r="W324" s="0"/>
      <c r="X324" s="0"/>
      <c r="Y324" s="0"/>
      <c r="Z324" s="0"/>
      <c r="AA324" s="0"/>
      <c r="AB324" s="0"/>
      <c r="AC324" s="0"/>
      <c r="AD324" s="0"/>
      <c r="AE324" s="0"/>
      <c r="AF324" s="0"/>
      <c r="AG324" s="0"/>
      <c r="AH324" s="0"/>
      <c r="AI324" s="0"/>
      <c r="AJ324" s="0"/>
      <c r="AK324" s="11" t="n">
        <v>45966</v>
      </c>
      <c r="AL324" s="6" t="n">
        <v>1.13</v>
      </c>
      <c r="AM324" s="0" t="s">
        <v>380</v>
      </c>
    </row>
    <row collapsed="false" customFormat="false" customHeight="false" hidden="false" ht="12.1" outlineLevel="0" r="325">
      <c r="A325" s="0"/>
      <c r="B325" s="0"/>
      <c r="C325" s="0"/>
      <c r="D325" s="0"/>
      <c r="E325" s="0"/>
      <c r="F325" s="0"/>
      <c r="G325" s="0"/>
      <c r="H325" s="0"/>
      <c r="I325" s="0"/>
      <c r="J325" s="0"/>
      <c r="K325" s="0"/>
      <c r="L325" s="0"/>
      <c r="M325" s="0"/>
      <c r="N325" s="0"/>
      <c r="O325" s="0"/>
      <c r="P325" s="0"/>
      <c r="Q325" s="0"/>
      <c r="R325" s="0"/>
      <c r="S325" s="0"/>
      <c r="T325" s="0"/>
      <c r="U325" s="0"/>
      <c r="V325" s="0"/>
      <c r="W325" s="0"/>
      <c r="X325" s="0"/>
      <c r="Y325" s="0"/>
      <c r="Z325" s="0"/>
      <c r="AA325" s="0"/>
      <c r="AB325" s="0"/>
      <c r="AC325" s="0"/>
      <c r="AD325" s="0"/>
      <c r="AE325" s="0"/>
      <c r="AF325" s="0"/>
      <c r="AG325" s="0"/>
      <c r="AH325" s="0"/>
      <c r="AI325" s="0"/>
      <c r="AJ325" s="0"/>
      <c r="AK325" s="11" t="n">
        <v>45966</v>
      </c>
      <c r="AL325" s="6" t="n">
        <v>1.13</v>
      </c>
      <c r="AM325" s="0" t="s">
        <v>380</v>
      </c>
    </row>
    <row collapsed="false" customFormat="false" customHeight="false" hidden="false" ht="12.1" outlineLevel="0" r="326">
      <c r="A326" s="0"/>
      <c r="B326" s="0"/>
      <c r="C326" s="0"/>
      <c r="D326" s="0"/>
      <c r="E326" s="0"/>
      <c r="F326" s="0"/>
      <c r="G326" s="0"/>
      <c r="H326" s="0"/>
      <c r="I326" s="0"/>
      <c r="J326" s="0"/>
      <c r="K326" s="0"/>
      <c r="L326" s="0"/>
      <c r="M326" s="0"/>
      <c r="N326" s="0"/>
      <c r="O326" s="0"/>
      <c r="P326" s="0"/>
      <c r="Q326" s="0"/>
      <c r="R326" s="0"/>
      <c r="S326" s="0"/>
      <c r="T326" s="0"/>
      <c r="U326" s="0"/>
      <c r="V326" s="0"/>
      <c r="W326" s="0"/>
      <c r="X326" s="0"/>
      <c r="Y326" s="0"/>
      <c r="Z326" s="0"/>
      <c r="AA326" s="0"/>
      <c r="AB326" s="0"/>
      <c r="AC326" s="0"/>
      <c r="AD326" s="0"/>
      <c r="AE326" s="0"/>
      <c r="AF326" s="0"/>
      <c r="AG326" s="0"/>
      <c r="AH326" s="0"/>
      <c r="AI326" s="0"/>
      <c r="AJ326" s="0"/>
      <c r="AK326" s="11" t="n">
        <v>45966</v>
      </c>
      <c r="AL326" s="6" t="n">
        <v>1.13</v>
      </c>
      <c r="AM326" s="0" t="s">
        <v>380</v>
      </c>
    </row>
    <row collapsed="false" customFormat="false" customHeight="false" hidden="false" ht="12.1" outlineLevel="0" r="327">
      <c r="A327" s="0"/>
      <c r="B327" s="0"/>
      <c r="C327" s="0"/>
      <c r="D327" s="0"/>
      <c r="E327" s="0"/>
      <c r="F327" s="0"/>
      <c r="G327" s="0"/>
      <c r="H327" s="0"/>
      <c r="I327" s="0"/>
      <c r="J327" s="0"/>
      <c r="K327" s="0"/>
      <c r="L327" s="0"/>
      <c r="M327" s="0"/>
      <c r="N327" s="0"/>
      <c r="O327" s="0"/>
      <c r="P327" s="0"/>
      <c r="Q327" s="0"/>
      <c r="R327" s="0"/>
      <c r="S327" s="0"/>
      <c r="T327" s="0"/>
      <c r="U327" s="0"/>
      <c r="V327" s="0"/>
      <c r="W327" s="0"/>
      <c r="X327" s="0"/>
      <c r="Y327" s="0"/>
      <c r="Z327" s="0"/>
      <c r="AA327" s="0"/>
      <c r="AB327" s="0"/>
      <c r="AC327" s="0"/>
      <c r="AD327" s="0"/>
      <c r="AE327" s="0"/>
      <c r="AF327" s="0"/>
      <c r="AG327" s="0"/>
      <c r="AH327" s="0"/>
      <c r="AI327" s="0"/>
      <c r="AJ327" s="0"/>
      <c r="AK327" s="11" t="n">
        <v>45966</v>
      </c>
      <c r="AL327" s="6" t="n">
        <v>1.13</v>
      </c>
      <c r="AM327" s="0" t="s">
        <v>380</v>
      </c>
    </row>
    <row collapsed="false" customFormat="false" customHeight="false" hidden="false" ht="12.1" outlineLevel="0" r="328">
      <c r="A328" s="0"/>
      <c r="B328" s="0"/>
      <c r="C328" s="0"/>
      <c r="D328" s="0"/>
      <c r="E328" s="0"/>
      <c r="F328" s="0"/>
      <c r="G328" s="0"/>
      <c r="H328" s="0"/>
      <c r="I328" s="0"/>
      <c r="J328" s="0"/>
      <c r="K328" s="0"/>
      <c r="L328" s="0"/>
      <c r="M328" s="0"/>
      <c r="N328" s="0"/>
      <c r="O328" s="0"/>
      <c r="P328" s="0"/>
      <c r="Q328" s="0"/>
      <c r="R328" s="0"/>
      <c r="S328" s="0"/>
      <c r="T328" s="0"/>
      <c r="U328" s="0"/>
      <c r="V328" s="0"/>
      <c r="W328" s="0"/>
      <c r="X328" s="0"/>
      <c r="Y328" s="0"/>
      <c r="Z328" s="0"/>
      <c r="AA328" s="0"/>
      <c r="AB328" s="0"/>
      <c r="AC328" s="0"/>
      <c r="AD328" s="0"/>
      <c r="AE328" s="0"/>
      <c r="AF328" s="0"/>
      <c r="AG328" s="0"/>
      <c r="AH328" s="0"/>
      <c r="AI328" s="0"/>
      <c r="AJ328" s="0"/>
      <c r="AK328" s="11" t="n">
        <v>45966</v>
      </c>
      <c r="AL328" s="6" t="n">
        <v>1.13</v>
      </c>
      <c r="AM328" s="0" t="s">
        <v>380</v>
      </c>
    </row>
    <row collapsed="false" customFormat="false" customHeight="false" hidden="false" ht="12.1" outlineLevel="0" r="329">
      <c r="A329" s="0"/>
      <c r="B329" s="0"/>
      <c r="C329" s="0"/>
      <c r="D329" s="0"/>
      <c r="E329" s="0"/>
      <c r="F329" s="0"/>
      <c r="G329" s="0"/>
      <c r="H329" s="0"/>
      <c r="I329" s="0"/>
      <c r="J329" s="0"/>
      <c r="K329" s="0"/>
      <c r="L329" s="0"/>
      <c r="M329" s="0"/>
      <c r="N329" s="0"/>
      <c r="O329" s="0"/>
      <c r="P329" s="0"/>
      <c r="Q329" s="0"/>
      <c r="R329" s="0"/>
      <c r="S329" s="0"/>
      <c r="T329" s="0"/>
      <c r="U329" s="0"/>
      <c r="V329" s="0"/>
      <c r="W329" s="0"/>
      <c r="X329" s="0"/>
      <c r="Y329" s="0"/>
      <c r="Z329" s="0"/>
      <c r="AA329" s="0"/>
      <c r="AB329" s="0"/>
      <c r="AC329" s="0"/>
      <c r="AD329" s="0"/>
      <c r="AE329" s="0"/>
      <c r="AF329" s="0"/>
      <c r="AG329" s="0"/>
      <c r="AH329" s="0"/>
      <c r="AI329" s="0"/>
      <c r="AJ329" s="0"/>
      <c r="AK329" s="11" t="n">
        <v>45966</v>
      </c>
      <c r="AL329" s="6" t="n">
        <v>1.13</v>
      </c>
      <c r="AM329" s="0" t="s">
        <v>380</v>
      </c>
    </row>
    <row collapsed="false" customFormat="false" customHeight="false" hidden="false" ht="12.1" outlineLevel="0" r="330">
      <c r="A330" s="0"/>
      <c r="B330" s="0"/>
      <c r="C330" s="0"/>
      <c r="D330" s="0"/>
      <c r="E330" s="0"/>
      <c r="F330" s="0"/>
      <c r="G330" s="0"/>
      <c r="H330" s="0"/>
      <c r="I330" s="0"/>
      <c r="J330" s="0"/>
      <c r="K330" s="0"/>
      <c r="L330" s="0"/>
      <c r="M330" s="0"/>
      <c r="N330" s="0"/>
      <c r="O330" s="0"/>
      <c r="P330" s="0"/>
      <c r="Q330" s="0"/>
      <c r="R330" s="0"/>
      <c r="S330" s="0"/>
      <c r="T330" s="0"/>
      <c r="U330" s="0"/>
      <c r="V330" s="0"/>
      <c r="W330" s="0"/>
      <c r="X330" s="0"/>
      <c r="Y330" s="0"/>
      <c r="Z330" s="0"/>
      <c r="AA330" s="0"/>
      <c r="AB330" s="0"/>
      <c r="AC330" s="0"/>
      <c r="AD330" s="0"/>
      <c r="AE330" s="0"/>
      <c r="AF330" s="0"/>
      <c r="AG330" s="0"/>
      <c r="AH330" s="0"/>
      <c r="AI330" s="0"/>
      <c r="AJ330" s="0"/>
      <c r="AK330" s="11" t="n">
        <v>45966</v>
      </c>
      <c r="AL330" s="6" t="n">
        <v>1.13</v>
      </c>
      <c r="AM330" s="0" t="s">
        <v>380</v>
      </c>
    </row>
    <row collapsed="false" customFormat="false" customHeight="false" hidden="false" ht="12.1" outlineLevel="0" r="331">
      <c r="A331" s="0"/>
      <c r="B331" s="0"/>
      <c r="C331" s="0"/>
      <c r="D331" s="0"/>
      <c r="E331" s="0"/>
      <c r="F331" s="0"/>
      <c r="G331" s="0"/>
      <c r="H331" s="0"/>
      <c r="I331" s="0"/>
      <c r="J331" s="0"/>
      <c r="K331" s="0"/>
      <c r="L331" s="0"/>
      <c r="M331" s="0"/>
      <c r="N331" s="0"/>
      <c r="O331" s="0"/>
      <c r="P331" s="0"/>
      <c r="Q331" s="0"/>
      <c r="R331" s="0"/>
      <c r="S331" s="0"/>
      <c r="T331" s="0"/>
      <c r="U331" s="0"/>
      <c r="V331" s="0"/>
      <c r="W331" s="0"/>
      <c r="X331" s="0"/>
      <c r="Y331" s="0"/>
      <c r="Z331" s="0"/>
      <c r="AA331" s="0"/>
      <c r="AB331" s="0"/>
      <c r="AC331" s="0"/>
      <c r="AD331" s="0"/>
      <c r="AE331" s="0"/>
      <c r="AF331" s="0"/>
      <c r="AG331" s="0"/>
      <c r="AH331" s="0"/>
      <c r="AI331" s="0"/>
      <c r="AJ331" s="0"/>
      <c r="AK331" s="11" t="n">
        <v>45966</v>
      </c>
      <c r="AL331" s="6" t="n">
        <v>1.13</v>
      </c>
      <c r="AM331" s="0" t="s">
        <v>380</v>
      </c>
    </row>
    <row collapsed="false" customFormat="false" customHeight="false" hidden="false" ht="12.1" outlineLevel="0" r="332">
      <c r="A332" s="0"/>
      <c r="B332" s="0"/>
      <c r="C332" s="0"/>
      <c r="D332" s="0"/>
      <c r="E332" s="0"/>
      <c r="F332" s="0"/>
      <c r="G332" s="0"/>
      <c r="H332" s="0"/>
      <c r="I332" s="0"/>
      <c r="J332" s="0"/>
      <c r="K332" s="0"/>
      <c r="L332" s="0"/>
      <c r="M332" s="0"/>
      <c r="N332" s="0"/>
      <c r="O332" s="0"/>
      <c r="P332" s="0"/>
      <c r="Q332" s="0"/>
      <c r="R332" s="0"/>
      <c r="S332" s="0"/>
      <c r="T332" s="0"/>
      <c r="U332" s="0"/>
      <c r="V332" s="0"/>
      <c r="W332" s="0"/>
      <c r="X332" s="0"/>
      <c r="Y332" s="0"/>
      <c r="Z332" s="0"/>
      <c r="AA332" s="0"/>
      <c r="AB332" s="0"/>
      <c r="AC332" s="0"/>
      <c r="AD332" s="0"/>
      <c r="AE332" s="0"/>
      <c r="AF332" s="0"/>
      <c r="AG332" s="0"/>
      <c r="AH332" s="0"/>
      <c r="AI332" s="0"/>
      <c r="AJ332" s="0"/>
      <c r="AK332" s="11" t="n">
        <v>45966</v>
      </c>
      <c r="AL332" s="6" t="n">
        <v>1.13</v>
      </c>
      <c r="AM332" s="0" t="s">
        <v>380</v>
      </c>
    </row>
    <row collapsed="false" customFormat="false" customHeight="false" hidden="false" ht="12.1" outlineLevel="0" r="333">
      <c r="A333" s="0"/>
      <c r="B333" s="0"/>
      <c r="C333" s="0"/>
      <c r="D333" s="0"/>
      <c r="E333" s="0"/>
      <c r="F333" s="0"/>
      <c r="G333" s="0"/>
      <c r="H333" s="0"/>
      <c r="I333" s="0"/>
      <c r="J333" s="0"/>
      <c r="K333" s="0"/>
      <c r="L333" s="0"/>
      <c r="M333" s="0"/>
      <c r="N333" s="0"/>
      <c r="O333" s="0"/>
      <c r="P333" s="0"/>
      <c r="Q333" s="0"/>
      <c r="R333" s="0"/>
      <c r="S333" s="0"/>
      <c r="T333" s="0"/>
      <c r="U333" s="0"/>
      <c r="V333" s="0"/>
      <c r="W333" s="0"/>
      <c r="X333" s="0"/>
      <c r="Y333" s="0"/>
      <c r="Z333" s="0"/>
      <c r="AA333" s="0"/>
      <c r="AB333" s="0"/>
      <c r="AC333" s="0"/>
      <c r="AD333" s="0"/>
      <c r="AE333" s="0"/>
      <c r="AF333" s="0"/>
      <c r="AG333" s="0"/>
      <c r="AH333" s="0"/>
      <c r="AI333" s="0"/>
      <c r="AJ333" s="0"/>
      <c r="AK333" s="11" t="n">
        <v>45966</v>
      </c>
      <c r="AL333" s="6" t="n">
        <v>1.13</v>
      </c>
      <c r="AM333" s="0" t="s">
        <v>380</v>
      </c>
    </row>
    <row collapsed="false" customFormat="false" customHeight="false" hidden="false" ht="12.1" outlineLevel="0" r="334">
      <c r="A334" s="0"/>
      <c r="B334" s="0"/>
      <c r="C334" s="0"/>
      <c r="D334" s="0"/>
      <c r="E334" s="0"/>
      <c r="F334" s="0"/>
      <c r="G334" s="0"/>
      <c r="H334" s="0"/>
      <c r="I334" s="0"/>
      <c r="J334" s="0"/>
      <c r="K334" s="0"/>
      <c r="L334" s="0"/>
      <c r="M334" s="0"/>
      <c r="N334" s="0"/>
      <c r="O334" s="0"/>
      <c r="P334" s="0"/>
      <c r="Q334" s="0"/>
      <c r="R334" s="0"/>
      <c r="S334" s="0"/>
      <c r="T334" s="0"/>
      <c r="U334" s="0"/>
      <c r="V334" s="0"/>
      <c r="W334" s="0"/>
      <c r="X334" s="0"/>
      <c r="Y334" s="0"/>
      <c r="Z334" s="0"/>
      <c r="AA334" s="0"/>
      <c r="AB334" s="0"/>
      <c r="AC334" s="0"/>
      <c r="AD334" s="0"/>
      <c r="AE334" s="0"/>
      <c r="AF334" s="0"/>
      <c r="AG334" s="0"/>
      <c r="AH334" s="0"/>
      <c r="AI334" s="0"/>
      <c r="AJ334" s="0"/>
      <c r="AK334" s="11" t="n">
        <v>45966</v>
      </c>
      <c r="AL334" s="6" t="n">
        <v>1.13</v>
      </c>
      <c r="AM334" s="0" t="s">
        <v>380</v>
      </c>
    </row>
    <row collapsed="false" customFormat="false" customHeight="false" hidden="false" ht="12.1" outlineLevel="0" r="335">
      <c r="A335" s="0"/>
      <c r="B335" s="0"/>
      <c r="C335" s="0"/>
      <c r="D335" s="0"/>
      <c r="E335" s="0"/>
      <c r="F335" s="0"/>
      <c r="G335" s="0"/>
      <c r="H335" s="0"/>
      <c r="I335" s="0"/>
      <c r="J335" s="0"/>
      <c r="K335" s="0"/>
      <c r="L335" s="0"/>
      <c r="M335" s="0"/>
      <c r="N335" s="0"/>
      <c r="O335" s="0"/>
      <c r="P335" s="0"/>
      <c r="Q335" s="0"/>
      <c r="R335" s="0"/>
      <c r="S335" s="0"/>
      <c r="T335" s="0"/>
      <c r="U335" s="0"/>
      <c r="V335" s="0"/>
      <c r="W335" s="0"/>
      <c r="X335" s="0"/>
      <c r="Y335" s="0"/>
      <c r="Z335" s="0"/>
      <c r="AA335" s="0"/>
      <c r="AB335" s="0"/>
      <c r="AC335" s="0"/>
      <c r="AD335" s="0"/>
      <c r="AE335" s="0"/>
      <c r="AF335" s="0"/>
      <c r="AG335" s="0"/>
      <c r="AH335" s="0"/>
      <c r="AI335" s="0"/>
      <c r="AJ335" s="0"/>
      <c r="AK335" s="11" t="n">
        <v>45966</v>
      </c>
      <c r="AL335" s="6" t="n">
        <v>1.13</v>
      </c>
      <c r="AM335" s="0" t="s">
        <v>380</v>
      </c>
    </row>
    <row collapsed="false" customFormat="false" customHeight="false" hidden="false" ht="12.1" outlineLevel="0" r="336">
      <c r="A336" s="0"/>
      <c r="B336" s="0"/>
      <c r="C336" s="0"/>
      <c r="D336" s="0"/>
      <c r="E336" s="0"/>
      <c r="F336" s="0"/>
      <c r="G336" s="0"/>
      <c r="H336" s="0"/>
      <c r="I336" s="0"/>
      <c r="J336" s="0"/>
      <c r="K336" s="0"/>
      <c r="L336" s="0"/>
      <c r="M336" s="0"/>
      <c r="N336" s="0"/>
      <c r="O336" s="0"/>
      <c r="P336" s="0"/>
      <c r="Q336" s="0"/>
      <c r="R336" s="0"/>
      <c r="S336" s="0"/>
      <c r="T336" s="0"/>
      <c r="U336" s="0"/>
      <c r="V336" s="0"/>
      <c r="W336" s="0"/>
      <c r="X336" s="0"/>
      <c r="Y336" s="0"/>
      <c r="Z336" s="0"/>
      <c r="AA336" s="0"/>
      <c r="AB336" s="0"/>
      <c r="AC336" s="0"/>
      <c r="AD336" s="0"/>
      <c r="AE336" s="0"/>
      <c r="AF336" s="0"/>
      <c r="AG336" s="0"/>
      <c r="AH336" s="0"/>
      <c r="AI336" s="0"/>
      <c r="AJ336" s="0"/>
      <c r="AK336" s="11" t="n">
        <v>45966</v>
      </c>
      <c r="AL336" s="6" t="n">
        <v>1.13</v>
      </c>
      <c r="AM336" s="0" t="s">
        <v>380</v>
      </c>
    </row>
    <row collapsed="false" customFormat="false" customHeight="false" hidden="false" ht="12.1" outlineLevel="0" r="337">
      <c r="A337" s="0"/>
      <c r="B337" s="0"/>
      <c r="C337" s="0"/>
      <c r="D337" s="0"/>
      <c r="E337" s="0"/>
      <c r="F337" s="0"/>
      <c r="G337" s="0"/>
      <c r="H337" s="0"/>
      <c r="I337" s="0"/>
      <c r="J337" s="0"/>
      <c r="K337" s="0"/>
      <c r="L337" s="0"/>
      <c r="M337" s="0"/>
      <c r="N337" s="0"/>
      <c r="O337" s="0"/>
      <c r="P337" s="0"/>
      <c r="Q337" s="0"/>
      <c r="R337" s="0"/>
      <c r="S337" s="0"/>
      <c r="T337" s="0"/>
      <c r="U337" s="0"/>
      <c r="V337" s="0"/>
      <c r="W337" s="0"/>
      <c r="X337" s="0"/>
      <c r="Y337" s="0"/>
      <c r="Z337" s="0"/>
      <c r="AA337" s="0"/>
      <c r="AB337" s="0"/>
      <c r="AC337" s="0"/>
      <c r="AD337" s="0"/>
      <c r="AE337" s="0"/>
      <c r="AF337" s="0"/>
      <c r="AG337" s="0"/>
      <c r="AH337" s="0"/>
      <c r="AI337" s="0"/>
      <c r="AJ337" s="0"/>
      <c r="AK337" s="11" t="n">
        <v>45966</v>
      </c>
      <c r="AL337" s="6" t="n">
        <v>1.13</v>
      </c>
      <c r="AM337" s="0" t="s">
        <v>380</v>
      </c>
    </row>
    <row collapsed="false" customFormat="false" customHeight="false" hidden="false" ht="12.1" outlineLevel="0" r="338">
      <c r="A338" s="0"/>
      <c r="B338" s="0"/>
      <c r="C338" s="0"/>
      <c r="D338" s="0"/>
      <c r="E338" s="0"/>
      <c r="F338" s="0"/>
      <c r="G338" s="0"/>
      <c r="H338" s="0"/>
      <c r="I338" s="0"/>
      <c r="J338" s="0"/>
      <c r="K338" s="0"/>
      <c r="L338" s="0"/>
      <c r="M338" s="0"/>
      <c r="N338" s="0"/>
      <c r="O338" s="0"/>
      <c r="P338" s="0"/>
      <c r="Q338" s="0"/>
      <c r="R338" s="0"/>
      <c r="S338" s="0"/>
      <c r="T338" s="0"/>
      <c r="U338" s="0"/>
      <c r="V338" s="0"/>
      <c r="W338" s="0"/>
      <c r="X338" s="0"/>
      <c r="Y338" s="0"/>
      <c r="Z338" s="0"/>
      <c r="AA338" s="0"/>
      <c r="AB338" s="0"/>
      <c r="AC338" s="0"/>
      <c r="AD338" s="0"/>
      <c r="AE338" s="0"/>
      <c r="AF338" s="0"/>
      <c r="AG338" s="0"/>
      <c r="AH338" s="0"/>
      <c r="AI338" s="0"/>
      <c r="AJ338" s="0"/>
      <c r="AK338" s="11" t="n">
        <v>45966</v>
      </c>
      <c r="AL338" s="6" t="n">
        <v>1.13</v>
      </c>
      <c r="AM338" s="0" t="s">
        <v>380</v>
      </c>
    </row>
    <row collapsed="false" customFormat="false" customHeight="false" hidden="false" ht="12.1" outlineLevel="0" r="339">
      <c r="A339" s="0"/>
      <c r="B339" s="0"/>
      <c r="C339" s="0"/>
      <c r="D339" s="0"/>
      <c r="E339" s="0"/>
      <c r="F339" s="0"/>
      <c r="G339" s="0"/>
      <c r="H339" s="0"/>
      <c r="I339" s="0"/>
      <c r="J339" s="0"/>
      <c r="K339" s="0"/>
      <c r="L339" s="0"/>
      <c r="M339" s="0"/>
      <c r="N339" s="0"/>
      <c r="O339" s="0"/>
      <c r="P339" s="0"/>
      <c r="Q339" s="0"/>
      <c r="R339" s="0"/>
      <c r="S339" s="0"/>
      <c r="T339" s="0"/>
      <c r="U339" s="0"/>
      <c r="V339" s="0"/>
      <c r="W339" s="0"/>
      <c r="X339" s="0"/>
      <c r="Y339" s="0"/>
      <c r="Z339" s="0"/>
      <c r="AA339" s="0"/>
      <c r="AB339" s="0"/>
      <c r="AC339" s="0"/>
      <c r="AD339" s="0"/>
      <c r="AE339" s="0"/>
      <c r="AF339" s="0"/>
      <c r="AG339" s="0"/>
      <c r="AH339" s="0"/>
      <c r="AI339" s="0"/>
      <c r="AJ339" s="0"/>
      <c r="AK339" s="11" t="n">
        <v>45966</v>
      </c>
      <c r="AL339" s="6" t="n">
        <v>1.13</v>
      </c>
      <c r="AM339" s="0" t="s">
        <v>380</v>
      </c>
    </row>
    <row collapsed="false" customFormat="false" customHeight="false" hidden="false" ht="12.1" outlineLevel="0" r="340">
      <c r="A340" s="0"/>
      <c r="B340" s="0"/>
      <c r="C340" s="0"/>
      <c r="D340" s="0"/>
      <c r="E340" s="0"/>
      <c r="F340" s="0"/>
      <c r="G340" s="0"/>
      <c r="H340" s="0"/>
      <c r="I340" s="0"/>
      <c r="J340" s="0"/>
      <c r="K340" s="0"/>
      <c r="L340" s="0"/>
      <c r="M340" s="0"/>
      <c r="N340" s="0"/>
      <c r="O340" s="0"/>
      <c r="P340" s="0"/>
      <c r="Q340" s="0"/>
      <c r="R340" s="0"/>
      <c r="S340" s="0"/>
      <c r="T340" s="0"/>
      <c r="U340" s="0"/>
      <c r="V340" s="0"/>
      <c r="W340" s="0"/>
      <c r="X340" s="0"/>
      <c r="Y340" s="0"/>
      <c r="Z340" s="0"/>
      <c r="AA340" s="0"/>
      <c r="AB340" s="0"/>
      <c r="AC340" s="0"/>
      <c r="AD340" s="0"/>
      <c r="AE340" s="0"/>
      <c r="AF340" s="0"/>
      <c r="AG340" s="0"/>
      <c r="AH340" s="0"/>
      <c r="AI340" s="0"/>
      <c r="AJ340" s="0"/>
      <c r="AK340" s="11" t="n">
        <v>45966</v>
      </c>
      <c r="AL340" s="6" t="n">
        <v>1.13</v>
      </c>
      <c r="AM340" s="0" t="s">
        <v>380</v>
      </c>
    </row>
    <row collapsed="false" customFormat="false" customHeight="false" hidden="false" ht="12.1" outlineLevel="0" r="341">
      <c r="A341" s="0"/>
      <c r="B341" s="0"/>
      <c r="C341" s="0"/>
      <c r="D341" s="0"/>
      <c r="E341" s="0"/>
      <c r="F341" s="0"/>
      <c r="G341" s="0"/>
      <c r="H341" s="0"/>
      <c r="I341" s="0"/>
      <c r="J341" s="0"/>
      <c r="K341" s="0"/>
      <c r="L341" s="0"/>
      <c r="M341" s="0"/>
      <c r="N341" s="0"/>
      <c r="O341" s="0"/>
      <c r="P341" s="0"/>
      <c r="Q341" s="0"/>
      <c r="R341" s="0"/>
      <c r="S341" s="0"/>
      <c r="T341" s="0"/>
      <c r="U341" s="0"/>
      <c r="V341" s="0"/>
      <c r="W341" s="0"/>
      <c r="X341" s="0"/>
      <c r="Y341" s="0"/>
      <c r="Z341" s="0"/>
      <c r="AA341" s="0"/>
      <c r="AB341" s="0"/>
      <c r="AC341" s="0"/>
      <c r="AD341" s="0"/>
      <c r="AE341" s="0"/>
      <c r="AF341" s="0"/>
      <c r="AG341" s="0"/>
      <c r="AH341" s="0"/>
      <c r="AI341" s="0"/>
      <c r="AJ341" s="0"/>
      <c r="AK341" s="11" t="n">
        <v>45966</v>
      </c>
      <c r="AL341" s="6" t="n">
        <v>1.13</v>
      </c>
      <c r="AM341" s="0" t="s">
        <v>380</v>
      </c>
    </row>
    <row collapsed="false" customFormat="false" customHeight="false" hidden="false" ht="12.1" outlineLevel="0" r="342">
      <c r="A342" s="0"/>
      <c r="B342" s="0"/>
      <c r="C342" s="0"/>
      <c r="D342" s="0"/>
      <c r="E342" s="0"/>
      <c r="F342" s="0"/>
      <c r="G342" s="0"/>
      <c r="H342" s="0"/>
      <c r="I342" s="0"/>
      <c r="J342" s="0"/>
      <c r="K342" s="0"/>
      <c r="L342" s="0"/>
      <c r="M342" s="0"/>
      <c r="N342" s="0"/>
      <c r="O342" s="0"/>
      <c r="P342" s="0"/>
      <c r="Q342" s="0"/>
      <c r="R342" s="0"/>
      <c r="S342" s="0"/>
      <c r="T342" s="0"/>
      <c r="U342" s="0"/>
      <c r="V342" s="0"/>
      <c r="W342" s="0"/>
      <c r="X342" s="0"/>
      <c r="Y342" s="0"/>
      <c r="Z342" s="0"/>
      <c r="AA342" s="0"/>
      <c r="AB342" s="0"/>
      <c r="AC342" s="0"/>
      <c r="AD342" s="0"/>
      <c r="AE342" s="0"/>
      <c r="AF342" s="0"/>
      <c r="AG342" s="0"/>
      <c r="AH342" s="0"/>
      <c r="AI342" s="0"/>
      <c r="AJ342" s="0"/>
      <c r="AK342" s="11" t="n">
        <v>45966</v>
      </c>
      <c r="AL342" s="6" t="n">
        <v>1.13</v>
      </c>
      <c r="AM342" s="0" t="s">
        <v>380</v>
      </c>
    </row>
    <row collapsed="false" customFormat="false" customHeight="false" hidden="false" ht="12.1" outlineLevel="0" r="343">
      <c r="A343" s="0"/>
      <c r="B343" s="0"/>
      <c r="C343" s="0"/>
      <c r="D343" s="0"/>
      <c r="E343" s="0"/>
      <c r="F343" s="0"/>
      <c r="G343" s="0"/>
      <c r="H343" s="0"/>
      <c r="I343" s="0"/>
      <c r="J343" s="0"/>
      <c r="K343" s="0"/>
      <c r="L343" s="0"/>
      <c r="M343" s="0"/>
      <c r="N343" s="0"/>
      <c r="O343" s="0"/>
      <c r="P343" s="0"/>
      <c r="Q343" s="0"/>
      <c r="R343" s="0"/>
      <c r="S343" s="0"/>
      <c r="T343" s="0"/>
      <c r="U343" s="0"/>
      <c r="V343" s="0"/>
      <c r="W343" s="0"/>
      <c r="X343" s="0"/>
      <c r="Y343" s="0"/>
      <c r="Z343" s="0"/>
      <c r="AA343" s="0"/>
      <c r="AB343" s="0"/>
      <c r="AC343" s="0"/>
      <c r="AD343" s="0"/>
      <c r="AE343" s="0"/>
      <c r="AF343" s="0"/>
      <c r="AG343" s="0"/>
      <c r="AH343" s="0"/>
      <c r="AI343" s="0"/>
      <c r="AJ343" s="0"/>
      <c r="AK343" s="11" t="n">
        <v>45966</v>
      </c>
      <c r="AL343" s="6" t="n">
        <v>1.13</v>
      </c>
      <c r="AM343" s="0" t="s">
        <v>380</v>
      </c>
    </row>
    <row collapsed="false" customFormat="false" customHeight="false" hidden="false" ht="12.1" outlineLevel="0" r="344">
      <c r="A344" s="0"/>
      <c r="B344" s="0"/>
      <c r="C344" s="0"/>
      <c r="D344" s="0"/>
      <c r="E344" s="0"/>
      <c r="F344" s="0"/>
      <c r="G344" s="0"/>
      <c r="H344" s="0"/>
      <c r="I344" s="0"/>
      <c r="J344" s="0"/>
      <c r="K344" s="0"/>
      <c r="L344" s="0"/>
      <c r="M344" s="0"/>
      <c r="N344" s="0"/>
      <c r="O344" s="0"/>
      <c r="P344" s="0"/>
      <c r="Q344" s="0"/>
      <c r="R344" s="0"/>
      <c r="S344" s="0"/>
      <c r="T344" s="0"/>
      <c r="U344" s="0"/>
      <c r="V344" s="0"/>
      <c r="W344" s="0"/>
      <c r="X344" s="0"/>
      <c r="Y344" s="0"/>
      <c r="Z344" s="0"/>
      <c r="AA344" s="0"/>
      <c r="AB344" s="0"/>
      <c r="AC344" s="0"/>
      <c r="AD344" s="0"/>
      <c r="AE344" s="0"/>
      <c r="AF344" s="0"/>
      <c r="AG344" s="0"/>
      <c r="AH344" s="0"/>
      <c r="AI344" s="0"/>
      <c r="AJ344" s="0"/>
      <c r="AK344" s="11" t="n">
        <v>45966</v>
      </c>
      <c r="AL344" s="6" t="n">
        <v>1.13</v>
      </c>
      <c r="AM344" s="0" t="s">
        <v>380</v>
      </c>
    </row>
    <row collapsed="false" customFormat="false" customHeight="false" hidden="false" ht="12.1" outlineLevel="0" r="345">
      <c r="A345" s="0"/>
      <c r="B345" s="0"/>
      <c r="C345" s="0"/>
      <c r="D345" s="0"/>
      <c r="E345" s="0"/>
      <c r="F345" s="0"/>
      <c r="G345" s="0"/>
      <c r="H345" s="0"/>
      <c r="I345" s="0"/>
      <c r="J345" s="0"/>
      <c r="K345" s="0"/>
      <c r="L345" s="0"/>
      <c r="M345" s="0"/>
      <c r="N345" s="0"/>
      <c r="O345" s="0"/>
      <c r="P345" s="0"/>
      <c r="Q345" s="0"/>
      <c r="R345" s="0"/>
      <c r="S345" s="0"/>
      <c r="T345" s="0"/>
      <c r="U345" s="0"/>
      <c r="V345" s="0"/>
      <c r="W345" s="0"/>
      <c r="X345" s="0"/>
      <c r="Y345" s="0"/>
      <c r="Z345" s="0"/>
      <c r="AA345" s="0"/>
      <c r="AB345" s="0"/>
      <c r="AC345" s="0"/>
      <c r="AD345" s="0"/>
      <c r="AE345" s="0"/>
      <c r="AF345" s="0"/>
      <c r="AG345" s="0"/>
      <c r="AH345" s="0"/>
      <c r="AI345" s="0"/>
      <c r="AJ345" s="0"/>
      <c r="AK345" s="11" t="n">
        <v>45966</v>
      </c>
      <c r="AL345" s="6" t="n">
        <v>1.13</v>
      </c>
      <c r="AM345" s="0" t="s">
        <v>380</v>
      </c>
    </row>
    <row collapsed="false" customFormat="false" customHeight="false" hidden="false" ht="12.1" outlineLevel="0" r="346">
      <c r="A346" s="0"/>
      <c r="B346" s="0"/>
      <c r="C346" s="0"/>
      <c r="D346" s="0"/>
      <c r="E346" s="0"/>
      <c r="F346" s="0"/>
      <c r="G346" s="0"/>
      <c r="H346" s="0"/>
      <c r="I346" s="0"/>
      <c r="J346" s="0"/>
      <c r="K346" s="0"/>
      <c r="L346" s="0"/>
      <c r="M346" s="0"/>
      <c r="N346" s="0"/>
      <c r="O346" s="0"/>
      <c r="P346" s="0"/>
      <c r="Q346" s="0"/>
      <c r="R346" s="0"/>
      <c r="S346" s="0"/>
      <c r="T346" s="0"/>
      <c r="U346" s="0"/>
      <c r="V346" s="0"/>
      <c r="W346" s="0"/>
      <c r="X346" s="0"/>
      <c r="Y346" s="0"/>
      <c r="Z346" s="0"/>
      <c r="AA346" s="0"/>
      <c r="AB346" s="0"/>
      <c r="AC346" s="0"/>
      <c r="AD346" s="0"/>
      <c r="AE346" s="0"/>
      <c r="AF346" s="0"/>
      <c r="AG346" s="0"/>
      <c r="AH346" s="0"/>
      <c r="AI346" s="0"/>
      <c r="AJ346" s="0"/>
      <c r="AK346" s="11" t="n">
        <v>45966</v>
      </c>
      <c r="AL346" s="6" t="n">
        <v>1.13</v>
      </c>
      <c r="AM346" s="0" t="s">
        <v>380</v>
      </c>
    </row>
    <row collapsed="false" customFormat="false" customHeight="false" hidden="false" ht="12.1" outlineLevel="0" r="347">
      <c r="A347" s="0"/>
      <c r="B347" s="0"/>
      <c r="C347" s="0"/>
      <c r="D347" s="0"/>
      <c r="E347" s="0"/>
      <c r="F347" s="0"/>
      <c r="G347" s="0"/>
      <c r="H347" s="0"/>
      <c r="I347" s="0"/>
      <c r="J347" s="0"/>
      <c r="K347" s="0"/>
      <c r="L347" s="0"/>
      <c r="M347" s="0"/>
      <c r="N347" s="0"/>
      <c r="O347" s="0"/>
      <c r="P347" s="0"/>
      <c r="Q347" s="0"/>
      <c r="R347" s="0"/>
      <c r="S347" s="0"/>
      <c r="T347" s="0"/>
      <c r="U347" s="0"/>
      <c r="V347" s="0"/>
      <c r="W347" s="0"/>
      <c r="X347" s="0"/>
      <c r="Y347" s="0"/>
      <c r="Z347" s="0"/>
      <c r="AA347" s="0"/>
      <c r="AB347" s="0"/>
      <c r="AC347" s="0"/>
      <c r="AD347" s="0"/>
      <c r="AE347" s="0"/>
      <c r="AF347" s="0"/>
      <c r="AG347" s="0"/>
      <c r="AH347" s="0"/>
      <c r="AI347" s="0"/>
      <c r="AJ347" s="0"/>
      <c r="AK347" s="11" t="n">
        <v>45966</v>
      </c>
      <c r="AL347" s="6" t="n">
        <v>1.13</v>
      </c>
      <c r="AM347" s="0" t="s">
        <v>380</v>
      </c>
    </row>
    <row collapsed="false" customFormat="false" customHeight="false" hidden="false" ht="12.1" outlineLevel="0" r="348">
      <c r="A348" s="0"/>
      <c r="B348" s="0"/>
      <c r="C348" s="0"/>
      <c r="D348" s="0"/>
      <c r="E348" s="0"/>
      <c r="F348" s="0"/>
      <c r="G348" s="0"/>
      <c r="H348" s="0"/>
      <c r="I348" s="0"/>
      <c r="J348" s="0"/>
      <c r="K348" s="0"/>
      <c r="L348" s="0"/>
      <c r="M348" s="0"/>
      <c r="N348" s="0"/>
      <c r="O348" s="0"/>
      <c r="P348" s="0"/>
      <c r="Q348" s="0"/>
      <c r="R348" s="0"/>
      <c r="S348" s="0"/>
      <c r="T348" s="0"/>
      <c r="U348" s="0"/>
      <c r="V348" s="0"/>
      <c r="W348" s="0"/>
      <c r="X348" s="0"/>
      <c r="Y348" s="0"/>
      <c r="Z348" s="0"/>
      <c r="AA348" s="0"/>
      <c r="AB348" s="0"/>
      <c r="AC348" s="0"/>
      <c r="AD348" s="0"/>
      <c r="AE348" s="0"/>
      <c r="AF348" s="0"/>
      <c r="AG348" s="0"/>
      <c r="AH348" s="0"/>
      <c r="AI348" s="0"/>
      <c r="AJ348" s="0"/>
      <c r="AK348" s="11" t="n">
        <v>45966</v>
      </c>
      <c r="AL348" s="6" t="n">
        <v>1.13</v>
      </c>
      <c r="AM348" s="0" t="s">
        <v>380</v>
      </c>
    </row>
    <row collapsed="false" customFormat="false" customHeight="false" hidden="false" ht="12.1" outlineLevel="0" r="349">
      <c r="A349" s="0"/>
      <c r="B349" s="0"/>
      <c r="C349" s="0"/>
      <c r="D349" s="0"/>
      <c r="E349" s="0"/>
      <c r="F349" s="0"/>
      <c r="G349" s="0"/>
      <c r="H349" s="0"/>
      <c r="I349" s="0"/>
      <c r="J349" s="0"/>
      <c r="K349" s="0"/>
      <c r="L349" s="0"/>
      <c r="M349" s="0"/>
      <c r="N349" s="0"/>
      <c r="O349" s="0"/>
      <c r="P349" s="0"/>
      <c r="Q349" s="0"/>
      <c r="R349" s="0"/>
      <c r="S349" s="0"/>
      <c r="T349" s="0"/>
      <c r="U349" s="0"/>
      <c r="V349" s="0"/>
      <c r="W349" s="0"/>
      <c r="X349" s="0"/>
      <c r="Y349" s="0"/>
      <c r="Z349" s="0"/>
      <c r="AA349" s="0"/>
      <c r="AB349" s="0"/>
      <c r="AC349" s="0"/>
      <c r="AD349" s="0"/>
      <c r="AE349" s="0"/>
      <c r="AF349" s="0"/>
      <c r="AG349" s="0"/>
      <c r="AH349" s="0"/>
      <c r="AI349" s="0"/>
      <c r="AJ349" s="0"/>
      <c r="AK349" s="11" t="n">
        <v>45966</v>
      </c>
      <c r="AL349" s="6" t="n">
        <v>1.13</v>
      </c>
      <c r="AM349" s="0" t="s">
        <v>380</v>
      </c>
    </row>
    <row collapsed="false" customFormat="false" customHeight="false" hidden="false" ht="12.1" outlineLevel="0" r="350">
      <c r="A350" s="0"/>
      <c r="B350" s="0"/>
      <c r="C350" s="0"/>
      <c r="D350" s="0"/>
      <c r="E350" s="0"/>
      <c r="F350" s="0"/>
      <c r="G350" s="0"/>
      <c r="H350" s="0"/>
      <c r="I350" s="0"/>
      <c r="J350" s="0"/>
      <c r="K350" s="0"/>
      <c r="L350" s="0"/>
      <c r="M350" s="0"/>
      <c r="N350" s="0"/>
      <c r="O350" s="0"/>
      <c r="P350" s="0"/>
      <c r="Q350" s="0"/>
      <c r="R350" s="0"/>
      <c r="S350" s="0"/>
      <c r="T350" s="0"/>
      <c r="U350" s="0"/>
      <c r="V350" s="0"/>
      <c r="W350" s="0"/>
      <c r="X350" s="0"/>
      <c r="Y350" s="0"/>
      <c r="Z350" s="0"/>
      <c r="AA350" s="0"/>
      <c r="AB350" s="0"/>
      <c r="AC350" s="0"/>
      <c r="AD350" s="0"/>
      <c r="AE350" s="0"/>
      <c r="AF350" s="0"/>
      <c r="AG350" s="0"/>
      <c r="AH350" s="0"/>
      <c r="AI350" s="0"/>
      <c r="AJ350" s="0"/>
      <c r="AK350" s="11" t="n">
        <v>45966</v>
      </c>
      <c r="AL350" s="6" t="n">
        <v>1.13</v>
      </c>
      <c r="AM350" s="0" t="s">
        <v>380</v>
      </c>
    </row>
    <row collapsed="false" customFormat="false" customHeight="false" hidden="false" ht="12.1" outlineLevel="0" r="351">
      <c r="A351" s="0"/>
      <c r="B351" s="0"/>
      <c r="C351" s="0"/>
      <c r="D351" s="0"/>
      <c r="E351" s="0"/>
      <c r="F351" s="0"/>
      <c r="G351" s="0"/>
      <c r="H351" s="0"/>
      <c r="I351" s="0"/>
      <c r="J351" s="0"/>
      <c r="K351" s="0"/>
      <c r="L351" s="0"/>
      <c r="M351" s="0"/>
      <c r="N351" s="0"/>
      <c r="O351" s="0"/>
      <c r="P351" s="0"/>
      <c r="Q351" s="0"/>
      <c r="R351" s="0"/>
      <c r="S351" s="0"/>
      <c r="T351" s="0"/>
      <c r="U351" s="0"/>
      <c r="V351" s="0"/>
      <c r="W351" s="0"/>
      <c r="X351" s="0"/>
      <c r="Y351" s="0"/>
      <c r="Z351" s="0"/>
      <c r="AA351" s="0"/>
      <c r="AB351" s="0"/>
      <c r="AC351" s="0"/>
      <c r="AD351" s="0"/>
      <c r="AE351" s="0"/>
      <c r="AF351" s="0"/>
      <c r="AG351" s="0"/>
      <c r="AH351" s="0"/>
      <c r="AI351" s="0"/>
      <c r="AJ351" s="0"/>
      <c r="AK351" s="11" t="n">
        <v>45966</v>
      </c>
      <c r="AL351" s="6" t="n">
        <v>1.13</v>
      </c>
      <c r="AM351" s="0" t="s">
        <v>380</v>
      </c>
    </row>
    <row collapsed="false" customFormat="false" customHeight="false" hidden="false" ht="12.1" outlineLevel="0" r="352">
      <c r="A352" s="0"/>
      <c r="B352" s="0"/>
      <c r="C352" s="0"/>
      <c r="D352" s="0"/>
      <c r="E352" s="0"/>
      <c r="F352" s="0"/>
      <c r="G352" s="0"/>
      <c r="H352" s="0"/>
      <c r="I352" s="0"/>
      <c r="J352" s="0"/>
      <c r="K352" s="0"/>
      <c r="L352" s="0"/>
      <c r="M352" s="0"/>
      <c r="N352" s="0"/>
      <c r="O352" s="0"/>
      <c r="P352" s="0"/>
      <c r="Q352" s="0"/>
      <c r="R352" s="0"/>
      <c r="S352" s="0"/>
      <c r="T352" s="0"/>
      <c r="U352" s="0"/>
      <c r="V352" s="0"/>
      <c r="W352" s="0"/>
      <c r="X352" s="0"/>
      <c r="Y352" s="0"/>
      <c r="Z352" s="0"/>
      <c r="AA352" s="0"/>
      <c r="AB352" s="0"/>
      <c r="AC352" s="0"/>
      <c r="AD352" s="0"/>
      <c r="AE352" s="0"/>
      <c r="AF352" s="0"/>
      <c r="AG352" s="0"/>
      <c r="AH352" s="0"/>
      <c r="AI352" s="0"/>
      <c r="AJ352" s="0"/>
      <c r="AK352" s="11" t="n">
        <v>45966</v>
      </c>
      <c r="AL352" s="6" t="n">
        <v>1.13</v>
      </c>
      <c r="AM352" s="0" t="s">
        <v>380</v>
      </c>
    </row>
    <row collapsed="false" customFormat="false" customHeight="false" hidden="false" ht="12.1" outlineLevel="0" r="353">
      <c r="A353" s="0"/>
      <c r="B353" s="0"/>
      <c r="C353" s="0"/>
      <c r="D353" s="0"/>
      <c r="E353" s="0"/>
      <c r="F353" s="0"/>
      <c r="G353" s="0"/>
      <c r="H353" s="0"/>
      <c r="I353" s="0"/>
      <c r="J353" s="0"/>
      <c r="K353" s="0"/>
      <c r="L353" s="0"/>
      <c r="M353" s="0"/>
      <c r="N353" s="0"/>
      <c r="O353" s="0"/>
      <c r="P353" s="0"/>
      <c r="Q353" s="0"/>
      <c r="R353" s="0"/>
      <c r="S353" s="0"/>
      <c r="T353" s="0"/>
      <c r="U353" s="0"/>
      <c r="V353" s="0"/>
      <c r="W353" s="0"/>
      <c r="X353" s="0"/>
      <c r="Y353" s="0"/>
      <c r="Z353" s="0"/>
      <c r="AA353" s="0"/>
      <c r="AB353" s="0"/>
      <c r="AC353" s="0"/>
      <c r="AD353" s="0"/>
      <c r="AE353" s="0"/>
      <c r="AF353" s="0"/>
      <c r="AG353" s="0"/>
      <c r="AH353" s="0"/>
      <c r="AI353" s="0"/>
      <c r="AJ353" s="0"/>
      <c r="AK353" s="11" t="n">
        <v>45966</v>
      </c>
      <c r="AL353" s="6" t="n">
        <v>1.13</v>
      </c>
      <c r="AM353" s="0" t="s">
        <v>380</v>
      </c>
    </row>
    <row collapsed="false" customFormat="false" customHeight="false" hidden="false" ht="12.1" outlineLevel="0" r="354">
      <c r="A354" s="0"/>
      <c r="B354" s="0"/>
      <c r="C354" s="0"/>
      <c r="D354" s="0"/>
      <c r="E354" s="0"/>
      <c r="F354" s="0"/>
      <c r="G354" s="0"/>
      <c r="H354" s="0"/>
      <c r="I354" s="0"/>
      <c r="J354" s="0"/>
      <c r="K354" s="0"/>
      <c r="L354" s="0"/>
      <c r="M354" s="0"/>
      <c r="N354" s="0"/>
      <c r="O354" s="0"/>
      <c r="P354" s="0"/>
      <c r="Q354" s="0"/>
      <c r="R354" s="0"/>
      <c r="S354" s="0"/>
      <c r="T354" s="0"/>
      <c r="U354" s="0"/>
      <c r="V354" s="0"/>
      <c r="W354" s="0"/>
      <c r="X354" s="0"/>
      <c r="Y354" s="0"/>
      <c r="Z354" s="0"/>
      <c r="AA354" s="0"/>
      <c r="AB354" s="0"/>
      <c r="AC354" s="0"/>
      <c r="AD354" s="0"/>
      <c r="AE354" s="0"/>
      <c r="AF354" s="0"/>
      <c r="AG354" s="0"/>
      <c r="AH354" s="0"/>
      <c r="AI354" s="0"/>
      <c r="AJ354" s="0"/>
      <c r="AK354" s="11" t="n">
        <v>45966</v>
      </c>
      <c r="AL354" s="6" t="n">
        <v>1.13</v>
      </c>
      <c r="AM354" s="0" t="s">
        <v>380</v>
      </c>
    </row>
    <row collapsed="false" customFormat="false" customHeight="false" hidden="false" ht="12.1" outlineLevel="0" r="355">
      <c r="A355" s="0"/>
      <c r="B355" s="0"/>
      <c r="C355" s="0"/>
      <c r="D355" s="0"/>
      <c r="E355" s="0"/>
      <c r="F355" s="0"/>
      <c r="G355" s="0"/>
      <c r="H355" s="0"/>
      <c r="I355" s="0"/>
      <c r="J355" s="0"/>
      <c r="K355" s="0"/>
      <c r="L355" s="0"/>
      <c r="M355" s="0"/>
      <c r="N355" s="0"/>
      <c r="O355" s="0"/>
      <c r="P355" s="0"/>
      <c r="Q355" s="0"/>
      <c r="R355" s="0"/>
      <c r="S355" s="0"/>
      <c r="T355" s="0"/>
      <c r="U355" s="0"/>
      <c r="V355" s="0"/>
      <c r="W355" s="0"/>
      <c r="X355" s="0"/>
      <c r="Y355" s="0"/>
      <c r="Z355" s="0"/>
      <c r="AA355" s="0"/>
      <c r="AB355" s="0"/>
      <c r="AC355" s="0"/>
      <c r="AD355" s="0"/>
      <c r="AE355" s="0"/>
      <c r="AF355" s="0"/>
      <c r="AG355" s="0"/>
      <c r="AH355" s="0"/>
      <c r="AI355" s="0"/>
      <c r="AJ355" s="0"/>
      <c r="AK355" s="11" t="n">
        <v>45966</v>
      </c>
      <c r="AL355" s="6" t="n">
        <v>1.13</v>
      </c>
      <c r="AM355" s="0" t="s">
        <v>380</v>
      </c>
    </row>
    <row collapsed="false" customFormat="false" customHeight="false" hidden="false" ht="12.1" outlineLevel="0" r="356">
      <c r="A356" s="0"/>
      <c r="B356" s="0"/>
      <c r="C356" s="0"/>
      <c r="D356" s="0"/>
      <c r="E356" s="0"/>
      <c r="F356" s="0"/>
      <c r="G356" s="0"/>
      <c r="H356" s="0"/>
      <c r="I356" s="0"/>
      <c r="J356" s="0"/>
      <c r="K356" s="0"/>
      <c r="L356" s="0"/>
      <c r="M356" s="0"/>
      <c r="N356" s="0"/>
      <c r="O356" s="0"/>
      <c r="P356" s="0"/>
      <c r="Q356" s="0"/>
      <c r="R356" s="0"/>
      <c r="S356" s="0"/>
      <c r="T356" s="0"/>
      <c r="U356" s="0"/>
      <c r="V356" s="0"/>
      <c r="W356" s="0"/>
      <c r="X356" s="0"/>
      <c r="Y356" s="0"/>
      <c r="Z356" s="0"/>
      <c r="AA356" s="0"/>
      <c r="AB356" s="0"/>
      <c r="AC356" s="0"/>
      <c r="AD356" s="0"/>
      <c r="AE356" s="0"/>
      <c r="AF356" s="0"/>
      <c r="AG356" s="0"/>
      <c r="AH356" s="0"/>
      <c r="AI356" s="0"/>
      <c r="AJ356" s="0"/>
      <c r="AK356" s="11" t="n">
        <v>45966</v>
      </c>
      <c r="AL356" s="6" t="n">
        <v>1.13</v>
      </c>
      <c r="AM356" s="0" t="s">
        <v>380</v>
      </c>
    </row>
    <row collapsed="false" customFormat="false" customHeight="false" hidden="false" ht="12.1" outlineLevel="0" r="357">
      <c r="A357" s="0"/>
      <c r="B357" s="0"/>
      <c r="C357" s="0"/>
      <c r="D357" s="0"/>
      <c r="E357" s="0"/>
      <c r="F357" s="0"/>
      <c r="G357" s="0"/>
      <c r="H357" s="0"/>
      <c r="I357" s="0"/>
      <c r="J357" s="0"/>
      <c r="K357" s="0"/>
      <c r="L357" s="0"/>
      <c r="M357" s="0"/>
      <c r="N357" s="0"/>
      <c r="O357" s="0"/>
      <c r="P357" s="0"/>
      <c r="Q357" s="0"/>
      <c r="R357" s="0"/>
      <c r="S357" s="0"/>
      <c r="T357" s="0"/>
      <c r="U357" s="0"/>
      <c r="V357" s="0"/>
      <c r="W357" s="0"/>
      <c r="X357" s="0"/>
      <c r="Y357" s="0"/>
      <c r="Z357" s="0"/>
      <c r="AA357" s="0"/>
      <c r="AB357" s="0"/>
      <c r="AC357" s="0"/>
      <c r="AD357" s="0"/>
      <c r="AE357" s="0"/>
      <c r="AF357" s="0"/>
      <c r="AG357" s="0"/>
      <c r="AH357" s="0"/>
      <c r="AI357" s="0"/>
      <c r="AJ357" s="0"/>
      <c r="AK357" s="11" t="n">
        <v>45966</v>
      </c>
      <c r="AL357" s="6" t="n">
        <v>1.13</v>
      </c>
      <c r="AM357" s="0" t="s">
        <v>380</v>
      </c>
    </row>
    <row collapsed="false" customFormat="false" customHeight="false" hidden="false" ht="12.1" outlineLevel="0" r="358">
      <c r="A358" s="0"/>
      <c r="B358" s="0"/>
      <c r="C358" s="0"/>
      <c r="D358" s="0"/>
      <c r="E358" s="0"/>
      <c r="F358" s="0"/>
      <c r="G358" s="0"/>
      <c r="H358" s="0"/>
      <c r="I358" s="0"/>
      <c r="J358" s="0"/>
      <c r="K358" s="0"/>
      <c r="L358" s="0"/>
      <c r="M358" s="0"/>
      <c r="N358" s="0"/>
      <c r="O358" s="0"/>
      <c r="P358" s="0"/>
      <c r="Q358" s="0"/>
      <c r="R358" s="0"/>
      <c r="S358" s="0"/>
      <c r="T358" s="0"/>
      <c r="U358" s="0"/>
      <c r="V358" s="0"/>
      <c r="W358" s="0"/>
      <c r="X358" s="0"/>
      <c r="Y358" s="0"/>
      <c r="Z358" s="0"/>
      <c r="AA358" s="0"/>
      <c r="AB358" s="0"/>
      <c r="AC358" s="0"/>
      <c r="AD358" s="0"/>
      <c r="AE358" s="0"/>
      <c r="AF358" s="0"/>
      <c r="AG358" s="0"/>
      <c r="AH358" s="0"/>
      <c r="AI358" s="0"/>
      <c r="AJ358" s="0"/>
      <c r="AK358" s="11" t="n">
        <v>45966</v>
      </c>
      <c r="AL358" s="6" t="n">
        <v>1.13</v>
      </c>
      <c r="AM358" s="0" t="s">
        <v>380</v>
      </c>
    </row>
    <row collapsed="false" customFormat="false" customHeight="false" hidden="false" ht="12.1" outlineLevel="0" r="359">
      <c r="A359" s="0"/>
      <c r="B359" s="0"/>
      <c r="C359" s="0"/>
      <c r="D359" s="0"/>
      <c r="E359" s="0"/>
      <c r="F359" s="0"/>
      <c r="G359" s="0"/>
      <c r="H359" s="0"/>
      <c r="I359" s="0"/>
      <c r="J359" s="0"/>
      <c r="K359" s="0"/>
      <c r="L359" s="0"/>
      <c r="M359" s="0"/>
      <c r="N359" s="0"/>
      <c r="O359" s="0"/>
      <c r="P359" s="0"/>
      <c r="Q359" s="0"/>
      <c r="R359" s="0"/>
      <c r="S359" s="0"/>
      <c r="T359" s="0"/>
      <c r="U359" s="0"/>
      <c r="V359" s="0"/>
      <c r="W359" s="0"/>
      <c r="X359" s="0"/>
      <c r="Y359" s="0"/>
      <c r="Z359" s="0"/>
      <c r="AA359" s="0"/>
      <c r="AB359" s="0"/>
      <c r="AC359" s="0"/>
      <c r="AD359" s="0"/>
      <c r="AE359" s="0"/>
      <c r="AF359" s="0"/>
      <c r="AG359" s="0"/>
      <c r="AH359" s="0"/>
      <c r="AI359" s="0"/>
      <c r="AJ359" s="0"/>
      <c r="AK359" s="11" t="n">
        <v>45966</v>
      </c>
      <c r="AL359" s="6" t="n">
        <v>1.13</v>
      </c>
      <c r="AM359" s="0" t="s">
        <v>380</v>
      </c>
    </row>
    <row collapsed="false" customFormat="false" customHeight="false" hidden="false" ht="12.1" outlineLevel="0" r="360">
      <c r="A360" s="0"/>
      <c r="B360" s="0"/>
      <c r="C360" s="0"/>
      <c r="D360" s="0"/>
      <c r="E360" s="0"/>
      <c r="F360" s="0"/>
      <c r="G360" s="0"/>
      <c r="H360" s="0"/>
      <c r="I360" s="0"/>
      <c r="J360" s="0"/>
      <c r="K360" s="0"/>
      <c r="L360" s="0"/>
      <c r="M360" s="0"/>
      <c r="N360" s="0"/>
      <c r="O360" s="0"/>
      <c r="P360" s="0"/>
      <c r="Q360" s="0"/>
      <c r="R360" s="0"/>
      <c r="S360" s="0"/>
      <c r="T360" s="0"/>
      <c r="U360" s="0"/>
      <c r="V360" s="0"/>
      <c r="W360" s="0"/>
      <c r="X360" s="0"/>
      <c r="Y360" s="0"/>
      <c r="Z360" s="0"/>
      <c r="AA360" s="0"/>
      <c r="AB360" s="0"/>
      <c r="AC360" s="0"/>
      <c r="AD360" s="0"/>
      <c r="AE360" s="0"/>
      <c r="AF360" s="0"/>
      <c r="AG360" s="0"/>
      <c r="AH360" s="0"/>
      <c r="AI360" s="0"/>
      <c r="AJ360" s="0"/>
      <c r="AK360" s="11" t="n">
        <v>45966</v>
      </c>
      <c r="AL360" s="6" t="n">
        <v>1.13</v>
      </c>
      <c r="AM360" s="0" t="s">
        <v>380</v>
      </c>
    </row>
    <row collapsed="false" customFormat="false" customHeight="false" hidden="false" ht="12.1" outlineLevel="0" r="361">
      <c r="A361" s="0"/>
      <c r="B361" s="0"/>
      <c r="C361" s="0"/>
      <c r="D361" s="0"/>
      <c r="E361" s="0"/>
      <c r="F361" s="0"/>
      <c r="G361" s="0"/>
      <c r="H361" s="0"/>
      <c r="I361" s="0"/>
      <c r="J361" s="0"/>
      <c r="K361" s="0"/>
      <c r="L361" s="0"/>
      <c r="M361" s="0"/>
      <c r="N361" s="0"/>
      <c r="O361" s="0"/>
      <c r="P361" s="0"/>
      <c r="Q361" s="0"/>
      <c r="R361" s="0"/>
      <c r="S361" s="0"/>
      <c r="T361" s="0"/>
      <c r="U361" s="0"/>
      <c r="V361" s="0"/>
      <c r="W361" s="0"/>
      <c r="X361" s="0"/>
      <c r="Y361" s="0"/>
      <c r="Z361" s="0"/>
      <c r="AA361" s="0"/>
      <c r="AB361" s="0"/>
      <c r="AC361" s="0"/>
      <c r="AD361" s="0"/>
      <c r="AE361" s="0"/>
      <c r="AF361" s="0"/>
      <c r="AG361" s="0"/>
      <c r="AH361" s="0"/>
      <c r="AI361" s="0"/>
      <c r="AJ361" s="0"/>
      <c r="AK361" s="11" t="n">
        <v>45966</v>
      </c>
      <c r="AL361" s="6" t="n">
        <v>1.13</v>
      </c>
      <c r="AM361" s="0" t="s">
        <v>380</v>
      </c>
    </row>
    <row collapsed="false" customFormat="false" customHeight="false" hidden="false" ht="12.1" outlineLevel="0" r="362">
      <c r="A362" s="0"/>
      <c r="B362" s="0"/>
      <c r="C362" s="0"/>
      <c r="D362" s="0"/>
      <c r="E362" s="0"/>
      <c r="F362" s="0"/>
      <c r="G362" s="0"/>
      <c r="H362" s="0"/>
      <c r="I362" s="0"/>
      <c r="J362" s="0"/>
      <c r="K362" s="0"/>
      <c r="L362" s="0"/>
      <c r="M362" s="0"/>
      <c r="N362" s="0"/>
      <c r="O362" s="0"/>
      <c r="P362" s="0"/>
      <c r="Q362" s="0"/>
      <c r="R362" s="0"/>
      <c r="S362" s="0"/>
      <c r="T362" s="0"/>
      <c r="U362" s="0"/>
      <c r="V362" s="0"/>
      <c r="W362" s="0"/>
      <c r="X362" s="0"/>
      <c r="Y362" s="0"/>
      <c r="Z362" s="0"/>
      <c r="AA362" s="0"/>
      <c r="AB362" s="0"/>
      <c r="AC362" s="0"/>
      <c r="AD362" s="0"/>
      <c r="AE362" s="0"/>
      <c r="AF362" s="0"/>
      <c r="AG362" s="0"/>
      <c r="AH362" s="0"/>
      <c r="AI362" s="0"/>
      <c r="AJ362" s="0"/>
      <c r="AK362" s="11" t="n">
        <v>45966</v>
      </c>
      <c r="AL362" s="6" t="n">
        <v>1.13</v>
      </c>
      <c r="AM362" s="0" t="s">
        <v>380</v>
      </c>
    </row>
    <row collapsed="false" customFormat="false" customHeight="false" hidden="false" ht="12.1" outlineLevel="0" r="363">
      <c r="A363" s="0"/>
      <c r="B363" s="0"/>
      <c r="C363" s="0"/>
      <c r="D363" s="0"/>
      <c r="E363" s="0"/>
      <c r="F363" s="0"/>
      <c r="G363" s="0"/>
      <c r="H363" s="0"/>
      <c r="I363" s="0"/>
      <c r="J363" s="0"/>
      <c r="K363" s="0"/>
      <c r="L363" s="0"/>
      <c r="M363" s="0"/>
      <c r="N363" s="0"/>
      <c r="O363" s="0"/>
      <c r="P363" s="0"/>
      <c r="Q363" s="0"/>
      <c r="R363" s="0"/>
      <c r="S363" s="0"/>
      <c r="T363" s="0"/>
      <c r="U363" s="0"/>
      <c r="V363" s="0"/>
      <c r="W363" s="0"/>
      <c r="X363" s="0"/>
      <c r="Y363" s="0"/>
      <c r="Z363" s="0"/>
      <c r="AA363" s="0"/>
      <c r="AB363" s="0"/>
      <c r="AC363" s="0"/>
      <c r="AD363" s="0"/>
      <c r="AE363" s="0"/>
      <c r="AF363" s="0"/>
      <c r="AG363" s="0"/>
      <c r="AH363" s="0"/>
      <c r="AI363" s="0"/>
      <c r="AJ363" s="0"/>
      <c r="AK363" s="11" t="n">
        <v>45966</v>
      </c>
      <c r="AL363" s="6" t="n">
        <v>1.13</v>
      </c>
      <c r="AM363" s="0" t="s">
        <v>380</v>
      </c>
    </row>
    <row collapsed="false" customFormat="false" customHeight="false" hidden="false" ht="12.1" outlineLevel="0" r="364">
      <c r="A364" s="0"/>
      <c r="B364" s="0"/>
      <c r="C364" s="0"/>
      <c r="D364" s="0"/>
      <c r="E364" s="0"/>
      <c r="F364" s="0"/>
      <c r="G364" s="0"/>
      <c r="H364" s="0"/>
      <c r="I364" s="0"/>
      <c r="J364" s="0"/>
      <c r="K364" s="0"/>
      <c r="L364" s="0"/>
      <c r="M364" s="0"/>
      <c r="N364" s="0"/>
      <c r="O364" s="0"/>
      <c r="P364" s="0"/>
      <c r="Q364" s="0"/>
      <c r="R364" s="0"/>
      <c r="S364" s="0"/>
      <c r="T364" s="0"/>
      <c r="U364" s="0"/>
      <c r="V364" s="0"/>
      <c r="W364" s="0"/>
      <c r="X364" s="0"/>
      <c r="Y364" s="0"/>
      <c r="Z364" s="0"/>
      <c r="AA364" s="0"/>
      <c r="AB364" s="0"/>
      <c r="AC364" s="0"/>
      <c r="AD364" s="0"/>
      <c r="AE364" s="0"/>
      <c r="AF364" s="0"/>
      <c r="AG364" s="0"/>
      <c r="AH364" s="0"/>
      <c r="AI364" s="0"/>
      <c r="AJ364" s="0"/>
      <c r="AK364" s="11" t="n">
        <v>45966</v>
      </c>
      <c r="AL364" s="6" t="n">
        <v>1.13</v>
      </c>
      <c r="AM364" s="0" t="s">
        <v>380</v>
      </c>
    </row>
    <row collapsed="false" customFormat="false" customHeight="false" hidden="false" ht="12.1" outlineLevel="0" r="365">
      <c r="A365" s="0"/>
      <c r="B365" s="0"/>
      <c r="C365" s="0"/>
      <c r="D365" s="0"/>
      <c r="E365" s="0"/>
      <c r="F365" s="0"/>
      <c r="G365" s="0"/>
      <c r="H365" s="0"/>
      <c r="I365" s="0"/>
      <c r="J365" s="0"/>
      <c r="K365" s="0"/>
      <c r="L365" s="0"/>
      <c r="M365" s="0"/>
      <c r="N365" s="0"/>
      <c r="O365" s="0"/>
      <c r="P365" s="0"/>
      <c r="Q365" s="0"/>
      <c r="R365" s="0"/>
      <c r="S365" s="0"/>
      <c r="T365" s="0"/>
      <c r="U365" s="0"/>
      <c r="V365" s="0"/>
      <c r="W365" s="0"/>
      <c r="X365" s="0"/>
      <c r="Y365" s="0"/>
      <c r="Z365" s="0"/>
      <c r="AA365" s="0"/>
      <c r="AB365" s="0"/>
      <c r="AC365" s="0"/>
      <c r="AD365" s="0"/>
      <c r="AE365" s="0"/>
      <c r="AF365" s="0"/>
      <c r="AG365" s="0"/>
      <c r="AH365" s="0"/>
      <c r="AI365" s="0"/>
      <c r="AJ365" s="0"/>
      <c r="AK365" s="11" t="n">
        <v>45966</v>
      </c>
      <c r="AL365" s="6" t="n">
        <v>1.13</v>
      </c>
      <c r="AM365" s="0" t="s">
        <v>380</v>
      </c>
    </row>
    <row collapsed="false" customFormat="false" customHeight="false" hidden="false" ht="12.1" outlineLevel="0" r="366">
      <c r="A366" s="0"/>
      <c r="B366" s="0"/>
      <c r="C366" s="0"/>
      <c r="D366" s="0"/>
      <c r="E366" s="0"/>
      <c r="F366" s="0"/>
      <c r="G366" s="0"/>
      <c r="H366" s="0"/>
      <c r="I366" s="0"/>
      <c r="J366" s="0"/>
      <c r="K366" s="0"/>
      <c r="L366" s="0"/>
      <c r="M366" s="0"/>
      <c r="N366" s="0"/>
      <c r="O366" s="0"/>
      <c r="P366" s="0"/>
      <c r="Q366" s="0"/>
      <c r="R366" s="0"/>
      <c r="S366" s="0"/>
      <c r="T366" s="0"/>
      <c r="U366" s="0"/>
      <c r="V366" s="0"/>
      <c r="W366" s="0"/>
      <c r="X366" s="0"/>
      <c r="Y366" s="0"/>
      <c r="Z366" s="0"/>
      <c r="AA366" s="0"/>
      <c r="AB366" s="0"/>
      <c r="AC366" s="0"/>
      <c r="AD366" s="0"/>
      <c r="AE366" s="0"/>
      <c r="AF366" s="0"/>
      <c r="AG366" s="0"/>
      <c r="AH366" s="0"/>
      <c r="AI366" s="0"/>
      <c r="AJ366" s="0"/>
      <c r="AK366" s="11" t="n">
        <v>45966</v>
      </c>
      <c r="AL366" s="6" t="n">
        <v>1.13</v>
      </c>
      <c r="AM366" s="0" t="s">
        <v>380</v>
      </c>
    </row>
    <row collapsed="false" customFormat="false" customHeight="false" hidden="false" ht="12.1" outlineLevel="0" r="367">
      <c r="A367" s="0"/>
      <c r="B367" s="0"/>
      <c r="C367" s="0"/>
      <c r="D367" s="0"/>
      <c r="E367" s="0"/>
      <c r="F367" s="0"/>
      <c r="G367" s="0"/>
      <c r="H367" s="0"/>
      <c r="I367" s="0"/>
      <c r="J367" s="0"/>
      <c r="K367" s="0"/>
      <c r="L367" s="0"/>
      <c r="M367" s="0"/>
      <c r="N367" s="0"/>
      <c r="O367" s="0"/>
      <c r="P367" s="0"/>
      <c r="Q367" s="0"/>
      <c r="R367" s="0"/>
      <c r="S367" s="0"/>
      <c r="T367" s="0"/>
      <c r="U367" s="0"/>
      <c r="V367" s="0"/>
      <c r="W367" s="0"/>
      <c r="X367" s="0"/>
      <c r="Y367" s="0"/>
      <c r="Z367" s="0"/>
      <c r="AA367" s="0"/>
      <c r="AB367" s="0"/>
      <c r="AC367" s="0"/>
      <c r="AD367" s="0"/>
      <c r="AE367" s="0"/>
      <c r="AF367" s="0"/>
      <c r="AG367" s="0"/>
      <c r="AH367" s="0"/>
      <c r="AI367" s="0"/>
      <c r="AJ367" s="0"/>
      <c r="AK367" s="11" t="n">
        <v>45966</v>
      </c>
      <c r="AL367" s="6" t="n">
        <v>1.13</v>
      </c>
      <c r="AM367" s="0" t="s">
        <v>380</v>
      </c>
    </row>
    <row collapsed="false" customFormat="false" customHeight="false" hidden="false" ht="12.1" outlineLevel="0" r="368">
      <c r="A368" s="0"/>
      <c r="B368" s="0"/>
      <c r="C368" s="0"/>
      <c r="D368" s="0"/>
      <c r="E368" s="0"/>
      <c r="F368" s="0"/>
      <c r="G368" s="0"/>
      <c r="H368" s="0"/>
      <c r="I368" s="0"/>
      <c r="J368" s="0"/>
      <c r="K368" s="0"/>
      <c r="L368" s="0"/>
      <c r="M368" s="0"/>
      <c r="N368" s="0"/>
      <c r="O368" s="0"/>
      <c r="P368" s="0"/>
      <c r="Q368" s="0"/>
      <c r="R368" s="0"/>
      <c r="S368" s="0"/>
      <c r="T368" s="0"/>
      <c r="U368" s="0"/>
      <c r="V368" s="0"/>
      <c r="W368" s="0"/>
      <c r="X368" s="0"/>
      <c r="Y368" s="0"/>
      <c r="Z368" s="0"/>
      <c r="AA368" s="0"/>
      <c r="AB368" s="0"/>
      <c r="AC368" s="0"/>
      <c r="AD368" s="0"/>
      <c r="AE368" s="0"/>
      <c r="AF368" s="0"/>
      <c r="AG368" s="0"/>
      <c r="AH368" s="0"/>
      <c r="AI368" s="0"/>
      <c r="AJ368" s="0"/>
      <c r="AK368" s="11" t="n">
        <v>45966</v>
      </c>
      <c r="AL368" s="6" t="n">
        <v>1.13</v>
      </c>
      <c r="AM368" s="0" t="s">
        <v>380</v>
      </c>
    </row>
    <row collapsed="false" customFormat="false" customHeight="false" hidden="false" ht="12.1" outlineLevel="0" r="369">
      <c r="A369" s="0"/>
      <c r="B369" s="0"/>
      <c r="C369" s="0"/>
      <c r="D369" s="0"/>
      <c r="E369" s="0"/>
      <c r="F369" s="0"/>
      <c r="G369" s="0"/>
      <c r="H369" s="0"/>
      <c r="I369" s="0"/>
      <c r="J369" s="0"/>
      <c r="K369" s="0"/>
      <c r="L369" s="0"/>
      <c r="M369" s="0"/>
      <c r="N369" s="0"/>
      <c r="O369" s="0"/>
      <c r="P369" s="0"/>
      <c r="Q369" s="0"/>
      <c r="R369" s="0"/>
      <c r="S369" s="0"/>
      <c r="T369" s="0"/>
      <c r="U369" s="0"/>
      <c r="V369" s="0"/>
      <c r="W369" s="0"/>
      <c r="X369" s="0"/>
      <c r="Y369" s="0"/>
      <c r="Z369" s="0"/>
      <c r="AA369" s="0"/>
      <c r="AB369" s="0"/>
      <c r="AC369" s="0"/>
      <c r="AD369" s="0"/>
      <c r="AE369" s="0"/>
      <c r="AF369" s="0"/>
      <c r="AG369" s="0"/>
      <c r="AH369" s="0"/>
      <c r="AI369" s="0"/>
      <c r="AJ369" s="0"/>
      <c r="AK369" s="11" t="n">
        <v>45966</v>
      </c>
      <c r="AL369" s="6" t="n">
        <v>1.13</v>
      </c>
      <c r="AM369" s="0" t="s">
        <v>380</v>
      </c>
    </row>
    <row collapsed="false" customFormat="false" customHeight="false" hidden="false" ht="12.1" outlineLevel="0" r="370">
      <c r="A370" s="0"/>
      <c r="B370" s="0"/>
      <c r="C370" s="0"/>
      <c r="D370" s="0"/>
      <c r="E370" s="0"/>
      <c r="F370" s="0"/>
      <c r="G370" s="0"/>
      <c r="H370" s="0"/>
      <c r="I370" s="0"/>
      <c r="J370" s="0"/>
      <c r="K370" s="0"/>
      <c r="L370" s="0"/>
      <c r="M370" s="0"/>
      <c r="N370" s="0"/>
      <c r="O370" s="0"/>
      <c r="P370" s="0"/>
      <c r="Q370" s="0"/>
      <c r="R370" s="0"/>
      <c r="S370" s="0"/>
      <c r="T370" s="0"/>
      <c r="U370" s="0"/>
      <c r="V370" s="0"/>
      <c r="W370" s="0"/>
      <c r="X370" s="0"/>
      <c r="Y370" s="0"/>
      <c r="Z370" s="0"/>
      <c r="AA370" s="0"/>
      <c r="AB370" s="0"/>
      <c r="AC370" s="0"/>
      <c r="AD370" s="0"/>
      <c r="AE370" s="0"/>
      <c r="AF370" s="0"/>
      <c r="AG370" s="0"/>
      <c r="AH370" s="0"/>
      <c r="AI370" s="0"/>
      <c r="AJ370" s="0"/>
      <c r="AK370" s="11" t="n">
        <v>45966</v>
      </c>
      <c r="AL370" s="6" t="n">
        <v>1.13</v>
      </c>
      <c r="AM370" s="0" t="s">
        <v>380</v>
      </c>
    </row>
    <row collapsed="false" customFormat="false" customHeight="false" hidden="false" ht="12.1" outlineLevel="0" r="371">
      <c r="A371" s="0"/>
      <c r="B371" s="0"/>
      <c r="C371" s="0"/>
      <c r="D371" s="0"/>
      <c r="E371" s="0"/>
      <c r="F371" s="0"/>
      <c r="G371" s="0"/>
      <c r="H371" s="0"/>
      <c r="I371" s="0"/>
      <c r="J371" s="0"/>
      <c r="K371" s="0"/>
      <c r="L371" s="0"/>
      <c r="M371" s="0"/>
      <c r="N371" s="0"/>
      <c r="O371" s="0"/>
      <c r="P371" s="0"/>
      <c r="Q371" s="0"/>
      <c r="R371" s="0"/>
      <c r="S371" s="0"/>
      <c r="T371" s="0"/>
      <c r="U371" s="0"/>
      <c r="V371" s="0"/>
      <c r="W371" s="0"/>
      <c r="X371" s="0"/>
      <c r="Y371" s="0"/>
      <c r="Z371" s="0"/>
      <c r="AA371" s="0"/>
      <c r="AB371" s="0"/>
      <c r="AC371" s="0"/>
      <c r="AD371" s="0"/>
      <c r="AE371" s="0"/>
      <c r="AF371" s="0"/>
      <c r="AG371" s="0"/>
      <c r="AH371" s="0"/>
      <c r="AI371" s="0"/>
      <c r="AJ371" s="0"/>
      <c r="AK371" s="11" t="n">
        <v>45966</v>
      </c>
      <c r="AL371" s="6" t="n">
        <v>1.13</v>
      </c>
      <c r="AM371" s="0" t="s">
        <v>380</v>
      </c>
    </row>
    <row collapsed="false" customFormat="false" customHeight="false" hidden="false" ht="12.1" outlineLevel="0" r="372">
      <c r="A372" s="0"/>
      <c r="B372" s="0"/>
      <c r="C372" s="0"/>
      <c r="D372" s="0"/>
      <c r="E372" s="0"/>
      <c r="F372" s="0"/>
      <c r="G372" s="0"/>
      <c r="H372" s="0"/>
      <c r="I372" s="0"/>
      <c r="J372" s="0"/>
      <c r="K372" s="0"/>
      <c r="L372" s="0"/>
      <c r="M372" s="0"/>
      <c r="N372" s="0"/>
      <c r="O372" s="0"/>
      <c r="P372" s="0"/>
      <c r="Q372" s="0"/>
      <c r="R372" s="0"/>
      <c r="S372" s="0"/>
      <c r="T372" s="0"/>
      <c r="U372" s="0"/>
      <c r="V372" s="0"/>
      <c r="W372" s="0"/>
      <c r="X372" s="0"/>
      <c r="Y372" s="0"/>
      <c r="Z372" s="0"/>
      <c r="AA372" s="0"/>
      <c r="AB372" s="0"/>
      <c r="AC372" s="0"/>
      <c r="AD372" s="0"/>
      <c r="AE372" s="0"/>
      <c r="AF372" s="0"/>
      <c r="AG372" s="0"/>
      <c r="AH372" s="0"/>
      <c r="AI372" s="0"/>
      <c r="AJ372" s="0"/>
      <c r="AK372" s="11" t="n">
        <v>45966</v>
      </c>
      <c r="AL372" s="6" t="n">
        <v>1.13</v>
      </c>
      <c r="AM372" s="0" t="s">
        <v>380</v>
      </c>
    </row>
    <row collapsed="false" customFormat="false" customHeight="false" hidden="false" ht="12.1" outlineLevel="0" r="373">
      <c r="A373" s="0"/>
      <c r="B373" s="0"/>
      <c r="C373" s="0"/>
      <c r="D373" s="0"/>
      <c r="E373" s="0"/>
      <c r="F373" s="0"/>
      <c r="G373" s="0"/>
      <c r="H373" s="0"/>
      <c r="I373" s="0"/>
      <c r="J373" s="0"/>
      <c r="K373" s="0"/>
      <c r="L373" s="0"/>
      <c r="M373" s="0"/>
      <c r="N373" s="0"/>
      <c r="O373" s="0"/>
      <c r="P373" s="0"/>
      <c r="Q373" s="0"/>
      <c r="R373" s="0"/>
      <c r="S373" s="0"/>
      <c r="T373" s="0"/>
      <c r="U373" s="0"/>
      <c r="V373" s="0"/>
      <c r="W373" s="0"/>
      <c r="X373" s="0"/>
      <c r="Y373" s="0"/>
      <c r="Z373" s="0"/>
      <c r="AA373" s="0"/>
      <c r="AB373" s="0"/>
      <c r="AC373" s="0"/>
      <c r="AD373" s="0"/>
      <c r="AE373" s="0"/>
      <c r="AF373" s="0"/>
      <c r="AG373" s="0"/>
      <c r="AH373" s="0"/>
      <c r="AI373" s="0"/>
      <c r="AJ373" s="0"/>
      <c r="AK373" s="11" t="n">
        <v>45966</v>
      </c>
      <c r="AL373" s="6" t="n">
        <v>1.13</v>
      </c>
      <c r="AM373" s="0" t="s">
        <v>380</v>
      </c>
    </row>
    <row collapsed="false" customFormat="false" customHeight="false" hidden="false" ht="12.1" outlineLevel="0" r="374">
      <c r="A374" s="0"/>
      <c r="B374" s="0"/>
      <c r="C374" s="0"/>
      <c r="D374" s="0"/>
      <c r="E374" s="0"/>
      <c r="F374" s="0"/>
      <c r="G374" s="0"/>
      <c r="H374" s="0"/>
      <c r="I374" s="0"/>
      <c r="J374" s="0"/>
      <c r="K374" s="0"/>
      <c r="L374" s="0"/>
      <c r="M374" s="0"/>
      <c r="N374" s="0"/>
      <c r="O374" s="0"/>
      <c r="P374" s="0"/>
      <c r="Q374" s="0"/>
      <c r="R374" s="0"/>
      <c r="S374" s="0"/>
      <c r="T374" s="0"/>
      <c r="U374" s="0"/>
      <c r="V374" s="0"/>
      <c r="W374" s="0"/>
      <c r="X374" s="0"/>
      <c r="Y374" s="0"/>
      <c r="Z374" s="0"/>
      <c r="AA374" s="0"/>
      <c r="AB374" s="0"/>
      <c r="AC374" s="0"/>
      <c r="AD374" s="0"/>
      <c r="AE374" s="0"/>
      <c r="AF374" s="0"/>
      <c r="AG374" s="0"/>
      <c r="AH374" s="0"/>
      <c r="AI374" s="0"/>
      <c r="AJ374" s="0"/>
      <c r="AK374" s="11" t="n">
        <v>45966</v>
      </c>
      <c r="AL374" s="6" t="n">
        <v>1.13</v>
      </c>
      <c r="AM374" s="0" t="s">
        <v>380</v>
      </c>
    </row>
    <row collapsed="false" customFormat="false" customHeight="false" hidden="false" ht="12.1" outlineLevel="0" r="375">
      <c r="A375" s="0"/>
      <c r="B375" s="0"/>
      <c r="C375" s="0"/>
      <c r="D375" s="0"/>
      <c r="E375" s="0"/>
      <c r="F375" s="0"/>
      <c r="G375" s="0"/>
      <c r="H375" s="0"/>
      <c r="I375" s="0"/>
      <c r="J375" s="0"/>
      <c r="K375" s="0"/>
      <c r="L375" s="0"/>
      <c r="M375" s="0"/>
      <c r="N375" s="0"/>
      <c r="O375" s="0"/>
      <c r="P375" s="0"/>
      <c r="Q375" s="0"/>
      <c r="R375" s="0"/>
      <c r="S375" s="0"/>
      <c r="T375" s="0"/>
      <c r="U375" s="0"/>
      <c r="V375" s="0"/>
      <c r="W375" s="0"/>
      <c r="X375" s="0"/>
      <c r="Y375" s="0"/>
      <c r="Z375" s="0"/>
      <c r="AA375" s="0"/>
      <c r="AB375" s="0"/>
      <c r="AC375" s="0"/>
      <c r="AD375" s="0"/>
      <c r="AE375" s="0"/>
      <c r="AF375" s="0"/>
      <c r="AG375" s="0"/>
      <c r="AH375" s="0"/>
      <c r="AI375" s="0"/>
      <c r="AJ375" s="0"/>
      <c r="AK375" s="11" t="n">
        <v>45966</v>
      </c>
      <c r="AL375" s="6" t="n">
        <v>1.13</v>
      </c>
      <c r="AM375" s="0" t="s">
        <v>380</v>
      </c>
    </row>
    <row collapsed="false" customFormat="false" customHeight="false" hidden="false" ht="12.1" outlineLevel="0" r="376">
      <c r="A376" s="0"/>
      <c r="B376" s="0"/>
      <c r="C376" s="0"/>
      <c r="D376" s="0"/>
      <c r="E376" s="0"/>
      <c r="F376" s="0"/>
      <c r="G376" s="0"/>
      <c r="H376" s="0"/>
      <c r="I376" s="0"/>
      <c r="J376" s="0"/>
      <c r="K376" s="0"/>
      <c r="L376" s="0"/>
      <c r="M376" s="0"/>
      <c r="N376" s="0"/>
      <c r="O376" s="0"/>
      <c r="P376" s="0"/>
      <c r="Q376" s="0"/>
      <c r="R376" s="0"/>
      <c r="S376" s="0"/>
      <c r="T376" s="0"/>
      <c r="U376" s="0"/>
      <c r="V376" s="0"/>
      <c r="W376" s="0"/>
      <c r="X376" s="0"/>
      <c r="Y376" s="0"/>
      <c r="Z376" s="0"/>
      <c r="AA376" s="0"/>
      <c r="AB376" s="0"/>
      <c r="AC376" s="0"/>
      <c r="AD376" s="0"/>
      <c r="AE376" s="0"/>
      <c r="AF376" s="0"/>
      <c r="AG376" s="0"/>
      <c r="AH376" s="0"/>
      <c r="AI376" s="0"/>
      <c r="AJ376" s="0"/>
      <c r="AK376" s="11" t="n">
        <v>45966</v>
      </c>
      <c r="AL376" s="6" t="n">
        <v>1.13</v>
      </c>
      <c r="AM376" s="0" t="s">
        <v>380</v>
      </c>
    </row>
    <row collapsed="false" customFormat="false" customHeight="false" hidden="false" ht="12.1" outlineLevel="0" r="377">
      <c r="A377" s="0"/>
      <c r="B377" s="0"/>
      <c r="C377" s="0"/>
      <c r="D377" s="0"/>
      <c r="E377" s="0"/>
      <c r="F377" s="0"/>
      <c r="G377" s="0"/>
      <c r="H377" s="0"/>
      <c r="I377" s="0"/>
      <c r="J377" s="0"/>
      <c r="K377" s="0"/>
      <c r="L377" s="0"/>
      <c r="M377" s="0"/>
      <c r="N377" s="0"/>
      <c r="O377" s="0"/>
      <c r="P377" s="0"/>
      <c r="Q377" s="0"/>
      <c r="R377" s="0"/>
      <c r="S377" s="0"/>
      <c r="T377" s="0"/>
      <c r="U377" s="0"/>
      <c r="V377" s="0"/>
      <c r="W377" s="0"/>
      <c r="X377" s="0"/>
      <c r="Y377" s="0"/>
      <c r="Z377" s="0"/>
      <c r="AA377" s="0"/>
      <c r="AB377" s="0"/>
      <c r="AC377" s="0"/>
      <c r="AD377" s="0"/>
      <c r="AE377" s="0"/>
      <c r="AF377" s="0"/>
      <c r="AG377" s="0"/>
      <c r="AH377" s="0"/>
      <c r="AI377" s="0"/>
      <c r="AJ377" s="0"/>
      <c r="AK377" s="11" t="n">
        <v>45966</v>
      </c>
      <c r="AL377" s="6" t="n">
        <v>1.13</v>
      </c>
      <c r="AM377" s="0" t="s">
        <v>380</v>
      </c>
    </row>
    <row collapsed="false" customFormat="false" customHeight="false" hidden="false" ht="12.1" outlineLevel="0" r="378">
      <c r="A378" s="0"/>
      <c r="B378" s="0"/>
      <c r="C378" s="0"/>
      <c r="D378" s="0"/>
      <c r="E378" s="0"/>
      <c r="F378" s="0"/>
      <c r="G378" s="0"/>
      <c r="H378" s="0"/>
      <c r="I378" s="0"/>
      <c r="J378" s="0"/>
      <c r="K378" s="0"/>
      <c r="L378" s="0"/>
      <c r="M378" s="0"/>
      <c r="N378" s="0"/>
      <c r="O378" s="0"/>
      <c r="P378" s="0"/>
      <c r="Q378" s="0"/>
      <c r="R378" s="0"/>
      <c r="S378" s="0"/>
      <c r="T378" s="0"/>
      <c r="U378" s="0"/>
      <c r="V378" s="0"/>
      <c r="W378" s="0"/>
      <c r="X378" s="0"/>
      <c r="Y378" s="0"/>
      <c r="Z378" s="0"/>
      <c r="AA378" s="0"/>
      <c r="AB378" s="0"/>
      <c r="AC378" s="0"/>
      <c r="AD378" s="0"/>
      <c r="AE378" s="0"/>
      <c r="AF378" s="0"/>
      <c r="AG378" s="0"/>
      <c r="AH378" s="0"/>
      <c r="AI378" s="0"/>
      <c r="AJ378" s="0"/>
      <c r="AK378" s="11" t="n">
        <v>45966</v>
      </c>
      <c r="AL378" s="6" t="n">
        <v>1.13</v>
      </c>
      <c r="AM378" s="0" t="s">
        <v>380</v>
      </c>
    </row>
    <row collapsed="false" customFormat="false" customHeight="false" hidden="false" ht="12.1" outlineLevel="0" r="379">
      <c r="A379" s="0"/>
      <c r="B379" s="0"/>
      <c r="C379" s="0"/>
      <c r="D379" s="0"/>
      <c r="E379" s="0"/>
      <c r="F379" s="0"/>
      <c r="G379" s="0"/>
      <c r="H379" s="0"/>
      <c r="I379" s="0"/>
      <c r="J379" s="0"/>
      <c r="K379" s="0"/>
      <c r="L379" s="0"/>
      <c r="M379" s="0"/>
      <c r="N379" s="0"/>
      <c r="O379" s="0"/>
      <c r="P379" s="0"/>
      <c r="Q379" s="0"/>
      <c r="R379" s="0"/>
      <c r="S379" s="0"/>
      <c r="T379" s="0"/>
      <c r="U379" s="0"/>
      <c r="V379" s="0"/>
      <c r="W379" s="0"/>
      <c r="X379" s="0"/>
      <c r="Y379" s="0"/>
      <c r="Z379" s="0"/>
      <c r="AA379" s="0"/>
      <c r="AB379" s="0"/>
      <c r="AC379" s="0"/>
      <c r="AD379" s="0"/>
      <c r="AE379" s="0"/>
      <c r="AF379" s="0"/>
      <c r="AG379" s="0"/>
      <c r="AH379" s="0"/>
      <c r="AI379" s="0"/>
      <c r="AJ379" s="0"/>
      <c r="AK379" s="11" t="n">
        <v>45966</v>
      </c>
      <c r="AL379" s="6" t="n">
        <v>1.13</v>
      </c>
      <c r="AM379" s="0" t="s">
        <v>380</v>
      </c>
    </row>
    <row collapsed="false" customFormat="false" customHeight="false" hidden="false" ht="12.1" outlineLevel="0" r="380">
      <c r="A380" s="0"/>
      <c r="B380" s="0"/>
      <c r="C380" s="0"/>
      <c r="D380" s="0"/>
      <c r="E380" s="0"/>
      <c r="F380" s="0"/>
      <c r="G380" s="0"/>
      <c r="H380" s="0"/>
      <c r="I380" s="0"/>
      <c r="J380" s="0"/>
      <c r="K380" s="0"/>
      <c r="L380" s="0"/>
      <c r="M380" s="0"/>
      <c r="N380" s="0"/>
      <c r="O380" s="0"/>
      <c r="P380" s="0"/>
      <c r="Q380" s="0"/>
      <c r="R380" s="0"/>
      <c r="S380" s="0"/>
      <c r="T380" s="0"/>
      <c r="U380" s="0"/>
      <c r="V380" s="0"/>
      <c r="W380" s="0"/>
      <c r="X380" s="0"/>
      <c r="Y380" s="0"/>
      <c r="Z380" s="0"/>
      <c r="AA380" s="0"/>
      <c r="AB380" s="0"/>
      <c r="AC380" s="0"/>
      <c r="AD380" s="0"/>
      <c r="AE380" s="0"/>
      <c r="AF380" s="0"/>
      <c r="AG380" s="0"/>
      <c r="AH380" s="0"/>
      <c r="AI380" s="0"/>
      <c r="AJ380" s="0"/>
      <c r="AK380" s="11" t="n">
        <v>45966</v>
      </c>
      <c r="AL380" s="6" t="n">
        <v>1.13</v>
      </c>
      <c r="AM380" s="0" t="s">
        <v>380</v>
      </c>
    </row>
    <row collapsed="false" customFormat="false" customHeight="false" hidden="false" ht="12.1" outlineLevel="0" r="381">
      <c r="A381" s="0"/>
      <c r="B381" s="0"/>
      <c r="C381" s="0"/>
      <c r="D381" s="0"/>
      <c r="E381" s="0"/>
      <c r="F381" s="0"/>
      <c r="G381" s="0"/>
      <c r="H381" s="0"/>
      <c r="I381" s="0"/>
      <c r="J381" s="0"/>
      <c r="K381" s="0"/>
      <c r="L381" s="0"/>
      <c r="M381" s="0"/>
      <c r="N381" s="0"/>
      <c r="O381" s="0"/>
      <c r="P381" s="0"/>
      <c r="Q381" s="0"/>
      <c r="R381" s="0"/>
      <c r="S381" s="0"/>
      <c r="T381" s="0"/>
      <c r="U381" s="0"/>
      <c r="V381" s="0"/>
      <c r="W381" s="0"/>
      <c r="X381" s="0"/>
      <c r="Y381" s="0"/>
      <c r="Z381" s="0"/>
      <c r="AA381" s="0"/>
      <c r="AB381" s="0"/>
      <c r="AC381" s="0"/>
      <c r="AD381" s="0"/>
      <c r="AE381" s="0"/>
      <c r="AF381" s="0"/>
      <c r="AG381" s="0"/>
      <c r="AH381" s="0"/>
      <c r="AI381" s="0"/>
      <c r="AJ381" s="0"/>
      <c r="AK381" s="11" t="n">
        <v>45966</v>
      </c>
      <c r="AL381" s="6" t="n">
        <v>1.13</v>
      </c>
      <c r="AM381" s="0" t="s">
        <v>380</v>
      </c>
    </row>
    <row collapsed="false" customFormat="false" customHeight="false" hidden="false" ht="12.1" outlineLevel="0" r="382">
      <c r="A382" s="0"/>
      <c r="B382" s="0"/>
      <c r="C382" s="0"/>
      <c r="D382" s="0"/>
      <c r="E382" s="0"/>
      <c r="F382" s="0"/>
      <c r="G382" s="0"/>
      <c r="H382" s="0"/>
      <c r="I382" s="0"/>
      <c r="J382" s="0"/>
      <c r="K382" s="0"/>
      <c r="L382" s="0"/>
      <c r="M382" s="0"/>
      <c r="N382" s="0"/>
      <c r="O382" s="0"/>
      <c r="P382" s="0"/>
      <c r="Q382" s="0"/>
      <c r="R382" s="0"/>
      <c r="S382" s="0"/>
      <c r="T382" s="0"/>
      <c r="U382" s="0"/>
      <c r="V382" s="0"/>
      <c r="W382" s="0"/>
      <c r="X382" s="0"/>
      <c r="Y382" s="0"/>
      <c r="Z382" s="0"/>
      <c r="AA382" s="0"/>
      <c r="AB382" s="0"/>
      <c r="AC382" s="0"/>
      <c r="AD382" s="0"/>
      <c r="AE382" s="0"/>
      <c r="AF382" s="0"/>
      <c r="AG382" s="0"/>
      <c r="AH382" s="0"/>
      <c r="AI382" s="0"/>
      <c r="AJ382" s="0"/>
      <c r="AK382" s="11" t="n">
        <v>45966</v>
      </c>
      <c r="AL382" s="6" t="n">
        <v>1.13</v>
      </c>
      <c r="AM382" s="0" t="s">
        <v>380</v>
      </c>
    </row>
    <row collapsed="false" customFormat="false" customHeight="false" hidden="false" ht="12.1" outlineLevel="0" r="383">
      <c r="A383" s="0"/>
      <c r="B383" s="0"/>
      <c r="C383" s="0"/>
      <c r="D383" s="0"/>
      <c r="E383" s="0"/>
      <c r="F383" s="0"/>
      <c r="G383" s="0"/>
      <c r="H383" s="0"/>
      <c r="I383" s="0"/>
      <c r="J383" s="0"/>
      <c r="K383" s="0"/>
      <c r="L383" s="0"/>
      <c r="M383" s="0"/>
      <c r="N383" s="0"/>
      <c r="O383" s="0"/>
      <c r="P383" s="0"/>
      <c r="Q383" s="0"/>
      <c r="R383" s="0"/>
      <c r="S383" s="0"/>
      <c r="T383" s="0"/>
      <c r="U383" s="0"/>
      <c r="V383" s="0"/>
      <c r="W383" s="0"/>
      <c r="X383" s="0"/>
      <c r="Y383" s="0"/>
      <c r="Z383" s="0"/>
      <c r="AA383" s="0"/>
      <c r="AB383" s="0"/>
      <c r="AC383" s="0"/>
      <c r="AD383" s="0"/>
      <c r="AE383" s="0"/>
      <c r="AF383" s="0"/>
      <c r="AG383" s="0"/>
      <c r="AH383" s="0"/>
      <c r="AI383" s="0"/>
      <c r="AJ383" s="0"/>
      <c r="AK383" s="11" t="n">
        <v>45966</v>
      </c>
      <c r="AL383" s="6" t="n">
        <v>1.13</v>
      </c>
      <c r="AM383" s="0" t="s">
        <v>380</v>
      </c>
    </row>
    <row collapsed="false" customFormat="false" customHeight="false" hidden="false" ht="12.1" outlineLevel="0" r="384">
      <c r="A384" s="0"/>
      <c r="B384" s="0"/>
      <c r="C384" s="0"/>
      <c r="D384" s="0"/>
      <c r="E384" s="0"/>
      <c r="F384" s="0"/>
      <c r="G384" s="0"/>
      <c r="H384" s="0"/>
      <c r="I384" s="0"/>
      <c r="J384" s="0"/>
      <c r="K384" s="0"/>
      <c r="L384" s="0"/>
      <c r="M384" s="0"/>
      <c r="N384" s="0"/>
      <c r="O384" s="0"/>
      <c r="P384" s="0"/>
      <c r="Q384" s="0"/>
      <c r="R384" s="0"/>
      <c r="S384" s="0"/>
      <c r="T384" s="0"/>
      <c r="U384" s="0"/>
      <c r="V384" s="0"/>
      <c r="W384" s="0"/>
      <c r="X384" s="0"/>
      <c r="Y384" s="0"/>
      <c r="Z384" s="0"/>
      <c r="AA384" s="0"/>
      <c r="AB384" s="0"/>
      <c r="AC384" s="0"/>
      <c r="AD384" s="0"/>
      <c r="AE384" s="0"/>
      <c r="AF384" s="0"/>
      <c r="AG384" s="0"/>
      <c r="AH384" s="0"/>
      <c r="AI384" s="0"/>
      <c r="AJ384" s="0"/>
      <c r="AK384" s="11" t="n">
        <v>45966</v>
      </c>
      <c r="AL384" s="6" t="n">
        <v>1.13</v>
      </c>
      <c r="AM384" s="0" t="s">
        <v>380</v>
      </c>
    </row>
    <row collapsed="false" customFormat="false" customHeight="false" hidden="false" ht="12.1" outlineLevel="0" r="385">
      <c r="A385" s="0"/>
      <c r="B385" s="0"/>
      <c r="C385" s="0"/>
      <c r="D385" s="0"/>
      <c r="E385" s="0"/>
      <c r="F385" s="0"/>
      <c r="G385" s="0"/>
      <c r="H385" s="0"/>
      <c r="I385" s="0"/>
      <c r="J385" s="0"/>
      <c r="K385" s="0"/>
      <c r="L385" s="0"/>
      <c r="M385" s="0"/>
      <c r="N385" s="0"/>
      <c r="O385" s="0"/>
      <c r="P385" s="0"/>
      <c r="Q385" s="0"/>
      <c r="R385" s="0"/>
      <c r="S385" s="0"/>
      <c r="T385" s="0"/>
      <c r="U385" s="0"/>
      <c r="V385" s="0"/>
      <c r="W385" s="0"/>
      <c r="X385" s="0"/>
      <c r="Y385" s="0"/>
      <c r="Z385" s="0"/>
      <c r="AA385" s="0"/>
      <c r="AB385" s="0"/>
      <c r="AC385" s="0"/>
      <c r="AD385" s="0"/>
      <c r="AE385" s="0"/>
      <c r="AF385" s="0"/>
      <c r="AG385" s="0"/>
      <c r="AH385" s="0"/>
      <c r="AI385" s="0"/>
      <c r="AJ385" s="0"/>
      <c r="AK385" s="11" t="n">
        <v>45966</v>
      </c>
      <c r="AL385" s="6" t="n">
        <v>1.13</v>
      </c>
      <c r="AM385" s="0" t="s">
        <v>380</v>
      </c>
    </row>
    <row collapsed="false" customFormat="false" customHeight="false" hidden="false" ht="12.1" outlineLevel="0" r="386">
      <c r="A386" s="0"/>
      <c r="B386" s="0"/>
      <c r="C386" s="0"/>
      <c r="D386" s="0"/>
      <c r="E386" s="0"/>
      <c r="F386" s="0"/>
      <c r="G386" s="0"/>
      <c r="H386" s="0"/>
      <c r="I386" s="0"/>
      <c r="J386" s="0"/>
      <c r="K386" s="0"/>
      <c r="L386" s="0"/>
      <c r="M386" s="0"/>
      <c r="N386" s="0"/>
      <c r="O386" s="0"/>
      <c r="P386" s="0"/>
      <c r="Q386" s="0"/>
      <c r="R386" s="0"/>
      <c r="S386" s="0"/>
      <c r="T386" s="0"/>
      <c r="U386" s="0"/>
      <c r="V386" s="0"/>
      <c r="W386" s="0"/>
      <c r="X386" s="0"/>
      <c r="Y386" s="0"/>
      <c r="Z386" s="0"/>
      <c r="AA386" s="0"/>
      <c r="AB386" s="0"/>
      <c r="AC386" s="0"/>
      <c r="AD386" s="0"/>
      <c r="AE386" s="0"/>
      <c r="AF386" s="0"/>
      <c r="AG386" s="0"/>
      <c r="AH386" s="0"/>
      <c r="AI386" s="0"/>
      <c r="AJ386" s="0"/>
      <c r="AK386" s="11" t="n">
        <v>45966</v>
      </c>
      <c r="AL386" s="6" t="n">
        <v>1.13</v>
      </c>
      <c r="AM386" s="0" t="s">
        <v>380</v>
      </c>
    </row>
    <row collapsed="false" customFormat="false" customHeight="false" hidden="false" ht="12.1" outlineLevel="0" r="387">
      <c r="A387" s="0"/>
      <c r="B387" s="0"/>
      <c r="C387" s="0"/>
      <c r="D387" s="0"/>
      <c r="E387" s="0"/>
      <c r="F387" s="0"/>
      <c r="G387" s="0"/>
      <c r="H387" s="0"/>
      <c r="I387" s="0"/>
      <c r="J387" s="0"/>
      <c r="K387" s="0"/>
      <c r="L387" s="0"/>
      <c r="M387" s="0"/>
      <c r="N387" s="0"/>
      <c r="O387" s="0"/>
      <c r="P387" s="0"/>
      <c r="Q387" s="0"/>
      <c r="R387" s="0"/>
      <c r="S387" s="0"/>
      <c r="T387" s="0"/>
      <c r="U387" s="0"/>
      <c r="V387" s="0"/>
      <c r="W387" s="0"/>
      <c r="X387" s="0"/>
      <c r="Y387" s="0"/>
      <c r="Z387" s="0"/>
      <c r="AA387" s="0"/>
      <c r="AB387" s="0"/>
      <c r="AC387" s="0"/>
      <c r="AD387" s="0"/>
      <c r="AE387" s="0"/>
      <c r="AF387" s="0"/>
      <c r="AG387" s="0"/>
      <c r="AH387" s="0"/>
      <c r="AI387" s="0"/>
      <c r="AJ387" s="0"/>
      <c r="AK387" s="11" t="n">
        <v>45966</v>
      </c>
      <c r="AL387" s="6" t="n">
        <v>1.13</v>
      </c>
      <c r="AM387" s="0" t="s">
        <v>380</v>
      </c>
    </row>
    <row collapsed="false" customFormat="false" customHeight="false" hidden="false" ht="12.1" outlineLevel="0" r="388">
      <c r="A388" s="0"/>
      <c r="B388" s="0"/>
      <c r="C388" s="0"/>
      <c r="D388" s="0"/>
      <c r="E388" s="0"/>
      <c r="F388" s="0"/>
      <c r="G388" s="0"/>
      <c r="H388" s="0"/>
      <c r="I388" s="0"/>
      <c r="J388" s="0"/>
      <c r="K388" s="0"/>
      <c r="L388" s="0"/>
      <c r="M388" s="0"/>
      <c r="N388" s="0"/>
      <c r="O388" s="0"/>
      <c r="P388" s="0"/>
      <c r="Q388" s="0"/>
      <c r="R388" s="0"/>
      <c r="S388" s="0"/>
      <c r="T388" s="0"/>
      <c r="U388" s="0"/>
      <c r="V388" s="0"/>
      <c r="W388" s="0"/>
      <c r="X388" s="0"/>
      <c r="Y388" s="0"/>
      <c r="Z388" s="0"/>
      <c r="AA388" s="0"/>
      <c r="AB388" s="0"/>
      <c r="AC388" s="0"/>
      <c r="AD388" s="0"/>
      <c r="AE388" s="0"/>
      <c r="AF388" s="0"/>
      <c r="AG388" s="0"/>
      <c r="AH388" s="0"/>
      <c r="AI388" s="0"/>
      <c r="AJ388" s="0"/>
      <c r="AK388" s="11" t="n">
        <v>45966</v>
      </c>
      <c r="AL388" s="6" t="n">
        <v>1.13</v>
      </c>
      <c r="AM388" s="0" t="s">
        <v>380</v>
      </c>
    </row>
    <row collapsed="false" customFormat="false" customHeight="false" hidden="false" ht="12.1" outlineLevel="0" r="389">
      <c r="A389" s="0"/>
      <c r="B389" s="0"/>
      <c r="C389" s="0"/>
      <c r="D389" s="0"/>
      <c r="E389" s="0"/>
      <c r="F389" s="0"/>
      <c r="G389" s="0"/>
      <c r="H389" s="0"/>
      <c r="I389" s="0"/>
      <c r="J389" s="0"/>
      <c r="K389" s="0"/>
      <c r="L389" s="0"/>
      <c r="M389" s="0"/>
      <c r="N389" s="0"/>
      <c r="O389" s="0"/>
      <c r="P389" s="0"/>
      <c r="Q389" s="0"/>
      <c r="R389" s="0"/>
      <c r="S389" s="0"/>
      <c r="T389" s="0"/>
      <c r="U389" s="0"/>
      <c r="V389" s="0"/>
      <c r="W389" s="0"/>
      <c r="X389" s="0"/>
      <c r="Y389" s="0"/>
      <c r="Z389" s="0"/>
      <c r="AA389" s="0"/>
      <c r="AB389" s="0"/>
      <c r="AC389" s="0"/>
      <c r="AD389" s="0"/>
      <c r="AE389" s="0"/>
      <c r="AF389" s="0"/>
      <c r="AG389" s="0"/>
      <c r="AH389" s="0"/>
      <c r="AI389" s="0"/>
      <c r="AJ389" s="0"/>
      <c r="AK389" s="11" t="n">
        <v>45966</v>
      </c>
      <c r="AL389" s="6" t="n">
        <v>1.13</v>
      </c>
      <c r="AM389" s="0" t="s">
        <v>380</v>
      </c>
    </row>
    <row collapsed="false" customFormat="false" customHeight="false" hidden="false" ht="12.1" outlineLevel="0" r="390">
      <c r="A390" s="0"/>
      <c r="B390" s="0"/>
      <c r="C390" s="0"/>
      <c r="D390" s="0"/>
      <c r="E390" s="0"/>
      <c r="F390" s="0"/>
      <c r="G390" s="0"/>
      <c r="H390" s="0"/>
      <c r="I390" s="0"/>
      <c r="J390" s="0"/>
      <c r="K390" s="0"/>
      <c r="L390" s="0"/>
      <c r="M390" s="0"/>
      <c r="N390" s="0"/>
      <c r="O390" s="0"/>
      <c r="P390" s="0"/>
      <c r="Q390" s="0"/>
      <c r="R390" s="0"/>
      <c r="S390" s="0"/>
      <c r="T390" s="0"/>
      <c r="U390" s="0"/>
      <c r="V390" s="0"/>
      <c r="W390" s="0"/>
      <c r="X390" s="0"/>
      <c r="Y390" s="0"/>
      <c r="Z390" s="0"/>
      <c r="AA390" s="0"/>
      <c r="AB390" s="0"/>
      <c r="AC390" s="0"/>
      <c r="AD390" s="0"/>
      <c r="AE390" s="0"/>
      <c r="AF390" s="0"/>
      <c r="AG390" s="0"/>
      <c r="AH390" s="0"/>
      <c r="AI390" s="0"/>
      <c r="AJ390" s="0"/>
      <c r="AK390" s="11" t="n">
        <v>45966</v>
      </c>
      <c r="AL390" s="6" t="n">
        <v>1.13</v>
      </c>
      <c r="AM390" s="0" t="s">
        <v>380</v>
      </c>
    </row>
    <row collapsed="false" customFormat="false" customHeight="false" hidden="false" ht="12.1" outlineLevel="0" r="391">
      <c r="A391" s="0"/>
      <c r="B391" s="0"/>
      <c r="C391" s="0"/>
      <c r="D391" s="0"/>
      <c r="E391" s="0"/>
      <c r="F391" s="0"/>
      <c r="G391" s="0"/>
      <c r="H391" s="0"/>
      <c r="I391" s="0"/>
      <c r="J391" s="0"/>
      <c r="K391" s="0"/>
      <c r="L391" s="0"/>
      <c r="M391" s="0"/>
      <c r="N391" s="0"/>
      <c r="O391" s="0"/>
      <c r="P391" s="0"/>
      <c r="Q391" s="0"/>
      <c r="R391" s="0"/>
      <c r="S391" s="0"/>
      <c r="T391" s="0"/>
      <c r="U391" s="0"/>
      <c r="V391" s="0"/>
      <c r="W391" s="0"/>
      <c r="X391" s="0"/>
      <c r="Y391" s="0"/>
      <c r="Z391" s="0"/>
      <c r="AA391" s="0"/>
      <c r="AB391" s="0"/>
      <c r="AC391" s="0"/>
      <c r="AD391" s="0"/>
      <c r="AE391" s="0"/>
      <c r="AF391" s="0"/>
      <c r="AG391" s="0"/>
      <c r="AH391" s="0"/>
      <c r="AI391" s="0"/>
      <c r="AJ391" s="0"/>
      <c r="AK391" s="11" t="n">
        <v>45966</v>
      </c>
      <c r="AL391" s="6" t="n">
        <v>1.13</v>
      </c>
      <c r="AM391" s="0" t="s">
        <v>380</v>
      </c>
    </row>
    <row collapsed="false" customFormat="false" customHeight="false" hidden="false" ht="12.1" outlineLevel="0" r="392">
      <c r="A392" s="0"/>
      <c r="B392" s="0"/>
      <c r="C392" s="0"/>
      <c r="D392" s="0"/>
      <c r="E392" s="0"/>
      <c r="F392" s="0"/>
      <c r="G392" s="0"/>
      <c r="H392" s="0"/>
      <c r="I392" s="0"/>
      <c r="J392" s="0"/>
      <c r="K392" s="0"/>
      <c r="L392" s="0"/>
      <c r="M392" s="0"/>
      <c r="N392" s="0"/>
      <c r="O392" s="0"/>
      <c r="P392" s="0"/>
      <c r="Q392" s="0"/>
      <c r="R392" s="0"/>
      <c r="S392" s="0"/>
      <c r="T392" s="0"/>
      <c r="U392" s="0"/>
      <c r="V392" s="0"/>
      <c r="W392" s="0"/>
      <c r="X392" s="0"/>
      <c r="Y392" s="0"/>
      <c r="Z392" s="0"/>
      <c r="AA392" s="0"/>
      <c r="AB392" s="0"/>
      <c r="AC392" s="0"/>
      <c r="AD392" s="0"/>
      <c r="AE392" s="0"/>
      <c r="AF392" s="0"/>
      <c r="AG392" s="0"/>
      <c r="AH392" s="0"/>
      <c r="AI392" s="0"/>
      <c r="AJ392" s="0"/>
      <c r="AK392" s="11" t="n">
        <v>45966</v>
      </c>
      <c r="AL392" s="6" t="n">
        <v>1.13</v>
      </c>
      <c r="AM392" s="0" t="s">
        <v>380</v>
      </c>
    </row>
    <row collapsed="false" customFormat="false" customHeight="false" hidden="false" ht="12.1" outlineLevel="0" r="393">
      <c r="A393" s="0"/>
      <c r="B393" s="0"/>
      <c r="C393" s="0"/>
      <c r="D393" s="0"/>
      <c r="E393" s="0"/>
      <c r="F393" s="0"/>
      <c r="G393" s="0"/>
      <c r="H393" s="0"/>
      <c r="I393" s="0"/>
      <c r="J393" s="0"/>
      <c r="K393" s="0"/>
      <c r="L393" s="0"/>
      <c r="M393" s="0"/>
      <c r="N393" s="0"/>
      <c r="O393" s="0"/>
      <c r="P393" s="0"/>
      <c r="Q393" s="0"/>
      <c r="R393" s="0"/>
      <c r="S393" s="0"/>
      <c r="T393" s="0"/>
      <c r="U393" s="0"/>
      <c r="V393" s="0"/>
      <c r="W393" s="0"/>
      <c r="X393" s="0"/>
      <c r="Y393" s="0"/>
      <c r="Z393" s="0"/>
      <c r="AA393" s="0"/>
      <c r="AB393" s="0"/>
      <c r="AC393" s="0"/>
      <c r="AD393" s="0"/>
      <c r="AE393" s="0"/>
      <c r="AF393" s="0"/>
      <c r="AG393" s="0"/>
      <c r="AH393" s="0"/>
      <c r="AI393" s="0"/>
      <c r="AJ393" s="0"/>
      <c r="AK393" s="11" t="n">
        <v>45966</v>
      </c>
      <c r="AL393" s="6" t="n">
        <v>1.13</v>
      </c>
      <c r="AM393" s="0" t="s">
        <v>380</v>
      </c>
    </row>
    <row collapsed="false" customFormat="false" customHeight="false" hidden="false" ht="12.1" outlineLevel="0" r="394">
      <c r="A394" s="0"/>
      <c r="B394" s="0"/>
      <c r="C394" s="0"/>
      <c r="D394" s="0"/>
      <c r="E394" s="0"/>
      <c r="F394" s="0"/>
      <c r="G394" s="0"/>
      <c r="H394" s="0"/>
      <c r="I394" s="0"/>
      <c r="J394" s="0"/>
      <c r="K394" s="0"/>
      <c r="L394" s="0"/>
      <c r="M394" s="0"/>
      <c r="N394" s="0"/>
      <c r="O394" s="0"/>
      <c r="P394" s="0"/>
      <c r="Q394" s="0"/>
      <c r="R394" s="0"/>
      <c r="S394" s="0"/>
      <c r="T394" s="0"/>
      <c r="U394" s="0"/>
      <c r="V394" s="0"/>
      <c r="W394" s="0"/>
      <c r="X394" s="0"/>
      <c r="Y394" s="0"/>
      <c r="Z394" s="0"/>
      <c r="AA394" s="0"/>
      <c r="AB394" s="0"/>
      <c r="AC394" s="0"/>
      <c r="AD394" s="0"/>
      <c r="AE394" s="0"/>
      <c r="AF394" s="0"/>
      <c r="AG394" s="0"/>
      <c r="AH394" s="0"/>
      <c r="AI394" s="0"/>
      <c r="AJ394" s="0"/>
      <c r="AK394" s="11" t="n">
        <v>45966</v>
      </c>
      <c r="AL394" s="6" t="n">
        <v>1.13</v>
      </c>
      <c r="AM394" s="0" t="s">
        <v>380</v>
      </c>
    </row>
    <row collapsed="false" customFormat="false" customHeight="false" hidden="false" ht="12.1" outlineLevel="0" r="395">
      <c r="A395" s="0"/>
      <c r="B395" s="0"/>
      <c r="C395" s="0"/>
      <c r="D395" s="0"/>
      <c r="E395" s="0"/>
      <c r="F395" s="0"/>
      <c r="G395" s="0"/>
      <c r="H395" s="0"/>
      <c r="I395" s="0"/>
      <c r="J395" s="0"/>
      <c r="K395" s="0"/>
      <c r="L395" s="0"/>
      <c r="M395" s="0"/>
      <c r="N395" s="0"/>
      <c r="O395" s="0"/>
      <c r="P395" s="0"/>
      <c r="Q395" s="0"/>
      <c r="R395" s="0"/>
      <c r="S395" s="0"/>
      <c r="T395" s="0"/>
      <c r="U395" s="0"/>
      <c r="V395" s="0"/>
      <c r="W395" s="0"/>
      <c r="X395" s="0"/>
      <c r="Y395" s="0"/>
      <c r="Z395" s="0"/>
      <c r="AA395" s="0"/>
      <c r="AB395" s="0"/>
      <c r="AC395" s="0"/>
      <c r="AD395" s="0"/>
      <c r="AE395" s="0"/>
      <c r="AF395" s="0"/>
      <c r="AG395" s="0"/>
      <c r="AH395" s="0"/>
      <c r="AI395" s="0"/>
      <c r="AJ395" s="0"/>
      <c r="AK395" s="11" t="n">
        <v>45966</v>
      </c>
      <c r="AL395" s="6" t="n">
        <v>1.13</v>
      </c>
      <c r="AM395" s="0" t="s">
        <v>380</v>
      </c>
    </row>
    <row collapsed="false" customFormat="false" customHeight="false" hidden="false" ht="12.1" outlineLevel="0" r="396">
      <c r="A396" s="0"/>
      <c r="B396" s="0"/>
      <c r="C396" s="0"/>
      <c r="D396" s="0"/>
      <c r="E396" s="0"/>
      <c r="F396" s="0"/>
      <c r="G396" s="0"/>
      <c r="H396" s="0"/>
      <c r="I396" s="0"/>
      <c r="J396" s="0"/>
      <c r="K396" s="0"/>
      <c r="L396" s="0"/>
      <c r="M396" s="0"/>
      <c r="N396" s="0"/>
      <c r="O396" s="0"/>
      <c r="P396" s="0"/>
      <c r="Q396" s="0"/>
      <c r="R396" s="0"/>
      <c r="S396" s="0"/>
      <c r="T396" s="0"/>
      <c r="U396" s="0"/>
      <c r="V396" s="0"/>
      <c r="W396" s="0"/>
      <c r="X396" s="0"/>
      <c r="Y396" s="0"/>
      <c r="Z396" s="0"/>
      <c r="AA396" s="0"/>
      <c r="AB396" s="0"/>
      <c r="AC396" s="0"/>
      <c r="AD396" s="0"/>
      <c r="AE396" s="0"/>
      <c r="AF396" s="0"/>
      <c r="AG396" s="0"/>
      <c r="AH396" s="0"/>
      <c r="AI396" s="0"/>
      <c r="AJ396" s="0"/>
      <c r="AK396" s="11" t="n">
        <v>45966</v>
      </c>
      <c r="AL396" s="6" t="n">
        <v>1.13</v>
      </c>
      <c r="AM396" s="0" t="s">
        <v>380</v>
      </c>
    </row>
    <row collapsed="false" customFormat="false" customHeight="false" hidden="false" ht="12.1" outlineLevel="0" r="397">
      <c r="A397" s="0"/>
      <c r="B397" s="0"/>
      <c r="C397" s="0"/>
      <c r="D397" s="0"/>
      <c r="E397" s="0"/>
      <c r="F397" s="0"/>
      <c r="G397" s="0"/>
      <c r="H397" s="0"/>
      <c r="I397" s="0"/>
      <c r="J397" s="0"/>
      <c r="K397" s="0"/>
      <c r="L397" s="0"/>
      <c r="M397" s="0"/>
      <c r="N397" s="0"/>
      <c r="O397" s="0"/>
      <c r="P397" s="0"/>
      <c r="Q397" s="0"/>
      <c r="R397" s="0"/>
      <c r="S397" s="0"/>
      <c r="T397" s="0"/>
      <c r="U397" s="0"/>
      <c r="V397" s="0"/>
      <c r="W397" s="0"/>
      <c r="X397" s="0"/>
      <c r="Y397" s="0"/>
      <c r="Z397" s="0"/>
      <c r="AA397" s="0"/>
      <c r="AB397" s="0"/>
      <c r="AC397" s="0"/>
      <c r="AD397" s="0"/>
      <c r="AE397" s="0"/>
      <c r="AF397" s="0"/>
      <c r="AG397" s="0"/>
      <c r="AH397" s="0"/>
      <c r="AI397" s="0"/>
      <c r="AJ397" s="0"/>
      <c r="AK397" s="11" t="n">
        <v>45966</v>
      </c>
      <c r="AL397" s="6" t="n">
        <v>1.13</v>
      </c>
      <c r="AM397" s="0" t="s">
        <v>380</v>
      </c>
    </row>
    <row collapsed="false" customFormat="false" customHeight="false" hidden="false" ht="12.1" outlineLevel="0" r="398">
      <c r="A398" s="0"/>
      <c r="B398" s="0"/>
      <c r="C398" s="0"/>
      <c r="D398" s="0"/>
      <c r="E398" s="0"/>
      <c r="F398" s="0"/>
      <c r="G398" s="0"/>
      <c r="H398" s="0"/>
      <c r="I398" s="0"/>
      <c r="J398" s="0"/>
      <c r="K398" s="0"/>
      <c r="L398" s="0"/>
      <c r="M398" s="0"/>
      <c r="N398" s="0"/>
      <c r="O398" s="0"/>
      <c r="P398" s="0"/>
      <c r="Q398" s="0"/>
      <c r="R398" s="0"/>
      <c r="S398" s="0"/>
      <c r="T398" s="0"/>
      <c r="U398" s="0"/>
      <c r="V398" s="0"/>
      <c r="W398" s="0"/>
      <c r="X398" s="0"/>
      <c r="Y398" s="0"/>
      <c r="Z398" s="0"/>
      <c r="AA398" s="0"/>
      <c r="AB398" s="0"/>
      <c r="AC398" s="0"/>
      <c r="AD398" s="0"/>
      <c r="AE398" s="0"/>
      <c r="AF398" s="0"/>
      <c r="AG398" s="0"/>
      <c r="AH398" s="0"/>
      <c r="AI398" s="0"/>
      <c r="AJ398" s="0"/>
      <c r="AK398" s="11" t="n">
        <v>45966</v>
      </c>
      <c r="AL398" s="6" t="n">
        <v>1.13</v>
      </c>
      <c r="AM398" s="0" t="s">
        <v>380</v>
      </c>
    </row>
    <row collapsed="false" customFormat="false" customHeight="false" hidden="false" ht="12.1" outlineLevel="0" r="399">
      <c r="A399" s="0"/>
      <c r="B399" s="0"/>
      <c r="C399" s="0"/>
      <c r="D399" s="0"/>
      <c r="E399" s="0"/>
      <c r="F399" s="0"/>
      <c r="G399" s="0"/>
      <c r="H399" s="0"/>
      <c r="I399" s="0"/>
      <c r="J399" s="0"/>
      <c r="K399" s="0"/>
      <c r="L399" s="0"/>
      <c r="M399" s="0"/>
      <c r="N399" s="0"/>
      <c r="O399" s="0"/>
      <c r="P399" s="0"/>
      <c r="Q399" s="0"/>
      <c r="R399" s="0"/>
      <c r="S399" s="0"/>
      <c r="T399" s="0"/>
      <c r="U399" s="0"/>
      <c r="V399" s="0"/>
      <c r="W399" s="0"/>
      <c r="X399" s="0"/>
      <c r="Y399" s="0"/>
      <c r="Z399" s="0"/>
      <c r="AA399" s="0"/>
      <c r="AB399" s="0"/>
      <c r="AC399" s="0"/>
      <c r="AD399" s="0"/>
      <c r="AE399" s="0"/>
      <c r="AF399" s="0"/>
      <c r="AG399" s="0"/>
      <c r="AH399" s="0"/>
      <c r="AI399" s="0"/>
      <c r="AJ399" s="0"/>
      <c r="AK399" s="11" t="n">
        <v>45966</v>
      </c>
      <c r="AL399" s="6" t="n">
        <v>1.13</v>
      </c>
      <c r="AM399" s="0" t="s">
        <v>380</v>
      </c>
    </row>
    <row collapsed="false" customFormat="false" customHeight="false" hidden="false" ht="12.1" outlineLevel="0" r="400">
      <c r="A400" s="0"/>
      <c r="B400" s="0"/>
      <c r="C400" s="0"/>
      <c r="D400" s="0"/>
      <c r="E400" s="0"/>
      <c r="F400" s="0"/>
      <c r="G400" s="0"/>
      <c r="H400" s="0"/>
      <c r="I400" s="0"/>
      <c r="J400" s="0"/>
      <c r="K400" s="0"/>
      <c r="L400" s="0"/>
      <c r="M400" s="0"/>
      <c r="N400" s="0"/>
      <c r="O400" s="0"/>
      <c r="P400" s="0"/>
      <c r="Q400" s="0"/>
      <c r="R400" s="0"/>
      <c r="S400" s="0"/>
      <c r="T400" s="0"/>
      <c r="U400" s="0"/>
      <c r="V400" s="0"/>
      <c r="W400" s="0"/>
      <c r="X400" s="0"/>
      <c r="Y400" s="0"/>
      <c r="Z400" s="0"/>
      <c r="AA400" s="0"/>
      <c r="AB400" s="0"/>
      <c r="AC400" s="0"/>
      <c r="AD400" s="0"/>
      <c r="AE400" s="0"/>
      <c r="AF400" s="0"/>
      <c r="AG400" s="0"/>
      <c r="AH400" s="0"/>
      <c r="AI400" s="0"/>
      <c r="AJ400" s="0"/>
      <c r="AK400" s="11" t="n">
        <v>45966</v>
      </c>
      <c r="AL400" s="6" t="n">
        <v>1.13</v>
      </c>
      <c r="AM400" s="0" t="s">
        <v>380</v>
      </c>
    </row>
    <row collapsed="false" customFormat="false" customHeight="false" hidden="false" ht="12.1" outlineLevel="0" r="401">
      <c r="A401" s="0"/>
      <c r="B401" s="0"/>
      <c r="C401" s="0"/>
      <c r="D401" s="0"/>
      <c r="E401" s="0"/>
      <c r="F401" s="0"/>
      <c r="G401" s="0"/>
      <c r="H401" s="0"/>
      <c r="I401" s="0"/>
      <c r="J401" s="0"/>
      <c r="K401" s="0"/>
      <c r="L401" s="0"/>
      <c r="M401" s="0"/>
      <c r="N401" s="0"/>
      <c r="O401" s="0"/>
      <c r="P401" s="0"/>
      <c r="Q401" s="0"/>
      <c r="R401" s="0"/>
      <c r="S401" s="0"/>
      <c r="T401" s="0"/>
      <c r="U401" s="0"/>
      <c r="V401" s="0"/>
      <c r="W401" s="0"/>
      <c r="X401" s="0"/>
      <c r="Y401" s="0"/>
      <c r="Z401" s="0"/>
      <c r="AA401" s="0"/>
      <c r="AB401" s="0"/>
      <c r="AC401" s="0"/>
      <c r="AD401" s="0"/>
      <c r="AE401" s="0"/>
      <c r="AF401" s="0"/>
      <c r="AG401" s="0"/>
      <c r="AH401" s="0"/>
      <c r="AI401" s="0"/>
      <c r="AJ401" s="0"/>
      <c r="AK401" s="11" t="n">
        <v>45966</v>
      </c>
      <c r="AL401" s="6" t="n">
        <v>1.13</v>
      </c>
      <c r="AM401" s="0" t="s">
        <v>380</v>
      </c>
    </row>
    <row collapsed="false" customFormat="false" customHeight="false" hidden="false" ht="12.1" outlineLevel="0" r="402">
      <c r="A402" s="0"/>
      <c r="B402" s="0"/>
      <c r="C402" s="0"/>
      <c r="D402" s="0"/>
      <c r="E402" s="0"/>
      <c r="F402" s="0"/>
      <c r="G402" s="0"/>
      <c r="H402" s="0"/>
      <c r="I402" s="0"/>
      <c r="J402" s="0"/>
      <c r="K402" s="0"/>
      <c r="L402" s="0"/>
      <c r="M402" s="0"/>
      <c r="N402" s="0"/>
      <c r="O402" s="0"/>
      <c r="P402" s="0"/>
      <c r="Q402" s="0"/>
      <c r="R402" s="0"/>
      <c r="S402" s="0"/>
      <c r="T402" s="0"/>
      <c r="U402" s="0"/>
      <c r="V402" s="0"/>
      <c r="W402" s="0"/>
      <c r="X402" s="0"/>
      <c r="Y402" s="0"/>
      <c r="Z402" s="0"/>
      <c r="AA402" s="0"/>
      <c r="AB402" s="0"/>
      <c r="AC402" s="0"/>
      <c r="AD402" s="0"/>
      <c r="AE402" s="0"/>
      <c r="AF402" s="0"/>
      <c r="AG402" s="0"/>
      <c r="AH402" s="0"/>
      <c r="AI402" s="0"/>
      <c r="AJ402" s="0"/>
      <c r="AK402" s="11" t="n">
        <v>45966</v>
      </c>
      <c r="AL402" s="6" t="n">
        <v>1.13</v>
      </c>
      <c r="AM402" s="0" t="s">
        <v>380</v>
      </c>
    </row>
    <row collapsed="false" customFormat="false" customHeight="false" hidden="false" ht="12.1" outlineLevel="0" r="403">
      <c r="A403" s="0"/>
      <c r="B403" s="0"/>
      <c r="C403" s="0"/>
      <c r="D403" s="0"/>
      <c r="E403" s="0"/>
      <c r="F403" s="0"/>
      <c r="G403" s="0"/>
      <c r="H403" s="0"/>
      <c r="I403" s="0"/>
      <c r="J403" s="0"/>
      <c r="K403" s="0"/>
      <c r="L403" s="0"/>
      <c r="M403" s="0"/>
      <c r="N403" s="0"/>
      <c r="O403" s="0"/>
      <c r="P403" s="0"/>
      <c r="Q403" s="0"/>
      <c r="R403" s="0"/>
      <c r="S403" s="0"/>
      <c r="T403" s="0"/>
      <c r="U403" s="0"/>
      <c r="V403" s="0"/>
      <c r="W403" s="0"/>
      <c r="X403" s="0"/>
      <c r="Y403" s="0"/>
      <c r="Z403" s="0"/>
      <c r="AA403" s="0"/>
      <c r="AB403" s="0"/>
      <c r="AC403" s="0"/>
      <c r="AD403" s="0"/>
      <c r="AE403" s="0"/>
      <c r="AF403" s="0"/>
      <c r="AG403" s="0"/>
      <c r="AH403" s="0"/>
      <c r="AI403" s="0"/>
      <c r="AJ403" s="0"/>
      <c r="AK403" s="11" t="n">
        <v>45966</v>
      </c>
      <c r="AL403" s="6" t="n">
        <v>1.13</v>
      </c>
      <c r="AM403" s="0" t="s">
        <v>380</v>
      </c>
    </row>
    <row collapsed="false" customFormat="false" customHeight="false" hidden="false" ht="12.1" outlineLevel="0" r="404">
      <c r="A404" s="0"/>
      <c r="B404" s="0"/>
      <c r="C404" s="0"/>
      <c r="D404" s="0"/>
      <c r="E404" s="0"/>
      <c r="F404" s="0"/>
      <c r="G404" s="0"/>
      <c r="H404" s="0"/>
      <c r="I404" s="0"/>
      <c r="J404" s="0"/>
      <c r="K404" s="0"/>
      <c r="L404" s="0"/>
      <c r="M404" s="0"/>
      <c r="N404" s="0"/>
      <c r="O404" s="0"/>
      <c r="P404" s="0"/>
      <c r="Q404" s="0"/>
      <c r="R404" s="0"/>
      <c r="S404" s="0"/>
      <c r="T404" s="0"/>
      <c r="U404" s="0"/>
      <c r="V404" s="0"/>
      <c r="W404" s="0"/>
      <c r="X404" s="0"/>
      <c r="Y404" s="0"/>
      <c r="Z404" s="0"/>
      <c r="AA404" s="0"/>
      <c r="AB404" s="0"/>
      <c r="AC404" s="0"/>
      <c r="AD404" s="0"/>
      <c r="AE404" s="0"/>
      <c r="AF404" s="0"/>
      <c r="AG404" s="0"/>
      <c r="AH404" s="0"/>
      <c r="AI404" s="0"/>
      <c r="AJ404" s="0"/>
      <c r="AK404" s="11" t="n">
        <v>45966</v>
      </c>
      <c r="AL404" s="6" t="n">
        <v>1.13</v>
      </c>
      <c r="AM404" s="0" t="s">
        <v>380</v>
      </c>
    </row>
    <row collapsed="false" customFormat="false" customHeight="false" hidden="false" ht="12.1" outlineLevel="0" r="405">
      <c r="A405" s="0"/>
      <c r="B405" s="0"/>
      <c r="C405" s="0"/>
      <c r="D405" s="0"/>
      <c r="E405" s="0"/>
      <c r="F405" s="0"/>
      <c r="G405" s="0"/>
      <c r="H405" s="0"/>
      <c r="I405" s="0"/>
      <c r="J405" s="0"/>
      <c r="K405" s="0"/>
      <c r="L405" s="0"/>
      <c r="M405" s="0"/>
      <c r="N405" s="0"/>
      <c r="O405" s="0"/>
      <c r="P405" s="0"/>
      <c r="Q405" s="0"/>
      <c r="R405" s="0"/>
      <c r="S405" s="0"/>
      <c r="T405" s="0"/>
      <c r="U405" s="0"/>
      <c r="V405" s="0"/>
      <c r="W405" s="0"/>
      <c r="X405" s="0"/>
      <c r="Y405" s="0"/>
      <c r="Z405" s="0"/>
      <c r="AA405" s="0"/>
      <c r="AB405" s="0"/>
      <c r="AC405" s="0"/>
      <c r="AD405" s="0"/>
      <c r="AE405" s="0"/>
      <c r="AF405" s="0"/>
      <c r="AG405" s="0"/>
      <c r="AH405" s="0"/>
      <c r="AI405" s="0"/>
      <c r="AJ405" s="0"/>
      <c r="AK405" s="11" t="n">
        <v>45966</v>
      </c>
      <c r="AL405" s="6" t="n">
        <v>1.13</v>
      </c>
      <c r="AM405" s="0" t="s">
        <v>380</v>
      </c>
    </row>
    <row collapsed="false" customFormat="false" customHeight="false" hidden="false" ht="12.1" outlineLevel="0" r="406">
      <c r="A406" s="0"/>
      <c r="B406" s="0"/>
      <c r="C406" s="0"/>
      <c r="D406" s="0"/>
      <c r="E406" s="0"/>
      <c r="F406" s="0"/>
      <c r="G406" s="0"/>
      <c r="H406" s="0"/>
      <c r="I406" s="0"/>
      <c r="J406" s="0"/>
      <c r="K406" s="0"/>
      <c r="L406" s="0"/>
      <c r="M406" s="0"/>
      <c r="N406" s="0"/>
      <c r="O406" s="0"/>
      <c r="P406" s="0"/>
      <c r="Q406" s="0"/>
      <c r="R406" s="0"/>
      <c r="S406" s="0"/>
      <c r="T406" s="0"/>
      <c r="U406" s="0"/>
      <c r="V406" s="0"/>
      <c r="W406" s="0"/>
      <c r="X406" s="0"/>
      <c r="Y406" s="0"/>
      <c r="Z406" s="0"/>
      <c r="AA406" s="0"/>
      <c r="AB406" s="0"/>
      <c r="AC406" s="0"/>
      <c r="AD406" s="0"/>
      <c r="AE406" s="0"/>
      <c r="AF406" s="0"/>
      <c r="AG406" s="0"/>
      <c r="AH406" s="0"/>
      <c r="AI406" s="0"/>
      <c r="AJ406" s="0"/>
      <c r="AK406" s="11" t="n">
        <v>45966</v>
      </c>
      <c r="AL406" s="6" t="n">
        <v>1.13</v>
      </c>
      <c r="AM406" s="0" t="s">
        <v>380</v>
      </c>
    </row>
    <row collapsed="false" customFormat="false" customHeight="false" hidden="false" ht="12.1" outlineLevel="0" r="407">
      <c r="A407" s="0"/>
      <c r="B407" s="0"/>
      <c r="C407" s="0"/>
      <c r="D407" s="0"/>
      <c r="E407" s="0"/>
      <c r="F407" s="0"/>
      <c r="G407" s="0"/>
      <c r="H407" s="0"/>
      <c r="I407" s="0"/>
      <c r="J407" s="0"/>
      <c r="K407" s="0"/>
      <c r="L407" s="0"/>
      <c r="M407" s="0"/>
      <c r="N407" s="0"/>
      <c r="O407" s="0"/>
      <c r="P407" s="0"/>
      <c r="Q407" s="0"/>
      <c r="R407" s="0"/>
      <c r="S407" s="0"/>
      <c r="T407" s="0"/>
      <c r="U407" s="0"/>
      <c r="V407" s="0"/>
      <c r="W407" s="0"/>
      <c r="X407" s="0"/>
      <c r="Y407" s="0"/>
      <c r="Z407" s="0"/>
      <c r="AA407" s="0"/>
      <c r="AB407" s="0"/>
      <c r="AC407" s="0"/>
      <c r="AD407" s="0"/>
      <c r="AE407" s="0"/>
      <c r="AF407" s="0"/>
      <c r="AG407" s="0"/>
      <c r="AH407" s="0"/>
      <c r="AI407" s="0"/>
      <c r="AJ407" s="0"/>
      <c r="AK407" s="11" t="n">
        <v>45966</v>
      </c>
      <c r="AL407" s="6" t="n">
        <v>1.13</v>
      </c>
      <c r="AM407" s="0" t="s">
        <v>380</v>
      </c>
    </row>
    <row collapsed="false" customFormat="false" customHeight="false" hidden="false" ht="12.1" outlineLevel="0" r="408">
      <c r="A408" s="0"/>
      <c r="B408" s="0"/>
      <c r="C408" s="0"/>
      <c r="D408" s="0"/>
      <c r="E408" s="0"/>
      <c r="F408" s="0"/>
      <c r="G408" s="0"/>
      <c r="H408" s="0"/>
      <c r="I408" s="0"/>
      <c r="J408" s="0"/>
      <c r="K408" s="0"/>
      <c r="L408" s="0"/>
      <c r="M408" s="0"/>
      <c r="N408" s="0"/>
      <c r="O408" s="0"/>
      <c r="P408" s="0"/>
      <c r="Q408" s="0"/>
      <c r="R408" s="0"/>
      <c r="S408" s="0"/>
      <c r="T408" s="0"/>
      <c r="U408" s="0"/>
      <c r="V408" s="0"/>
      <c r="W408" s="0"/>
      <c r="X408" s="0"/>
      <c r="Y408" s="0"/>
      <c r="Z408" s="0"/>
      <c r="AA408" s="0"/>
      <c r="AB408" s="0"/>
      <c r="AC408" s="0"/>
      <c r="AD408" s="0"/>
      <c r="AE408" s="0"/>
      <c r="AF408" s="0"/>
      <c r="AG408" s="0"/>
      <c r="AH408" s="0"/>
      <c r="AI408" s="0"/>
      <c r="AJ408" s="0"/>
      <c r="AK408" s="11" t="n">
        <v>45966</v>
      </c>
      <c r="AL408" s="6" t="n">
        <v>1.13</v>
      </c>
      <c r="AM408" s="0" t="s">
        <v>380</v>
      </c>
    </row>
    <row collapsed="false" customFormat="false" customHeight="false" hidden="false" ht="12.1" outlineLevel="0" r="409">
      <c r="A409" s="0"/>
      <c r="B409" s="0"/>
      <c r="C409" s="0"/>
      <c r="D409" s="0"/>
      <c r="E409" s="0"/>
      <c r="F409" s="0"/>
      <c r="G409" s="0"/>
      <c r="H409" s="0"/>
      <c r="I409" s="0"/>
      <c r="J409" s="0"/>
      <c r="K409" s="0"/>
      <c r="L409" s="0"/>
      <c r="M409" s="0"/>
      <c r="N409" s="0"/>
      <c r="O409" s="0"/>
      <c r="P409" s="0"/>
      <c r="Q409" s="0"/>
      <c r="R409" s="0"/>
      <c r="S409" s="0"/>
      <c r="T409" s="0"/>
      <c r="U409" s="0"/>
      <c r="V409" s="0"/>
      <c r="W409" s="0"/>
      <c r="X409" s="0"/>
      <c r="Y409" s="0"/>
      <c r="Z409" s="0"/>
      <c r="AA409" s="0"/>
      <c r="AB409" s="0"/>
      <c r="AC409" s="0"/>
      <c r="AD409" s="0"/>
      <c r="AE409" s="0"/>
      <c r="AF409" s="0"/>
      <c r="AG409" s="0"/>
      <c r="AH409" s="0"/>
      <c r="AI409" s="0"/>
      <c r="AJ409" s="0"/>
      <c r="AK409" s="11" t="n">
        <v>45966</v>
      </c>
      <c r="AL409" s="6" t="n">
        <v>1.13</v>
      </c>
      <c r="AM409" s="0" t="s">
        <v>380</v>
      </c>
    </row>
    <row collapsed="false" customFormat="false" customHeight="false" hidden="false" ht="12.1" outlineLevel="0" r="410">
      <c r="A410" s="0"/>
      <c r="B410" s="0"/>
      <c r="C410" s="0"/>
      <c r="D410" s="0"/>
      <c r="E410" s="0"/>
      <c r="F410" s="0"/>
      <c r="G410" s="0"/>
      <c r="H410" s="0"/>
      <c r="I410" s="0"/>
      <c r="J410" s="0"/>
      <c r="K410" s="0"/>
      <c r="L410" s="0"/>
      <c r="M410" s="0"/>
      <c r="N410" s="0"/>
      <c r="O410" s="0"/>
      <c r="P410" s="0"/>
      <c r="Q410" s="0"/>
      <c r="R410" s="0"/>
      <c r="S410" s="0"/>
      <c r="T410" s="0"/>
      <c r="U410" s="0"/>
      <c r="V410" s="0"/>
      <c r="W410" s="0"/>
      <c r="X410" s="0"/>
      <c r="Y410" s="0"/>
      <c r="Z410" s="0"/>
      <c r="AA410" s="0"/>
      <c r="AB410" s="0"/>
      <c r="AC410" s="0"/>
      <c r="AD410" s="0"/>
      <c r="AE410" s="0"/>
      <c r="AF410" s="0"/>
      <c r="AG410" s="0"/>
      <c r="AH410" s="0"/>
      <c r="AI410" s="0"/>
      <c r="AJ410" s="0"/>
      <c r="AK410" s="11" t="n">
        <v>45966</v>
      </c>
      <c r="AL410" s="6" t="n">
        <v>1.13</v>
      </c>
      <c r="AM410" s="0" t="s">
        <v>380</v>
      </c>
    </row>
    <row collapsed="false" customFormat="false" customHeight="false" hidden="false" ht="12.1" outlineLevel="0" r="411">
      <c r="A411" s="0"/>
      <c r="B411" s="0"/>
      <c r="C411" s="0"/>
      <c r="D411" s="0"/>
      <c r="E411" s="0"/>
      <c r="F411" s="0"/>
      <c r="G411" s="0"/>
      <c r="H411" s="0"/>
      <c r="I411" s="0"/>
      <c r="J411" s="0"/>
      <c r="K411" s="0"/>
      <c r="L411" s="0"/>
      <c r="M411" s="0"/>
      <c r="N411" s="0"/>
      <c r="O411" s="0"/>
      <c r="P411" s="0"/>
      <c r="Q411" s="0"/>
      <c r="R411" s="0"/>
      <c r="S411" s="0"/>
      <c r="T411" s="0"/>
      <c r="U411" s="0"/>
      <c r="V411" s="0"/>
      <c r="W411" s="0"/>
      <c r="X411" s="0"/>
      <c r="Y411" s="0"/>
      <c r="Z411" s="0"/>
      <c r="AA411" s="0"/>
      <c r="AB411" s="0"/>
      <c r="AC411" s="0"/>
      <c r="AD411" s="0"/>
      <c r="AE411" s="0"/>
      <c r="AF411" s="0"/>
      <c r="AG411" s="0"/>
      <c r="AH411" s="0"/>
      <c r="AI411" s="0"/>
      <c r="AJ411" s="0"/>
      <c r="AK411" s="11" t="n">
        <v>45966</v>
      </c>
      <c r="AL411" s="6" t="n">
        <v>1.13</v>
      </c>
      <c r="AM411" s="0" t="s">
        <v>380</v>
      </c>
    </row>
    <row collapsed="false" customFormat="false" customHeight="false" hidden="false" ht="12.1" outlineLevel="0" r="412">
      <c r="A412" s="0"/>
      <c r="B412" s="0"/>
      <c r="C412" s="0"/>
      <c r="D412" s="0"/>
      <c r="E412" s="0"/>
      <c r="F412" s="0"/>
      <c r="G412" s="0"/>
      <c r="H412" s="0"/>
      <c r="I412" s="0"/>
      <c r="J412" s="0"/>
      <c r="K412" s="0"/>
      <c r="L412" s="0"/>
      <c r="M412" s="0"/>
      <c r="N412" s="0"/>
      <c r="O412" s="0"/>
      <c r="P412" s="0"/>
      <c r="Q412" s="0"/>
      <c r="R412" s="0"/>
      <c r="S412" s="0"/>
      <c r="T412" s="0"/>
      <c r="U412" s="0"/>
      <c r="V412" s="0"/>
      <c r="W412" s="0"/>
      <c r="X412" s="0"/>
      <c r="Y412" s="0"/>
      <c r="Z412" s="0"/>
      <c r="AA412" s="0"/>
      <c r="AB412" s="0"/>
      <c r="AC412" s="0"/>
      <c r="AD412" s="0"/>
      <c r="AE412" s="0"/>
      <c r="AF412" s="0"/>
      <c r="AG412" s="0"/>
      <c r="AH412" s="0"/>
      <c r="AI412" s="0"/>
      <c r="AJ412" s="0"/>
      <c r="AK412" s="11" t="n">
        <v>45966</v>
      </c>
      <c r="AL412" s="6" t="n">
        <v>1.13</v>
      </c>
      <c r="AM412" s="0" t="s">
        <v>380</v>
      </c>
    </row>
    <row collapsed="false" customFormat="false" customHeight="false" hidden="false" ht="12.1" outlineLevel="0" r="413">
      <c r="A413" s="0"/>
      <c r="B413" s="0"/>
      <c r="C413" s="0"/>
      <c r="D413" s="0"/>
      <c r="E413" s="0"/>
      <c r="F413" s="0"/>
      <c r="G413" s="0"/>
      <c r="H413" s="0"/>
      <c r="I413" s="0"/>
      <c r="J413" s="0"/>
      <c r="K413" s="0"/>
      <c r="L413" s="0"/>
      <c r="M413" s="0"/>
      <c r="N413" s="0"/>
      <c r="O413" s="0"/>
      <c r="P413" s="0"/>
      <c r="Q413" s="0"/>
      <c r="R413" s="0"/>
      <c r="S413" s="0"/>
      <c r="T413" s="0"/>
      <c r="U413" s="0"/>
      <c r="V413" s="0"/>
      <c r="W413" s="0"/>
      <c r="X413" s="0"/>
      <c r="Y413" s="0"/>
      <c r="Z413" s="0"/>
      <c r="AA413" s="0"/>
      <c r="AB413" s="0"/>
      <c r="AC413" s="0"/>
      <c r="AD413" s="0"/>
      <c r="AE413" s="0"/>
      <c r="AF413" s="0"/>
      <c r="AG413" s="0"/>
      <c r="AH413" s="0"/>
      <c r="AI413" s="0"/>
      <c r="AJ413" s="0"/>
      <c r="AK413" s="11" t="n">
        <v>45966</v>
      </c>
      <c r="AL413" s="6" t="n">
        <v>1.13</v>
      </c>
      <c r="AM413" s="0" t="s">
        <v>380</v>
      </c>
    </row>
    <row collapsed="false" customFormat="false" customHeight="false" hidden="false" ht="12.1" outlineLevel="0" r="414">
      <c r="A414" s="0"/>
      <c r="B414" s="0"/>
      <c r="C414" s="0"/>
      <c r="D414" s="0"/>
      <c r="E414" s="0"/>
      <c r="F414" s="0"/>
      <c r="G414" s="0"/>
      <c r="H414" s="0"/>
      <c r="I414" s="0"/>
      <c r="J414" s="0"/>
      <c r="K414" s="0"/>
      <c r="L414" s="0"/>
      <c r="M414" s="0"/>
      <c r="N414" s="0"/>
      <c r="O414" s="0"/>
      <c r="P414" s="0"/>
      <c r="Q414" s="0"/>
      <c r="R414" s="0"/>
      <c r="S414" s="0"/>
      <c r="T414" s="0"/>
      <c r="U414" s="0"/>
      <c r="V414" s="0"/>
      <c r="W414" s="0"/>
      <c r="X414" s="0"/>
      <c r="Y414" s="0"/>
      <c r="Z414" s="0"/>
      <c r="AA414" s="0"/>
      <c r="AB414" s="0"/>
      <c r="AC414" s="0"/>
      <c r="AD414" s="0"/>
      <c r="AE414" s="0"/>
      <c r="AF414" s="0"/>
      <c r="AG414" s="0"/>
      <c r="AH414" s="0"/>
      <c r="AI414" s="0"/>
      <c r="AJ414" s="0"/>
      <c r="AK414" s="11" t="n">
        <v>45966</v>
      </c>
      <c r="AL414" s="6" t="n">
        <v>1.13</v>
      </c>
      <c r="AM414" s="0" t="s">
        <v>380</v>
      </c>
    </row>
    <row collapsed="false" customFormat="false" customHeight="false" hidden="false" ht="12.1" outlineLevel="0" r="415">
      <c r="A415" s="0"/>
      <c r="B415" s="0"/>
      <c r="C415" s="0"/>
      <c r="D415" s="0"/>
      <c r="E415" s="0"/>
      <c r="F415" s="0"/>
      <c r="G415" s="0"/>
      <c r="H415" s="0"/>
      <c r="I415" s="0"/>
      <c r="J415" s="0"/>
      <c r="K415" s="0"/>
      <c r="L415" s="0"/>
      <c r="M415" s="0"/>
      <c r="N415" s="0"/>
      <c r="O415" s="0"/>
      <c r="P415" s="0"/>
      <c r="Q415" s="0"/>
      <c r="R415" s="0"/>
      <c r="S415" s="0"/>
      <c r="T415" s="0"/>
      <c r="U415" s="0"/>
      <c r="V415" s="0"/>
      <c r="W415" s="0"/>
      <c r="X415" s="0"/>
      <c r="Y415" s="0"/>
      <c r="Z415" s="0"/>
      <c r="AA415" s="0"/>
      <c r="AB415" s="0"/>
      <c r="AC415" s="0"/>
      <c r="AD415" s="0"/>
      <c r="AE415" s="0"/>
      <c r="AF415" s="0"/>
      <c r="AG415" s="0"/>
      <c r="AH415" s="0"/>
      <c r="AI415" s="0"/>
      <c r="AJ415" s="0"/>
      <c r="AK415" s="11" t="n">
        <v>45966</v>
      </c>
      <c r="AL415" s="6" t="n">
        <v>1.13</v>
      </c>
      <c r="AM415" s="0" t="s">
        <v>380</v>
      </c>
    </row>
    <row collapsed="false" customFormat="false" customHeight="false" hidden="false" ht="12.1" outlineLevel="0" r="416">
      <c r="A416" s="0"/>
      <c r="B416" s="0"/>
      <c r="C416" s="0"/>
      <c r="D416" s="0"/>
      <c r="E416" s="0"/>
      <c r="F416" s="0"/>
      <c r="G416" s="0"/>
      <c r="H416" s="0"/>
      <c r="I416" s="0"/>
      <c r="J416" s="0"/>
      <c r="K416" s="0"/>
      <c r="L416" s="0"/>
      <c r="M416" s="0"/>
      <c r="N416" s="0"/>
      <c r="O416" s="0"/>
      <c r="P416" s="0"/>
      <c r="Q416" s="0"/>
      <c r="R416" s="0"/>
      <c r="S416" s="0"/>
      <c r="T416" s="0"/>
      <c r="U416" s="0"/>
      <c r="V416" s="0"/>
      <c r="W416" s="0"/>
      <c r="X416" s="0"/>
      <c r="Y416" s="0"/>
      <c r="Z416" s="0"/>
      <c r="AA416" s="0"/>
      <c r="AB416" s="0"/>
      <c r="AC416" s="0"/>
      <c r="AD416" s="0"/>
      <c r="AE416" s="0"/>
      <c r="AF416" s="0"/>
      <c r="AG416" s="0"/>
      <c r="AH416" s="0"/>
      <c r="AI416" s="0"/>
      <c r="AJ416" s="0"/>
      <c r="AK416" s="11" t="n">
        <v>45966</v>
      </c>
      <c r="AL416" s="6" t="n">
        <v>1.13</v>
      </c>
      <c r="AM416" s="0" t="s">
        <v>380</v>
      </c>
    </row>
    <row collapsed="false" customFormat="false" customHeight="false" hidden="false" ht="12.1" outlineLevel="0" r="417">
      <c r="A417" s="0"/>
      <c r="B417" s="0"/>
      <c r="C417" s="0"/>
      <c r="D417" s="0"/>
      <c r="E417" s="0"/>
      <c r="F417" s="0"/>
      <c r="G417" s="0"/>
      <c r="H417" s="0"/>
      <c r="I417" s="0"/>
      <c r="J417" s="0"/>
      <c r="K417" s="0"/>
      <c r="L417" s="0"/>
      <c r="M417" s="0"/>
      <c r="N417" s="0"/>
      <c r="O417" s="0"/>
      <c r="P417" s="0"/>
      <c r="Q417" s="0"/>
      <c r="R417" s="0"/>
      <c r="S417" s="0"/>
      <c r="T417" s="0"/>
      <c r="U417" s="0"/>
      <c r="V417" s="0"/>
      <c r="W417" s="0"/>
      <c r="X417" s="0"/>
      <c r="Y417" s="0"/>
      <c r="Z417" s="0"/>
      <c r="AA417" s="0"/>
      <c r="AB417" s="0"/>
      <c r="AC417" s="0"/>
      <c r="AD417" s="0"/>
      <c r="AE417" s="0"/>
      <c r="AF417" s="0"/>
      <c r="AG417" s="0"/>
      <c r="AH417" s="0"/>
      <c r="AI417" s="0"/>
      <c r="AJ417" s="0"/>
      <c r="AK417" s="11" t="n">
        <v>45966</v>
      </c>
      <c r="AL417" s="6" t="n">
        <v>1.13</v>
      </c>
      <c r="AM417" s="0" t="s">
        <v>380</v>
      </c>
    </row>
    <row collapsed="false" customFormat="false" customHeight="false" hidden="false" ht="12.1" outlineLevel="0" r="418">
      <c r="A418" s="0"/>
      <c r="B418" s="0"/>
      <c r="C418" s="0"/>
      <c r="D418" s="0"/>
      <c r="E418" s="0"/>
      <c r="F418" s="0"/>
      <c r="G418" s="0"/>
      <c r="H418" s="0"/>
      <c r="I418" s="0"/>
      <c r="J418" s="0"/>
      <c r="K418" s="0"/>
      <c r="L418" s="0"/>
      <c r="M418" s="0"/>
      <c r="N418" s="0"/>
      <c r="O418" s="0"/>
      <c r="P418" s="0"/>
      <c r="Q418" s="0"/>
      <c r="R418" s="0"/>
      <c r="S418" s="0"/>
      <c r="T418" s="0"/>
      <c r="U418" s="0"/>
      <c r="V418" s="0"/>
      <c r="W418" s="0"/>
      <c r="X418" s="0"/>
      <c r="Y418" s="0"/>
      <c r="Z418" s="0"/>
      <c r="AA418" s="0"/>
      <c r="AB418" s="0"/>
      <c r="AC418" s="0"/>
      <c r="AD418" s="0"/>
      <c r="AE418" s="0"/>
      <c r="AF418" s="0"/>
      <c r="AG418" s="0"/>
      <c r="AH418" s="0"/>
      <c r="AI418" s="0"/>
      <c r="AJ418" s="0"/>
      <c r="AK418" s="11" t="n">
        <v>45966</v>
      </c>
      <c r="AL418" s="6" t="n">
        <v>1.13</v>
      </c>
      <c r="AM418" s="0" t="s">
        <v>380</v>
      </c>
    </row>
    <row collapsed="false" customFormat="false" customHeight="false" hidden="false" ht="12.1" outlineLevel="0" r="419">
      <c r="A419" s="0"/>
      <c r="B419" s="0"/>
      <c r="C419" s="0"/>
      <c r="D419" s="0"/>
      <c r="E419" s="0"/>
      <c r="F419" s="0"/>
      <c r="G419" s="0"/>
      <c r="H419" s="0"/>
      <c r="I419" s="0"/>
      <c r="J419" s="0"/>
      <c r="K419" s="0"/>
      <c r="L419" s="0"/>
      <c r="M419" s="0"/>
      <c r="N419" s="0"/>
      <c r="O419" s="0"/>
      <c r="P419" s="0"/>
      <c r="Q419" s="0"/>
      <c r="R419" s="0"/>
      <c r="S419" s="0"/>
      <c r="T419" s="0"/>
      <c r="U419" s="0"/>
      <c r="V419" s="0"/>
      <c r="W419" s="0"/>
      <c r="X419" s="0"/>
      <c r="Y419" s="0"/>
      <c r="Z419" s="0"/>
      <c r="AA419" s="0"/>
      <c r="AB419" s="0"/>
      <c r="AC419" s="0"/>
      <c r="AD419" s="0"/>
      <c r="AE419" s="0"/>
      <c r="AF419" s="0"/>
      <c r="AG419" s="0"/>
      <c r="AH419" s="0"/>
      <c r="AI419" s="0"/>
      <c r="AJ419" s="0"/>
      <c r="AK419" s="11" t="n">
        <v>45966</v>
      </c>
      <c r="AL419" s="6" t="n">
        <v>1.13</v>
      </c>
      <c r="AM419" s="0" t="s">
        <v>380</v>
      </c>
    </row>
    <row collapsed="false" customFormat="false" customHeight="false" hidden="false" ht="12.1" outlineLevel="0" r="420">
      <c r="A420" s="0"/>
      <c r="B420" s="0"/>
      <c r="C420" s="0"/>
      <c r="D420" s="0"/>
      <c r="E420" s="0"/>
      <c r="F420" s="0"/>
      <c r="G420" s="0"/>
      <c r="H420" s="0"/>
      <c r="I420" s="0"/>
      <c r="J420" s="0"/>
      <c r="K420" s="0"/>
      <c r="L420" s="0"/>
      <c r="M420" s="0"/>
      <c r="N420" s="0"/>
      <c r="O420" s="0"/>
      <c r="P420" s="0"/>
      <c r="Q420" s="0"/>
      <c r="R420" s="0"/>
      <c r="S420" s="0"/>
      <c r="T420" s="0"/>
      <c r="U420" s="0"/>
      <c r="V420" s="0"/>
      <c r="W420" s="0"/>
      <c r="X420" s="0"/>
      <c r="Y420" s="0"/>
      <c r="Z420" s="0"/>
      <c r="AA420" s="0"/>
      <c r="AB420" s="0"/>
      <c r="AC420" s="0"/>
      <c r="AD420" s="0"/>
      <c r="AE420" s="0"/>
      <c r="AF420" s="0"/>
      <c r="AG420" s="0"/>
      <c r="AH420" s="0"/>
      <c r="AI420" s="0"/>
      <c r="AJ420" s="0"/>
      <c r="AK420" s="11" t="n">
        <v>45966</v>
      </c>
      <c r="AL420" s="6" t="n">
        <v>1.13</v>
      </c>
      <c r="AM420" s="0" t="s">
        <v>380</v>
      </c>
    </row>
    <row collapsed="false" customFormat="false" customHeight="false" hidden="false" ht="12.1" outlineLevel="0" r="421">
      <c r="A421" s="0"/>
      <c r="B421" s="0"/>
      <c r="C421" s="0"/>
      <c r="D421" s="0"/>
      <c r="E421" s="0"/>
      <c r="F421" s="0"/>
      <c r="G421" s="0"/>
      <c r="H421" s="0"/>
      <c r="I421" s="0"/>
      <c r="J421" s="0"/>
      <c r="K421" s="0"/>
      <c r="L421" s="0"/>
      <c r="M421" s="0"/>
      <c r="N421" s="0"/>
      <c r="O421" s="0"/>
      <c r="P421" s="0"/>
      <c r="Q421" s="0"/>
      <c r="R421" s="0"/>
      <c r="S421" s="0"/>
      <c r="T421" s="0"/>
      <c r="U421" s="0"/>
      <c r="V421" s="0"/>
      <c r="W421" s="0"/>
      <c r="X421" s="0"/>
      <c r="Y421" s="0"/>
      <c r="Z421" s="0"/>
      <c r="AA421" s="0"/>
      <c r="AB421" s="0"/>
      <c r="AC421" s="0"/>
      <c r="AD421" s="0"/>
      <c r="AE421" s="0"/>
      <c r="AF421" s="0"/>
      <c r="AG421" s="0"/>
      <c r="AH421" s="0"/>
      <c r="AI421" s="0"/>
      <c r="AJ421" s="0"/>
      <c r="AK421" s="11" t="n">
        <v>45966</v>
      </c>
      <c r="AL421" s="6" t="n">
        <v>1.13</v>
      </c>
      <c r="AM421" s="0" t="s">
        <v>380</v>
      </c>
    </row>
    <row collapsed="false" customFormat="false" customHeight="false" hidden="false" ht="12.1" outlineLevel="0" r="422">
      <c r="A422" s="0"/>
      <c r="B422" s="0"/>
      <c r="C422" s="0"/>
      <c r="D422" s="0"/>
      <c r="E422" s="0"/>
      <c r="F422" s="0"/>
      <c r="G422" s="0"/>
      <c r="H422" s="0"/>
      <c r="I422" s="0"/>
      <c r="J422" s="0"/>
      <c r="K422" s="0"/>
      <c r="L422" s="0"/>
      <c r="M422" s="0"/>
      <c r="N422" s="0"/>
      <c r="O422" s="0"/>
      <c r="P422" s="0"/>
      <c r="Q422" s="0"/>
      <c r="R422" s="0"/>
      <c r="S422" s="0"/>
      <c r="T422" s="0"/>
      <c r="U422" s="0"/>
      <c r="V422" s="0"/>
      <c r="W422" s="0"/>
      <c r="X422" s="0"/>
      <c r="Y422" s="0"/>
      <c r="Z422" s="0"/>
      <c r="AA422" s="0"/>
      <c r="AB422" s="0"/>
      <c r="AC422" s="0"/>
      <c r="AD422" s="0"/>
      <c r="AE422" s="0"/>
      <c r="AF422" s="0"/>
      <c r="AG422" s="0"/>
      <c r="AH422" s="0"/>
      <c r="AI422" s="0"/>
      <c r="AJ422" s="0"/>
      <c r="AK422" s="11" t="n">
        <v>45966</v>
      </c>
      <c r="AL422" s="6" t="n">
        <v>1.13</v>
      </c>
      <c r="AM422" s="0" t="s">
        <v>380</v>
      </c>
    </row>
    <row collapsed="false" customFormat="false" customHeight="false" hidden="false" ht="12.1" outlineLevel="0" r="423">
      <c r="A423" s="0"/>
      <c r="B423" s="0"/>
      <c r="C423" s="0"/>
      <c r="D423" s="0"/>
      <c r="E423" s="0"/>
      <c r="F423" s="0"/>
      <c r="G423" s="0"/>
      <c r="H423" s="0"/>
      <c r="I423" s="0"/>
      <c r="J423" s="0"/>
      <c r="K423" s="0"/>
      <c r="L423" s="0"/>
      <c r="M423" s="0"/>
      <c r="N423" s="0"/>
      <c r="O423" s="0"/>
      <c r="P423" s="0"/>
      <c r="Q423" s="0"/>
      <c r="R423" s="0"/>
      <c r="S423" s="0"/>
      <c r="T423" s="0"/>
      <c r="U423" s="0"/>
      <c r="V423" s="0"/>
      <c r="W423" s="0"/>
      <c r="X423" s="0"/>
      <c r="Y423" s="0"/>
      <c r="Z423" s="0"/>
      <c r="AA423" s="0"/>
      <c r="AB423" s="0"/>
      <c r="AC423" s="0"/>
      <c r="AD423" s="0"/>
      <c r="AE423" s="0"/>
      <c r="AF423" s="0"/>
      <c r="AG423" s="0"/>
      <c r="AH423" s="0"/>
      <c r="AI423" s="0"/>
      <c r="AJ423" s="0"/>
      <c r="AK423" s="11" t="n">
        <v>45966</v>
      </c>
      <c r="AL423" s="6" t="n">
        <v>1.13</v>
      </c>
      <c r="AM423" s="0" t="s">
        <v>380</v>
      </c>
    </row>
    <row collapsed="false" customFormat="false" customHeight="false" hidden="false" ht="12.1" outlineLevel="0" r="424">
      <c r="A424" s="0"/>
      <c r="B424" s="0"/>
      <c r="C424" s="0"/>
      <c r="D424" s="0"/>
      <c r="E424" s="0"/>
      <c r="F424" s="0"/>
      <c r="G424" s="0"/>
      <c r="H424" s="0"/>
      <c r="I424" s="0"/>
      <c r="J424" s="0"/>
      <c r="K424" s="0"/>
      <c r="L424" s="0"/>
      <c r="M424" s="0"/>
      <c r="N424" s="0"/>
      <c r="O424" s="0"/>
      <c r="P424" s="0"/>
      <c r="Q424" s="0"/>
      <c r="R424" s="0"/>
      <c r="S424" s="0"/>
      <c r="T424" s="0"/>
      <c r="U424" s="0"/>
      <c r="V424" s="0"/>
      <c r="W424" s="0"/>
      <c r="X424" s="0"/>
      <c r="Y424" s="0"/>
      <c r="Z424" s="0"/>
      <c r="AA424" s="0"/>
      <c r="AB424" s="0"/>
      <c r="AC424" s="0"/>
      <c r="AD424" s="0"/>
      <c r="AE424" s="0"/>
      <c r="AF424" s="0"/>
      <c r="AG424" s="0"/>
      <c r="AH424" s="0"/>
      <c r="AI424" s="0"/>
      <c r="AJ424" s="0"/>
      <c r="AK424" s="11" t="n">
        <v>45966</v>
      </c>
      <c r="AL424" s="6" t="n">
        <v>1.13</v>
      </c>
      <c r="AM424" s="0" t="s">
        <v>380</v>
      </c>
    </row>
    <row collapsed="false" customFormat="false" customHeight="false" hidden="false" ht="12.1" outlineLevel="0" r="425">
      <c r="A425" s="0"/>
      <c r="B425" s="0"/>
      <c r="C425" s="0"/>
      <c r="D425" s="0"/>
      <c r="E425" s="0"/>
      <c r="F425" s="0"/>
      <c r="G425" s="0"/>
      <c r="H425" s="0"/>
      <c r="I425" s="0"/>
      <c r="J425" s="0"/>
      <c r="K425" s="0"/>
      <c r="L425" s="0"/>
      <c r="M425" s="0"/>
      <c r="N425" s="0"/>
      <c r="O425" s="0"/>
      <c r="P425" s="0"/>
      <c r="Q425" s="0"/>
      <c r="R425" s="0"/>
      <c r="S425" s="0"/>
      <c r="T425" s="0"/>
      <c r="U425" s="0"/>
      <c r="V425" s="0"/>
      <c r="W425" s="0"/>
      <c r="X425" s="0"/>
      <c r="Y425" s="0"/>
      <c r="Z425" s="0"/>
      <c r="AA425" s="0"/>
      <c r="AB425" s="0"/>
      <c r="AC425" s="0"/>
      <c r="AD425" s="0"/>
      <c r="AE425" s="0"/>
      <c r="AF425" s="0"/>
      <c r="AG425" s="0"/>
      <c r="AH425" s="0"/>
      <c r="AI425" s="0"/>
      <c r="AJ425" s="0"/>
      <c r="AK425" s="11" t="n">
        <v>45966</v>
      </c>
      <c r="AL425" s="6" t="n">
        <v>1.13</v>
      </c>
      <c r="AM425" s="0" t="s">
        <v>380</v>
      </c>
    </row>
    <row collapsed="false" customFormat="false" customHeight="false" hidden="false" ht="12.1" outlineLevel="0" r="426">
      <c r="A426" s="0"/>
      <c r="B426" s="0"/>
      <c r="C426" s="0"/>
      <c r="D426" s="0"/>
      <c r="E426" s="0"/>
      <c r="F426" s="0"/>
      <c r="G426" s="0"/>
      <c r="H426" s="0"/>
      <c r="I426" s="0"/>
      <c r="J426" s="0"/>
      <c r="K426" s="0"/>
      <c r="L426" s="0"/>
      <c r="M426" s="0"/>
      <c r="N426" s="0"/>
      <c r="O426" s="0"/>
      <c r="P426" s="0"/>
      <c r="Q426" s="0"/>
      <c r="R426" s="0"/>
      <c r="S426" s="0"/>
      <c r="T426" s="0"/>
      <c r="U426" s="0"/>
      <c r="V426" s="0"/>
      <c r="W426" s="0"/>
      <c r="X426" s="0"/>
      <c r="Y426" s="0"/>
      <c r="Z426" s="0"/>
      <c r="AA426" s="0"/>
      <c r="AB426" s="0"/>
      <c r="AC426" s="0"/>
      <c r="AD426" s="0"/>
      <c r="AE426" s="0"/>
      <c r="AF426" s="0"/>
      <c r="AG426" s="0"/>
      <c r="AH426" s="0"/>
      <c r="AI426" s="0"/>
      <c r="AJ426" s="0"/>
      <c r="AK426" s="11" t="n">
        <v>45966</v>
      </c>
      <c r="AL426" s="6" t="n">
        <v>1.13</v>
      </c>
      <c r="AM426" s="0" t="s">
        <v>380</v>
      </c>
    </row>
    <row collapsed="false" customFormat="false" customHeight="false" hidden="false" ht="12.1" outlineLevel="0" r="427">
      <c r="A427" s="0"/>
      <c r="B427" s="0"/>
      <c r="C427" s="0"/>
      <c r="D427" s="0"/>
      <c r="E427" s="0"/>
      <c r="F427" s="0"/>
      <c r="G427" s="0"/>
      <c r="H427" s="0"/>
      <c r="I427" s="0"/>
      <c r="J427" s="0"/>
      <c r="K427" s="0"/>
      <c r="L427" s="0"/>
      <c r="M427" s="0"/>
      <c r="N427" s="0"/>
      <c r="O427" s="0"/>
      <c r="P427" s="0"/>
      <c r="Q427" s="0"/>
      <c r="R427" s="0"/>
      <c r="S427" s="0"/>
      <c r="T427" s="0"/>
      <c r="U427" s="0"/>
      <c r="V427" s="0"/>
      <c r="W427" s="0"/>
      <c r="X427" s="0"/>
      <c r="Y427" s="0"/>
      <c r="Z427" s="0"/>
      <c r="AA427" s="0"/>
      <c r="AB427" s="0"/>
      <c r="AC427" s="0"/>
      <c r="AD427" s="0"/>
      <c r="AE427" s="0"/>
      <c r="AF427" s="0"/>
      <c r="AG427" s="0"/>
      <c r="AH427" s="0"/>
      <c r="AI427" s="0"/>
      <c r="AJ427" s="0"/>
      <c r="AK427" s="11" t="n">
        <v>45966</v>
      </c>
      <c r="AL427" s="6" t="n">
        <v>1.13</v>
      </c>
      <c r="AM427" s="0" t="s">
        <v>380</v>
      </c>
    </row>
    <row collapsed="false" customFormat="false" customHeight="false" hidden="false" ht="12.1" outlineLevel="0" r="428">
      <c r="A428" s="0"/>
      <c r="B428" s="0"/>
      <c r="C428" s="0"/>
      <c r="D428" s="0"/>
      <c r="E428" s="0"/>
      <c r="F428" s="0"/>
      <c r="G428" s="0"/>
      <c r="H428" s="0"/>
      <c r="I428" s="0"/>
      <c r="J428" s="0"/>
      <c r="K428" s="0"/>
      <c r="L428" s="0"/>
      <c r="M428" s="0"/>
      <c r="N428" s="0"/>
      <c r="O428" s="0"/>
      <c r="P428" s="0"/>
      <c r="Q428" s="0"/>
      <c r="R428" s="0"/>
      <c r="S428" s="0"/>
      <c r="T428" s="0"/>
      <c r="U428" s="0"/>
      <c r="V428" s="0"/>
      <c r="W428" s="0"/>
      <c r="X428" s="0"/>
      <c r="Y428" s="0"/>
      <c r="Z428" s="0"/>
      <c r="AA428" s="0"/>
      <c r="AB428" s="0"/>
      <c r="AC428" s="0"/>
      <c r="AD428" s="0"/>
      <c r="AE428" s="0"/>
      <c r="AF428" s="0"/>
      <c r="AG428" s="0"/>
      <c r="AH428" s="0"/>
      <c r="AI428" s="0"/>
      <c r="AJ428" s="0"/>
      <c r="AK428" s="11" t="n">
        <v>45966</v>
      </c>
      <c r="AL428" s="6" t="n">
        <v>1.13</v>
      </c>
      <c r="AM428" s="0" t="s">
        <v>380</v>
      </c>
    </row>
    <row collapsed="false" customFormat="false" customHeight="false" hidden="false" ht="12.1" outlineLevel="0" r="429">
      <c r="A429" s="0"/>
      <c r="B429" s="0"/>
      <c r="C429" s="0"/>
      <c r="D429" s="0"/>
      <c r="E429" s="0"/>
      <c r="F429" s="0"/>
      <c r="G429" s="0"/>
      <c r="H429" s="0"/>
      <c r="I429" s="0"/>
      <c r="J429" s="0"/>
      <c r="K429" s="0"/>
      <c r="L429" s="0"/>
      <c r="M429" s="0"/>
      <c r="N429" s="0"/>
      <c r="O429" s="0"/>
      <c r="P429" s="0"/>
      <c r="Q429" s="0"/>
      <c r="R429" s="0"/>
      <c r="S429" s="0"/>
      <c r="T429" s="0"/>
      <c r="U429" s="0"/>
      <c r="V429" s="0"/>
      <c r="W429" s="0"/>
      <c r="X429" s="0"/>
      <c r="Y429" s="0"/>
      <c r="Z429" s="0"/>
      <c r="AA429" s="0"/>
      <c r="AB429" s="0"/>
      <c r="AC429" s="0"/>
      <c r="AD429" s="0"/>
      <c r="AE429" s="0"/>
      <c r="AF429" s="0"/>
      <c r="AG429" s="0"/>
      <c r="AH429" s="0"/>
      <c r="AI429" s="0"/>
      <c r="AJ429" s="0"/>
      <c r="AK429" s="11" t="n">
        <v>45966</v>
      </c>
      <c r="AL429" s="6" t="n">
        <v>1.13</v>
      </c>
      <c r="AM429" s="0" t="s">
        <v>380</v>
      </c>
    </row>
    <row collapsed="false" customFormat="false" customHeight="false" hidden="false" ht="12.1" outlineLevel="0" r="430">
      <c r="A430" s="0"/>
      <c r="B430" s="0"/>
      <c r="C430" s="0"/>
      <c r="D430" s="0"/>
      <c r="E430" s="0"/>
      <c r="F430" s="0"/>
      <c r="G430" s="0"/>
      <c r="H430" s="0"/>
      <c r="I430" s="0"/>
      <c r="J430" s="0"/>
      <c r="K430" s="0"/>
      <c r="L430" s="0"/>
      <c r="M430" s="0"/>
      <c r="N430" s="0"/>
      <c r="O430" s="0"/>
      <c r="P430" s="0"/>
      <c r="Q430" s="0"/>
      <c r="R430" s="0"/>
      <c r="S430" s="0"/>
      <c r="T430" s="0"/>
      <c r="U430" s="0"/>
      <c r="V430" s="0"/>
      <c r="W430" s="0"/>
      <c r="X430" s="0"/>
      <c r="Y430" s="0"/>
      <c r="Z430" s="0"/>
      <c r="AA430" s="0"/>
      <c r="AB430" s="0"/>
      <c r="AC430" s="0"/>
      <c r="AD430" s="0"/>
      <c r="AE430" s="0"/>
      <c r="AF430" s="0"/>
      <c r="AG430" s="0"/>
      <c r="AH430" s="0"/>
      <c r="AI430" s="0"/>
      <c r="AJ430" s="0"/>
      <c r="AK430" s="11" t="n">
        <v>45966</v>
      </c>
      <c r="AL430" s="6" t="n">
        <v>1.13</v>
      </c>
      <c r="AM430" s="0" t="s">
        <v>380</v>
      </c>
    </row>
    <row collapsed="false" customFormat="false" customHeight="false" hidden="false" ht="12.1" outlineLevel="0" r="431">
      <c r="A431" s="0"/>
      <c r="B431" s="0"/>
      <c r="C431" s="0"/>
      <c r="D431" s="0"/>
      <c r="E431" s="0"/>
      <c r="F431" s="0"/>
      <c r="G431" s="0"/>
      <c r="H431" s="0"/>
      <c r="I431" s="0"/>
      <c r="J431" s="0"/>
      <c r="K431" s="0"/>
      <c r="L431" s="0"/>
      <c r="M431" s="0"/>
      <c r="N431" s="0"/>
      <c r="O431" s="0"/>
      <c r="P431" s="0"/>
      <c r="Q431" s="0"/>
      <c r="R431" s="0"/>
      <c r="S431" s="0"/>
      <c r="T431" s="0"/>
      <c r="U431" s="0"/>
      <c r="V431" s="0"/>
      <c r="W431" s="0"/>
      <c r="X431" s="0"/>
      <c r="Y431" s="0"/>
      <c r="Z431" s="0"/>
      <c r="AA431" s="0"/>
      <c r="AB431" s="0"/>
      <c r="AC431" s="0"/>
      <c r="AD431" s="0"/>
      <c r="AE431" s="0"/>
      <c r="AF431" s="0"/>
      <c r="AG431" s="0"/>
      <c r="AH431" s="0"/>
      <c r="AI431" s="0"/>
      <c r="AJ431" s="0"/>
      <c r="AK431" s="11" t="n">
        <v>45966</v>
      </c>
      <c r="AL431" s="6" t="n">
        <v>1.13</v>
      </c>
      <c r="AM431" s="0" t="s">
        <v>380</v>
      </c>
    </row>
    <row collapsed="false" customFormat="false" customHeight="false" hidden="false" ht="12.1" outlineLevel="0" r="432">
      <c r="A432" s="0"/>
      <c r="B432" s="0"/>
      <c r="C432" s="0"/>
      <c r="D432" s="0"/>
      <c r="E432" s="0"/>
      <c r="F432" s="0"/>
      <c r="G432" s="0"/>
      <c r="H432" s="0"/>
      <c r="I432" s="0"/>
      <c r="J432" s="0"/>
      <c r="K432" s="0"/>
      <c r="L432" s="0"/>
      <c r="M432" s="0"/>
      <c r="N432" s="0"/>
      <c r="O432" s="0"/>
      <c r="P432" s="0"/>
      <c r="Q432" s="0"/>
      <c r="R432" s="0"/>
      <c r="S432" s="0"/>
      <c r="T432" s="0"/>
      <c r="U432" s="0"/>
      <c r="V432" s="0"/>
      <c r="W432" s="0"/>
      <c r="X432" s="0"/>
      <c r="Y432" s="0"/>
      <c r="Z432" s="0"/>
      <c r="AA432" s="0"/>
      <c r="AB432" s="0"/>
      <c r="AC432" s="0"/>
      <c r="AD432" s="0"/>
      <c r="AE432" s="0"/>
      <c r="AF432" s="0"/>
      <c r="AG432" s="0"/>
      <c r="AH432" s="0"/>
      <c r="AI432" s="0"/>
      <c r="AJ432" s="0"/>
      <c r="AK432" s="11" t="n">
        <v>45966</v>
      </c>
      <c r="AL432" s="6" t="n">
        <v>1.13</v>
      </c>
      <c r="AM432" s="0" t="s">
        <v>380</v>
      </c>
    </row>
    <row collapsed="false" customFormat="false" customHeight="false" hidden="false" ht="12.1" outlineLevel="0" r="433">
      <c r="A433" s="0"/>
      <c r="B433" s="0"/>
      <c r="C433" s="0"/>
      <c r="D433" s="0"/>
      <c r="E433" s="0"/>
      <c r="F433" s="0"/>
      <c r="G433" s="0"/>
      <c r="H433" s="0"/>
      <c r="I433" s="0"/>
      <c r="J433" s="0"/>
      <c r="K433" s="0"/>
      <c r="L433" s="0"/>
      <c r="M433" s="0"/>
      <c r="N433" s="0"/>
      <c r="O433" s="0"/>
      <c r="P433" s="0"/>
      <c r="Q433" s="0"/>
      <c r="R433" s="0"/>
      <c r="S433" s="0"/>
      <c r="T433" s="0"/>
      <c r="U433" s="0"/>
      <c r="V433" s="0"/>
      <c r="W433" s="0"/>
      <c r="X433" s="0"/>
      <c r="Y433" s="0"/>
      <c r="Z433" s="0"/>
      <c r="AA433" s="0"/>
      <c r="AB433" s="0"/>
      <c r="AC433" s="0"/>
      <c r="AD433" s="0"/>
      <c r="AE433" s="0"/>
      <c r="AF433" s="0"/>
      <c r="AG433" s="0"/>
      <c r="AH433" s="0"/>
      <c r="AI433" s="0"/>
      <c r="AJ433" s="0"/>
      <c r="AK433" s="11" t="n">
        <v>45966</v>
      </c>
      <c r="AL433" s="6" t="n">
        <v>1.13</v>
      </c>
      <c r="AM433" s="0" t="s">
        <v>380</v>
      </c>
    </row>
    <row collapsed="false" customFormat="false" customHeight="false" hidden="false" ht="12.1" outlineLevel="0" r="434">
      <c r="A434" s="0"/>
      <c r="B434" s="0"/>
      <c r="C434" s="0"/>
      <c r="D434" s="0"/>
      <c r="E434" s="0"/>
      <c r="F434" s="0"/>
      <c r="G434" s="0"/>
      <c r="H434" s="0"/>
      <c r="I434" s="0"/>
      <c r="J434" s="0"/>
      <c r="K434" s="0"/>
      <c r="L434" s="0"/>
      <c r="M434" s="0"/>
      <c r="N434" s="0"/>
      <c r="O434" s="0"/>
      <c r="P434" s="0"/>
      <c r="Q434" s="0"/>
      <c r="R434" s="0"/>
      <c r="S434" s="0"/>
      <c r="T434" s="0"/>
      <c r="U434" s="0"/>
      <c r="V434" s="0"/>
      <c r="W434" s="0"/>
      <c r="X434" s="0"/>
      <c r="Y434" s="0"/>
      <c r="Z434" s="0"/>
      <c r="AA434" s="0"/>
      <c r="AB434" s="0"/>
      <c r="AC434" s="0"/>
      <c r="AD434" s="0"/>
      <c r="AE434" s="0"/>
      <c r="AF434" s="0"/>
      <c r="AG434" s="0"/>
      <c r="AH434" s="0"/>
      <c r="AI434" s="0"/>
      <c r="AJ434" s="0"/>
      <c r="AK434" s="11" t="n">
        <v>45966</v>
      </c>
      <c r="AL434" s="6" t="n">
        <v>1.13</v>
      </c>
      <c r="AM434" s="0" t="s">
        <v>380</v>
      </c>
    </row>
    <row collapsed="false" customFormat="false" customHeight="false" hidden="false" ht="12.1" outlineLevel="0" r="435">
      <c r="A435" s="0"/>
      <c r="B435" s="0"/>
      <c r="C435" s="0"/>
      <c r="D435" s="0"/>
      <c r="E435" s="0"/>
      <c r="F435" s="0"/>
      <c r="G435" s="0"/>
      <c r="H435" s="0"/>
      <c r="I435" s="0"/>
      <c r="J435" s="0"/>
      <c r="K435" s="0"/>
      <c r="L435" s="0"/>
      <c r="M435" s="0"/>
      <c r="N435" s="0"/>
      <c r="O435" s="0"/>
      <c r="P435" s="0"/>
      <c r="Q435" s="0"/>
      <c r="R435" s="0"/>
      <c r="S435" s="0"/>
      <c r="T435" s="0"/>
      <c r="U435" s="0"/>
      <c r="V435" s="0"/>
      <c r="W435" s="0"/>
      <c r="X435" s="0"/>
      <c r="Y435" s="0"/>
      <c r="Z435" s="0"/>
      <c r="AA435" s="0"/>
      <c r="AB435" s="0"/>
      <c r="AC435" s="0"/>
      <c r="AD435" s="0"/>
      <c r="AE435" s="0"/>
      <c r="AF435" s="0"/>
      <c r="AG435" s="0"/>
      <c r="AH435" s="0"/>
      <c r="AI435" s="0"/>
      <c r="AJ435" s="0"/>
      <c r="AK435" s="11" t="n">
        <v>45966</v>
      </c>
      <c r="AL435" s="6" t="n">
        <v>1.13</v>
      </c>
      <c r="AM435" s="0" t="s">
        <v>380</v>
      </c>
    </row>
    <row collapsed="false" customFormat="false" customHeight="false" hidden="false" ht="12.1" outlineLevel="0" r="436">
      <c r="A436" s="0"/>
      <c r="B436" s="0"/>
      <c r="C436" s="0"/>
      <c r="D436" s="0"/>
      <c r="E436" s="0"/>
      <c r="F436" s="0"/>
      <c r="G436" s="0"/>
      <c r="H436" s="0"/>
      <c r="I436" s="0"/>
      <c r="J436" s="0"/>
      <c r="K436" s="0"/>
      <c r="L436" s="0"/>
      <c r="M436" s="0"/>
      <c r="N436" s="0"/>
      <c r="O436" s="0"/>
      <c r="P436" s="0"/>
      <c r="Q436" s="0"/>
      <c r="R436" s="0"/>
      <c r="S436" s="0"/>
      <c r="T436" s="0"/>
      <c r="U436" s="0"/>
      <c r="V436" s="0"/>
      <c r="W436" s="0"/>
      <c r="X436" s="0"/>
      <c r="Y436" s="0"/>
      <c r="Z436" s="0"/>
      <c r="AA436" s="0"/>
      <c r="AB436" s="0"/>
      <c r="AC436" s="0"/>
      <c r="AD436" s="0"/>
      <c r="AE436" s="0"/>
      <c r="AF436" s="0"/>
      <c r="AG436" s="0"/>
      <c r="AH436" s="0"/>
      <c r="AI436" s="0"/>
      <c r="AJ436" s="0"/>
      <c r="AK436" s="11" t="n">
        <v>45966</v>
      </c>
      <c r="AL436" s="6" t="n">
        <v>1.13</v>
      </c>
      <c r="AM436" s="0" t="s">
        <v>380</v>
      </c>
    </row>
    <row collapsed="false" customFormat="false" customHeight="false" hidden="false" ht="12.1" outlineLevel="0" r="437">
      <c r="A437" s="0"/>
      <c r="B437" s="0"/>
      <c r="C437" s="0"/>
      <c r="D437" s="0"/>
      <c r="E437" s="0"/>
      <c r="F437" s="0"/>
      <c r="G437" s="0"/>
      <c r="H437" s="0"/>
      <c r="I437" s="0"/>
      <c r="J437" s="0"/>
      <c r="K437" s="0"/>
      <c r="L437" s="0"/>
      <c r="M437" s="0"/>
      <c r="N437" s="0"/>
      <c r="O437" s="0"/>
      <c r="P437" s="0"/>
      <c r="Q437" s="0"/>
      <c r="R437" s="0"/>
      <c r="S437" s="0"/>
      <c r="T437" s="0"/>
      <c r="U437" s="0"/>
      <c r="V437" s="0"/>
      <c r="W437" s="0"/>
      <c r="X437" s="0"/>
      <c r="Y437" s="0"/>
      <c r="Z437" s="0"/>
      <c r="AA437" s="0"/>
      <c r="AB437" s="0"/>
      <c r="AC437" s="0"/>
      <c r="AD437" s="0"/>
      <c r="AE437" s="0"/>
      <c r="AF437" s="0"/>
      <c r="AG437" s="0"/>
      <c r="AH437" s="0"/>
      <c r="AI437" s="0"/>
      <c r="AJ437" s="0"/>
      <c r="AK437" s="11" t="n">
        <v>45966</v>
      </c>
      <c r="AL437" s="6" t="n">
        <v>1.13</v>
      </c>
      <c r="AM437" s="0" t="s">
        <v>380</v>
      </c>
    </row>
    <row collapsed="false" customFormat="false" customHeight="false" hidden="false" ht="12.1" outlineLevel="0" r="438">
      <c r="A438" s="0"/>
      <c r="B438" s="0"/>
      <c r="C438" s="0"/>
      <c r="D438" s="0"/>
      <c r="E438" s="0"/>
      <c r="F438" s="0"/>
      <c r="G438" s="0"/>
      <c r="H438" s="0"/>
      <c r="I438" s="0"/>
      <c r="J438" s="0"/>
      <c r="K438" s="0"/>
      <c r="L438" s="0"/>
      <c r="M438" s="0"/>
      <c r="N438" s="0"/>
      <c r="O438" s="0"/>
      <c r="P438" s="0"/>
      <c r="Q438" s="0"/>
      <c r="R438" s="0"/>
      <c r="S438" s="0"/>
      <c r="T438" s="0"/>
      <c r="U438" s="0"/>
      <c r="V438" s="0"/>
      <c r="W438" s="0"/>
      <c r="X438" s="0"/>
      <c r="Y438" s="0"/>
      <c r="Z438" s="0"/>
      <c r="AA438" s="0"/>
      <c r="AB438" s="0"/>
      <c r="AC438" s="0"/>
      <c r="AD438" s="0"/>
      <c r="AE438" s="0"/>
      <c r="AF438" s="0"/>
      <c r="AG438" s="0"/>
      <c r="AH438" s="0"/>
      <c r="AI438" s="0"/>
      <c r="AJ438" s="0"/>
      <c r="AK438" s="11" t="n">
        <v>45966</v>
      </c>
      <c r="AL438" s="6" t="n">
        <v>1.13</v>
      </c>
      <c r="AM438" s="0" t="s">
        <v>380</v>
      </c>
    </row>
    <row collapsed="false" customFormat="false" customHeight="false" hidden="false" ht="12.1" outlineLevel="0" r="439">
      <c r="A439" s="0"/>
      <c r="B439" s="0"/>
      <c r="C439" s="0"/>
      <c r="D439" s="0"/>
      <c r="E439" s="0"/>
      <c r="F439" s="0"/>
      <c r="G439" s="0"/>
      <c r="H439" s="0"/>
      <c r="I439" s="0"/>
      <c r="J439" s="0"/>
      <c r="K439" s="0"/>
      <c r="L439" s="0"/>
      <c r="M439" s="0"/>
      <c r="N439" s="0"/>
      <c r="O439" s="0"/>
      <c r="P439" s="0"/>
      <c r="Q439" s="0"/>
      <c r="R439" s="0"/>
      <c r="S439" s="0"/>
      <c r="T439" s="0"/>
      <c r="U439" s="0"/>
      <c r="V439" s="0"/>
      <c r="W439" s="0"/>
      <c r="X439" s="0"/>
      <c r="Y439" s="0"/>
      <c r="Z439" s="0"/>
      <c r="AA439" s="0"/>
      <c r="AB439" s="0"/>
      <c r="AC439" s="0"/>
      <c r="AD439" s="0"/>
      <c r="AE439" s="0"/>
      <c r="AF439" s="0"/>
      <c r="AG439" s="0"/>
      <c r="AH439" s="0"/>
      <c r="AI439" s="0"/>
      <c r="AJ439" s="0"/>
      <c r="AK439" s="11" t="n">
        <v>45966</v>
      </c>
      <c r="AL439" s="6" t="n">
        <v>1.13</v>
      </c>
      <c r="AM439" s="0" t="s">
        <v>380</v>
      </c>
    </row>
    <row collapsed="false" customFormat="false" customHeight="false" hidden="false" ht="12.1" outlineLevel="0" r="440">
      <c r="A440" s="0"/>
      <c r="B440" s="0"/>
      <c r="C440" s="0"/>
      <c r="D440" s="0"/>
      <c r="E440" s="0"/>
      <c r="F440" s="0"/>
      <c r="G440" s="0"/>
      <c r="H440" s="0"/>
      <c r="I440" s="0"/>
      <c r="J440" s="0"/>
      <c r="K440" s="0"/>
      <c r="L440" s="0"/>
      <c r="M440" s="0"/>
      <c r="N440" s="0"/>
      <c r="O440" s="0"/>
      <c r="P440" s="0"/>
      <c r="Q440" s="0"/>
      <c r="R440" s="0"/>
      <c r="S440" s="0"/>
      <c r="T440" s="0"/>
      <c r="U440" s="0"/>
      <c r="V440" s="0"/>
      <c r="W440" s="0"/>
      <c r="X440" s="0"/>
      <c r="Y440" s="0"/>
      <c r="Z440" s="0"/>
      <c r="AA440" s="0"/>
      <c r="AB440" s="0"/>
      <c r="AC440" s="0"/>
      <c r="AD440" s="0"/>
      <c r="AE440" s="0"/>
      <c r="AF440" s="0"/>
      <c r="AG440" s="0"/>
      <c r="AH440" s="0"/>
      <c r="AI440" s="0"/>
      <c r="AJ440" s="0"/>
      <c r="AK440" s="11" t="n">
        <v>45966</v>
      </c>
      <c r="AL440" s="6" t="n">
        <v>1.13</v>
      </c>
      <c r="AM440" s="0" t="s">
        <v>380</v>
      </c>
    </row>
    <row collapsed="false" customFormat="false" customHeight="false" hidden="false" ht="12.1" outlineLevel="0" r="441">
      <c r="A441" s="0"/>
      <c r="B441" s="0"/>
      <c r="C441" s="0"/>
      <c r="D441" s="0"/>
      <c r="E441" s="0"/>
      <c r="F441" s="0"/>
      <c r="G441" s="0"/>
      <c r="H441" s="0"/>
      <c r="I441" s="0"/>
      <c r="J441" s="0"/>
      <c r="K441" s="0"/>
      <c r="L441" s="0"/>
      <c r="M441" s="0"/>
      <c r="N441" s="0"/>
      <c r="O441" s="0"/>
      <c r="P441" s="0"/>
      <c r="Q441" s="0"/>
      <c r="R441" s="0"/>
      <c r="S441" s="0"/>
      <c r="T441" s="0"/>
      <c r="U441" s="0"/>
      <c r="V441" s="0"/>
      <c r="W441" s="0"/>
      <c r="X441" s="0"/>
      <c r="Y441" s="0"/>
      <c r="Z441" s="0"/>
      <c r="AA441" s="0"/>
      <c r="AB441" s="0"/>
      <c r="AC441" s="0"/>
      <c r="AD441" s="0"/>
      <c r="AE441" s="0"/>
      <c r="AF441" s="0"/>
      <c r="AG441" s="0"/>
      <c r="AH441" s="0"/>
      <c r="AI441" s="0"/>
      <c r="AJ441" s="0"/>
      <c r="AK441" s="11" t="n">
        <v>45966</v>
      </c>
      <c r="AL441" s="6" t="n">
        <v>1.13</v>
      </c>
      <c r="AM441" s="0" t="s">
        <v>380</v>
      </c>
    </row>
    <row collapsed="false" customFormat="false" customHeight="false" hidden="false" ht="12.1" outlineLevel="0" r="442">
      <c r="A442" s="0"/>
      <c r="B442" s="0"/>
      <c r="C442" s="0"/>
      <c r="D442" s="0"/>
      <c r="E442" s="0"/>
      <c r="F442" s="0"/>
      <c r="G442" s="0"/>
      <c r="H442" s="0"/>
      <c r="I442" s="0"/>
      <c r="J442" s="0"/>
      <c r="K442" s="0"/>
      <c r="L442" s="0"/>
      <c r="M442" s="0"/>
      <c r="N442" s="0"/>
      <c r="O442" s="0"/>
      <c r="P442" s="0"/>
      <c r="Q442" s="0"/>
      <c r="R442" s="0"/>
      <c r="S442" s="0"/>
      <c r="T442" s="0"/>
      <c r="U442" s="0"/>
      <c r="V442" s="0"/>
      <c r="W442" s="0"/>
      <c r="X442" s="0"/>
      <c r="Y442" s="0"/>
      <c r="Z442" s="0"/>
      <c r="AA442" s="0"/>
      <c r="AB442" s="0"/>
      <c r="AC442" s="0"/>
      <c r="AD442" s="0"/>
      <c r="AE442" s="0"/>
      <c r="AF442" s="0"/>
      <c r="AG442" s="0"/>
      <c r="AH442" s="0"/>
      <c r="AI442" s="0"/>
      <c r="AJ442" s="0"/>
      <c r="AK442" s="11" t="n">
        <v>45966</v>
      </c>
      <c r="AL442" s="6" t="n">
        <v>1.13</v>
      </c>
      <c r="AM442" s="0" t="s">
        <v>380</v>
      </c>
    </row>
    <row collapsed="false" customFormat="false" customHeight="false" hidden="false" ht="12.1" outlineLevel="0" r="443">
      <c r="A443" s="0"/>
      <c r="B443" s="0"/>
      <c r="C443" s="0"/>
      <c r="D443" s="0"/>
      <c r="E443" s="0"/>
      <c r="F443" s="0"/>
      <c r="G443" s="0"/>
      <c r="H443" s="0"/>
      <c r="I443" s="0"/>
      <c r="J443" s="0"/>
      <c r="K443" s="0"/>
      <c r="L443" s="0"/>
      <c r="M443" s="0"/>
      <c r="N443" s="0"/>
      <c r="O443" s="0"/>
      <c r="P443" s="0"/>
      <c r="Q443" s="0"/>
      <c r="R443" s="0"/>
      <c r="S443" s="0"/>
      <c r="T443" s="0"/>
      <c r="U443" s="0"/>
      <c r="V443" s="0"/>
      <c r="W443" s="0"/>
      <c r="X443" s="0"/>
      <c r="Y443" s="0"/>
      <c r="Z443" s="0"/>
      <c r="AA443" s="0"/>
      <c r="AB443" s="0"/>
      <c r="AC443" s="0"/>
      <c r="AD443" s="0"/>
      <c r="AE443" s="0"/>
      <c r="AF443" s="0"/>
      <c r="AG443" s="0"/>
      <c r="AH443" s="0"/>
      <c r="AI443" s="0"/>
      <c r="AJ443" s="0"/>
      <c r="AK443" s="11" t="n">
        <v>45966</v>
      </c>
      <c r="AL443" s="6" t="n">
        <v>1.13</v>
      </c>
      <c r="AM443" s="0" t="s">
        <v>380</v>
      </c>
    </row>
    <row collapsed="false" customFormat="false" customHeight="false" hidden="false" ht="12.1" outlineLevel="0" r="444">
      <c r="A444" s="0"/>
      <c r="B444" s="0"/>
      <c r="C444" s="0"/>
      <c r="D444" s="0"/>
      <c r="E444" s="0"/>
      <c r="F444" s="0"/>
      <c r="G444" s="0"/>
      <c r="H444" s="0"/>
      <c r="I444" s="0"/>
      <c r="J444" s="0"/>
      <c r="K444" s="0"/>
      <c r="L444" s="0"/>
      <c r="M444" s="0"/>
      <c r="N444" s="0"/>
      <c r="O444" s="0"/>
      <c r="P444" s="0"/>
      <c r="Q444" s="0"/>
      <c r="R444" s="0"/>
      <c r="S444" s="0"/>
      <c r="T444" s="0"/>
      <c r="U444" s="0"/>
      <c r="V444" s="0"/>
      <c r="W444" s="0"/>
      <c r="X444" s="0"/>
      <c r="Y444" s="0"/>
      <c r="Z444" s="0"/>
      <c r="AA444" s="0"/>
      <c r="AB444" s="0"/>
      <c r="AC444" s="0"/>
      <c r="AD444" s="0"/>
      <c r="AE444" s="0"/>
      <c r="AF444" s="0"/>
      <c r="AG444" s="0"/>
      <c r="AH444" s="0"/>
      <c r="AI444" s="0"/>
      <c r="AJ444" s="0"/>
      <c r="AK444" s="11" t="n">
        <v>45966</v>
      </c>
      <c r="AL444" s="6" t="n">
        <v>1.13</v>
      </c>
      <c r="AM444" s="0" t="s">
        <v>380</v>
      </c>
    </row>
    <row collapsed="false" customFormat="false" customHeight="false" hidden="false" ht="12.1" outlineLevel="0" r="445">
      <c r="A445" s="0"/>
      <c r="B445" s="0"/>
      <c r="C445" s="0"/>
      <c r="D445" s="0"/>
      <c r="E445" s="0"/>
      <c r="F445" s="0"/>
      <c r="G445" s="0"/>
      <c r="H445" s="0"/>
      <c r="I445" s="0"/>
      <c r="J445" s="0"/>
      <c r="K445" s="0"/>
      <c r="L445" s="0"/>
      <c r="M445" s="0"/>
      <c r="N445" s="0"/>
      <c r="O445" s="0"/>
      <c r="P445" s="0"/>
      <c r="Q445" s="0"/>
      <c r="R445" s="0"/>
      <c r="S445" s="0"/>
      <c r="T445" s="0"/>
      <c r="U445" s="0"/>
      <c r="V445" s="0"/>
      <c r="W445" s="0"/>
      <c r="X445" s="0"/>
      <c r="Y445" s="0"/>
      <c r="Z445" s="0"/>
      <c r="AA445" s="0"/>
      <c r="AB445" s="0"/>
      <c r="AC445" s="0"/>
      <c r="AD445" s="0"/>
      <c r="AE445" s="0"/>
      <c r="AF445" s="0"/>
      <c r="AG445" s="0"/>
      <c r="AH445" s="0"/>
      <c r="AI445" s="0"/>
      <c r="AJ445" s="0"/>
      <c r="AK445" s="11" t="n">
        <v>45966</v>
      </c>
      <c r="AL445" s="6" t="n">
        <v>1.13</v>
      </c>
      <c r="AM445" s="0" t="s">
        <v>380</v>
      </c>
    </row>
    <row collapsed="false" customFormat="false" customHeight="false" hidden="false" ht="12.1" outlineLevel="0" r="446">
      <c r="A446" s="0"/>
      <c r="B446" s="0"/>
      <c r="C446" s="0"/>
      <c r="D446" s="0"/>
      <c r="E446" s="0"/>
      <c r="F446" s="0"/>
      <c r="G446" s="0"/>
      <c r="H446" s="0"/>
      <c r="I446" s="0"/>
      <c r="J446" s="0"/>
      <c r="K446" s="0"/>
      <c r="L446" s="0"/>
      <c r="M446" s="0"/>
      <c r="N446" s="0"/>
      <c r="O446" s="0"/>
      <c r="P446" s="0"/>
      <c r="Q446" s="0"/>
      <c r="R446" s="0"/>
      <c r="S446" s="0"/>
      <c r="T446" s="0"/>
      <c r="U446" s="0"/>
      <c r="V446" s="0"/>
      <c r="W446" s="0"/>
      <c r="X446" s="0"/>
      <c r="Y446" s="0"/>
      <c r="Z446" s="0"/>
      <c r="AA446" s="0"/>
      <c r="AB446" s="0"/>
      <c r="AC446" s="0"/>
      <c r="AD446" s="0"/>
      <c r="AE446" s="0"/>
      <c r="AF446" s="0"/>
      <c r="AG446" s="0"/>
      <c r="AH446" s="0"/>
      <c r="AI446" s="0"/>
      <c r="AJ446" s="0"/>
      <c r="AK446" s="11" t="n">
        <v>45966</v>
      </c>
      <c r="AL446" s="6" t="n">
        <v>1.13</v>
      </c>
      <c r="AM446" s="0" t="s">
        <v>380</v>
      </c>
    </row>
    <row collapsed="false" customFormat="false" customHeight="false" hidden="false" ht="12.1" outlineLevel="0" r="447">
      <c r="A447" s="0"/>
      <c r="B447" s="0"/>
      <c r="C447" s="0"/>
      <c r="D447" s="0"/>
      <c r="E447" s="0"/>
      <c r="F447" s="0"/>
      <c r="G447" s="0"/>
      <c r="H447" s="0"/>
      <c r="I447" s="0"/>
      <c r="J447" s="0"/>
      <c r="K447" s="0"/>
      <c r="L447" s="0"/>
      <c r="M447" s="0"/>
      <c r="N447" s="0"/>
      <c r="O447" s="0"/>
      <c r="P447" s="0"/>
      <c r="Q447" s="0"/>
      <c r="R447" s="0"/>
      <c r="S447" s="0"/>
      <c r="T447" s="0"/>
      <c r="U447" s="0"/>
      <c r="V447" s="0"/>
      <c r="W447" s="0"/>
      <c r="X447" s="0"/>
      <c r="Y447" s="0"/>
      <c r="Z447" s="0"/>
      <c r="AA447" s="0"/>
      <c r="AB447" s="0"/>
      <c r="AC447" s="0"/>
      <c r="AD447" s="0"/>
      <c r="AE447" s="0"/>
      <c r="AF447" s="0"/>
      <c r="AG447" s="0"/>
      <c r="AH447" s="0"/>
      <c r="AI447" s="0"/>
      <c r="AJ447" s="0"/>
      <c r="AK447" s="11" t="n">
        <v>45966</v>
      </c>
      <c r="AL447" s="6" t="n">
        <v>1.13</v>
      </c>
      <c r="AM447" s="0" t="s">
        <v>380</v>
      </c>
    </row>
    <row collapsed="false" customFormat="false" customHeight="false" hidden="false" ht="12.1" outlineLevel="0" r="448">
      <c r="A448" s="0"/>
      <c r="B448" s="0"/>
      <c r="C448" s="0"/>
      <c r="D448" s="0"/>
      <c r="E448" s="0"/>
      <c r="F448" s="0"/>
      <c r="G448" s="0"/>
      <c r="H448" s="0"/>
      <c r="I448" s="0"/>
      <c r="J448" s="0"/>
      <c r="K448" s="0"/>
      <c r="L448" s="0"/>
      <c r="M448" s="0"/>
      <c r="N448" s="0"/>
      <c r="O448" s="0"/>
      <c r="P448" s="0"/>
      <c r="Q448" s="0"/>
      <c r="R448" s="0"/>
      <c r="S448" s="0"/>
      <c r="T448" s="0"/>
      <c r="U448" s="0"/>
      <c r="V448" s="0"/>
      <c r="W448" s="0"/>
      <c r="X448" s="0"/>
      <c r="Y448" s="0"/>
      <c r="Z448" s="0"/>
      <c r="AA448" s="0"/>
      <c r="AB448" s="0"/>
      <c r="AC448" s="0"/>
      <c r="AD448" s="0"/>
      <c r="AE448" s="0"/>
      <c r="AF448" s="0"/>
      <c r="AG448" s="0"/>
      <c r="AH448" s="0"/>
      <c r="AI448" s="0"/>
      <c r="AJ448" s="0"/>
      <c r="AK448" s="11" t="n">
        <v>45966</v>
      </c>
      <c r="AL448" s="6" t="n">
        <v>1.13</v>
      </c>
      <c r="AM448" s="0" t="s">
        <v>380</v>
      </c>
    </row>
    <row collapsed="false" customFormat="false" customHeight="false" hidden="false" ht="12.1" outlineLevel="0" r="449">
      <c r="A449" s="0"/>
      <c r="B449" s="0"/>
      <c r="C449" s="0"/>
      <c r="D449" s="0"/>
      <c r="E449" s="0"/>
      <c r="F449" s="0"/>
      <c r="G449" s="0"/>
      <c r="H449" s="0"/>
      <c r="I449" s="0"/>
      <c r="J449" s="0"/>
      <c r="K449" s="0"/>
      <c r="L449" s="0"/>
      <c r="M449" s="0"/>
      <c r="N449" s="0"/>
      <c r="O449" s="0"/>
      <c r="P449" s="0"/>
      <c r="Q449" s="0"/>
      <c r="R449" s="0"/>
      <c r="S449" s="0"/>
      <c r="T449" s="0"/>
      <c r="U449" s="0"/>
      <c r="V449" s="0"/>
      <c r="W449" s="0"/>
      <c r="X449" s="0"/>
      <c r="Y449" s="0"/>
      <c r="Z449" s="0"/>
      <c r="AA449" s="0"/>
      <c r="AB449" s="0"/>
      <c r="AC449" s="0"/>
      <c r="AD449" s="0"/>
      <c r="AE449" s="0"/>
      <c r="AF449" s="0"/>
      <c r="AG449" s="0"/>
      <c r="AH449" s="0"/>
      <c r="AI449" s="0"/>
      <c r="AJ449" s="0"/>
      <c r="AK449" s="11" t="n">
        <v>45966</v>
      </c>
      <c r="AL449" s="6" t="n">
        <v>1.13</v>
      </c>
      <c r="AM449" s="0" t="s">
        <v>380</v>
      </c>
    </row>
    <row collapsed="false" customFormat="false" customHeight="false" hidden="false" ht="12.1" outlineLevel="0" r="450">
      <c r="A450" s="0"/>
      <c r="B450" s="0"/>
      <c r="C450" s="0"/>
      <c r="D450" s="0"/>
      <c r="E450" s="0"/>
      <c r="F450" s="0"/>
      <c r="G450" s="0"/>
      <c r="H450" s="0"/>
      <c r="I450" s="0"/>
      <c r="J450" s="0"/>
      <c r="K450" s="0"/>
      <c r="L450" s="0"/>
      <c r="M450" s="0"/>
      <c r="N450" s="0"/>
      <c r="O450" s="0"/>
      <c r="P450" s="0"/>
      <c r="Q450" s="0"/>
      <c r="R450" s="0"/>
      <c r="S450" s="0"/>
      <c r="T450" s="0"/>
      <c r="U450" s="0"/>
      <c r="V450" s="0"/>
      <c r="W450" s="0"/>
      <c r="X450" s="0"/>
      <c r="Y450" s="0"/>
      <c r="Z450" s="0"/>
      <c r="AA450" s="0"/>
      <c r="AB450" s="0"/>
      <c r="AC450" s="0"/>
      <c r="AD450" s="0"/>
      <c r="AE450" s="0"/>
      <c r="AF450" s="0"/>
      <c r="AG450" s="0"/>
      <c r="AH450" s="0"/>
      <c r="AI450" s="0"/>
      <c r="AJ450" s="0"/>
      <c r="AK450" s="11" t="n">
        <v>45966</v>
      </c>
      <c r="AL450" s="6" t="n">
        <v>1.13</v>
      </c>
      <c r="AM450" s="0" t="s">
        <v>380</v>
      </c>
    </row>
    <row collapsed="false" customFormat="false" customHeight="false" hidden="false" ht="12.1" outlineLevel="0" r="451">
      <c r="A451" s="0"/>
      <c r="B451" s="0"/>
      <c r="C451" s="0"/>
      <c r="D451" s="0"/>
      <c r="E451" s="0"/>
      <c r="F451" s="0"/>
      <c r="G451" s="0"/>
      <c r="H451" s="0"/>
      <c r="I451" s="0"/>
      <c r="J451" s="0"/>
      <c r="K451" s="0"/>
      <c r="L451" s="0"/>
      <c r="M451" s="0"/>
      <c r="N451" s="0"/>
      <c r="O451" s="0"/>
      <c r="P451" s="0"/>
      <c r="Q451" s="0"/>
      <c r="R451" s="0"/>
      <c r="S451" s="0"/>
      <c r="T451" s="0"/>
      <c r="U451" s="0"/>
      <c r="V451" s="0"/>
      <c r="W451" s="0"/>
      <c r="X451" s="0"/>
      <c r="Y451" s="0"/>
      <c r="Z451" s="0"/>
      <c r="AA451" s="0"/>
      <c r="AB451" s="0"/>
      <c r="AC451" s="0"/>
      <c r="AD451" s="0"/>
      <c r="AE451" s="0"/>
      <c r="AF451" s="0"/>
      <c r="AG451" s="0"/>
      <c r="AH451" s="0"/>
      <c r="AI451" s="0"/>
      <c r="AJ451" s="0"/>
      <c r="AK451" s="11" t="n">
        <v>45966</v>
      </c>
      <c r="AL451" s="6" t="n">
        <v>1.13</v>
      </c>
      <c r="AM451" s="0" t="s">
        <v>380</v>
      </c>
    </row>
    <row collapsed="false" customFormat="false" customHeight="false" hidden="false" ht="12.1" outlineLevel="0" r="452">
      <c r="A452" s="0"/>
      <c r="B452" s="0"/>
      <c r="C452" s="0"/>
      <c r="D452" s="0"/>
      <c r="E452" s="0"/>
      <c r="F452" s="0"/>
      <c r="G452" s="0"/>
      <c r="H452" s="0"/>
      <c r="I452" s="0"/>
      <c r="J452" s="0"/>
      <c r="K452" s="0"/>
      <c r="L452" s="0"/>
      <c r="M452" s="0"/>
      <c r="N452" s="0"/>
      <c r="O452" s="0"/>
      <c r="P452" s="0"/>
      <c r="Q452" s="0"/>
      <c r="R452" s="0"/>
      <c r="S452" s="0"/>
      <c r="T452" s="0"/>
      <c r="U452" s="0"/>
      <c r="V452" s="0"/>
      <c r="W452" s="0"/>
      <c r="X452" s="0"/>
      <c r="Y452" s="0"/>
      <c r="Z452" s="0"/>
      <c r="AA452" s="0"/>
      <c r="AB452" s="0"/>
      <c r="AC452" s="0"/>
      <c r="AD452" s="0"/>
      <c r="AE452" s="0"/>
      <c r="AF452" s="0"/>
      <c r="AG452" s="0"/>
      <c r="AH452" s="0"/>
      <c r="AI452" s="0"/>
      <c r="AJ452" s="0"/>
      <c r="AK452" s="11" t="n">
        <v>45966</v>
      </c>
      <c r="AL452" s="6" t="n">
        <v>1.13</v>
      </c>
      <c r="AM452" s="0" t="s">
        <v>380</v>
      </c>
    </row>
    <row collapsed="false" customFormat="false" customHeight="false" hidden="false" ht="12.1" outlineLevel="0" r="453">
      <c r="A453" s="0"/>
      <c r="B453" s="0"/>
      <c r="C453" s="0"/>
      <c r="D453" s="0"/>
      <c r="E453" s="0"/>
      <c r="F453" s="0"/>
      <c r="G453" s="0"/>
      <c r="H453" s="0"/>
      <c r="I453" s="0"/>
      <c r="J453" s="0"/>
      <c r="K453" s="0"/>
      <c r="L453" s="0"/>
      <c r="M453" s="0"/>
      <c r="N453" s="0"/>
      <c r="O453" s="0"/>
      <c r="P453" s="0"/>
      <c r="Q453" s="0"/>
      <c r="R453" s="0"/>
      <c r="S453" s="0"/>
      <c r="T453" s="0"/>
      <c r="U453" s="0"/>
      <c r="V453" s="0"/>
      <c r="W453" s="0"/>
      <c r="X453" s="0"/>
      <c r="Y453" s="0"/>
      <c r="Z453" s="0"/>
      <c r="AA453" s="0"/>
      <c r="AB453" s="0"/>
      <c r="AC453" s="0"/>
      <c r="AD453" s="0"/>
      <c r="AE453" s="0"/>
      <c r="AF453" s="0"/>
      <c r="AG453" s="0"/>
      <c r="AH453" s="0"/>
      <c r="AI453" s="0"/>
      <c r="AJ453" s="0"/>
      <c r="AK453" s="11" t="n">
        <v>45966</v>
      </c>
      <c r="AL453" s="6" t="n">
        <v>1.13</v>
      </c>
      <c r="AM453" s="0" t="s">
        <v>380</v>
      </c>
    </row>
    <row collapsed="false" customFormat="false" customHeight="false" hidden="false" ht="12.1" outlineLevel="0" r="454">
      <c r="A454" s="0"/>
      <c r="B454" s="0"/>
      <c r="C454" s="0"/>
      <c r="D454" s="0"/>
      <c r="E454" s="0"/>
      <c r="F454" s="0"/>
      <c r="G454" s="0"/>
      <c r="H454" s="0"/>
      <c r="I454" s="0"/>
      <c r="J454" s="0"/>
      <c r="K454" s="0"/>
      <c r="L454" s="0"/>
      <c r="M454" s="0"/>
      <c r="N454" s="0"/>
      <c r="O454" s="0"/>
      <c r="P454" s="0"/>
      <c r="Q454" s="0"/>
      <c r="R454" s="0"/>
      <c r="S454" s="0"/>
      <c r="T454" s="0"/>
      <c r="U454" s="0"/>
      <c r="V454" s="0"/>
      <c r="W454" s="0"/>
      <c r="X454" s="0"/>
      <c r="Y454" s="0"/>
      <c r="Z454" s="0"/>
      <c r="AA454" s="0"/>
      <c r="AB454" s="0"/>
      <c r="AC454" s="0"/>
      <c r="AD454" s="0"/>
      <c r="AE454" s="0"/>
      <c r="AF454" s="0"/>
      <c r="AG454" s="0"/>
      <c r="AH454" s="0"/>
      <c r="AI454" s="0"/>
      <c r="AJ454" s="0"/>
      <c r="AK454" s="11" t="n">
        <v>45966</v>
      </c>
      <c r="AL454" s="6" t="n">
        <v>1.13</v>
      </c>
      <c r="AM454" s="0" t="s">
        <v>380</v>
      </c>
    </row>
    <row collapsed="false" customFormat="false" customHeight="false" hidden="false" ht="12.1" outlineLevel="0" r="455">
      <c r="A455" s="0"/>
      <c r="B455" s="0"/>
      <c r="C455" s="0"/>
      <c r="D455" s="0"/>
      <c r="E455" s="0"/>
      <c r="F455" s="0"/>
      <c r="G455" s="0"/>
      <c r="H455" s="0"/>
      <c r="I455" s="0"/>
      <c r="J455" s="0"/>
      <c r="K455" s="0"/>
      <c r="L455" s="0"/>
      <c r="M455" s="0"/>
      <c r="N455" s="0"/>
      <c r="O455" s="0"/>
      <c r="P455" s="0"/>
      <c r="Q455" s="0"/>
      <c r="R455" s="0"/>
      <c r="S455" s="0"/>
      <c r="T455" s="0"/>
      <c r="U455" s="0"/>
      <c r="V455" s="0"/>
      <c r="W455" s="0"/>
      <c r="X455" s="0"/>
      <c r="Y455" s="0"/>
      <c r="Z455" s="0"/>
      <c r="AA455" s="0"/>
      <c r="AB455" s="0"/>
      <c r="AC455" s="0"/>
      <c r="AD455" s="0"/>
      <c r="AE455" s="0"/>
      <c r="AF455" s="0"/>
      <c r="AG455" s="0"/>
      <c r="AH455" s="0"/>
      <c r="AI455" s="0"/>
      <c r="AJ455" s="0"/>
      <c r="AK455" s="11" t="n">
        <v>45966</v>
      </c>
      <c r="AL455" s="6" t="n">
        <v>1.13</v>
      </c>
      <c r="AM455" s="0" t="s">
        <v>380</v>
      </c>
    </row>
    <row collapsed="false" customFormat="false" customHeight="false" hidden="false" ht="12.1" outlineLevel="0" r="456">
      <c r="A456" s="0"/>
      <c r="B456" s="0"/>
      <c r="C456" s="0"/>
      <c r="D456" s="0"/>
      <c r="E456" s="0"/>
      <c r="F456" s="0"/>
      <c r="G456" s="0"/>
      <c r="H456" s="0"/>
      <c r="I456" s="0"/>
      <c r="J456" s="0"/>
      <c r="K456" s="0"/>
      <c r="L456" s="0"/>
      <c r="M456" s="0"/>
      <c r="N456" s="0"/>
      <c r="O456" s="0"/>
      <c r="P456" s="0"/>
      <c r="Q456" s="0"/>
      <c r="R456" s="0"/>
      <c r="S456" s="0"/>
      <c r="T456" s="0"/>
      <c r="U456" s="0"/>
      <c r="V456" s="0"/>
      <c r="W456" s="0"/>
      <c r="X456" s="0"/>
      <c r="Y456" s="0"/>
      <c r="Z456" s="0"/>
      <c r="AA456" s="0"/>
      <c r="AB456" s="0"/>
      <c r="AC456" s="0"/>
      <c r="AD456" s="0"/>
      <c r="AE456" s="0"/>
      <c r="AF456" s="0"/>
      <c r="AG456" s="0"/>
      <c r="AH456" s="0"/>
      <c r="AI456" s="0"/>
      <c r="AJ456" s="0"/>
      <c r="AK456" s="11" t="n">
        <v>45966</v>
      </c>
      <c r="AL456" s="6" t="n">
        <v>1.13</v>
      </c>
      <c r="AM456" s="0" t="s">
        <v>380</v>
      </c>
    </row>
    <row collapsed="false" customFormat="false" customHeight="false" hidden="false" ht="12.1" outlineLevel="0" r="457">
      <c r="A457" s="0"/>
      <c r="B457" s="0"/>
      <c r="C457" s="0"/>
      <c r="D457" s="0"/>
      <c r="E457" s="0"/>
      <c r="F457" s="0"/>
      <c r="G457" s="0"/>
      <c r="H457" s="0"/>
      <c r="I457" s="0"/>
      <c r="J457" s="0"/>
      <c r="K457" s="0"/>
      <c r="L457" s="0"/>
      <c r="M457" s="0"/>
      <c r="N457" s="0"/>
      <c r="O457" s="0"/>
      <c r="P457" s="0"/>
      <c r="Q457" s="0"/>
      <c r="R457" s="0"/>
      <c r="S457" s="0"/>
      <c r="T457" s="0"/>
      <c r="U457" s="0"/>
      <c r="V457" s="0"/>
      <c r="W457" s="0"/>
      <c r="X457" s="0"/>
      <c r="Y457" s="0"/>
      <c r="Z457" s="0"/>
      <c r="AA457" s="0"/>
      <c r="AB457" s="0"/>
      <c r="AC457" s="0"/>
      <c r="AD457" s="0"/>
      <c r="AE457" s="0"/>
      <c r="AF457" s="0"/>
      <c r="AG457" s="0"/>
      <c r="AH457" s="0"/>
      <c r="AI457" s="0"/>
      <c r="AJ457" s="0"/>
      <c r="AK457" s="11" t="n">
        <v>45966</v>
      </c>
      <c r="AL457" s="6" t="n">
        <v>1.13</v>
      </c>
      <c r="AM457" s="0" t="s">
        <v>380</v>
      </c>
    </row>
    <row collapsed="false" customFormat="false" customHeight="false" hidden="false" ht="12.1" outlineLevel="0" r="458">
      <c r="A458" s="0"/>
      <c r="B458" s="0"/>
      <c r="C458" s="0"/>
      <c r="D458" s="0"/>
      <c r="E458" s="0"/>
      <c r="F458" s="0"/>
      <c r="G458" s="0"/>
      <c r="H458" s="0"/>
      <c r="I458" s="0"/>
      <c r="J458" s="0"/>
      <c r="K458" s="0"/>
      <c r="L458" s="0"/>
      <c r="M458" s="0"/>
      <c r="N458" s="0"/>
      <c r="O458" s="0"/>
      <c r="P458" s="0"/>
      <c r="Q458" s="0"/>
      <c r="R458" s="0"/>
      <c r="S458" s="0"/>
      <c r="T458" s="0"/>
      <c r="U458" s="0"/>
      <c r="V458" s="0"/>
      <c r="W458" s="0"/>
      <c r="X458" s="0"/>
      <c r="Y458" s="0"/>
      <c r="Z458" s="0"/>
      <c r="AA458" s="0"/>
      <c r="AB458" s="0"/>
      <c r="AC458" s="0"/>
      <c r="AD458" s="0"/>
      <c r="AE458" s="0"/>
      <c r="AF458" s="0"/>
      <c r="AG458" s="0"/>
      <c r="AH458" s="0"/>
      <c r="AI458" s="0"/>
      <c r="AJ458" s="0"/>
      <c r="AK458" s="11" t="n">
        <v>45966</v>
      </c>
      <c r="AL458" s="6" t="n">
        <v>1.13</v>
      </c>
      <c r="AM458" s="0" t="s">
        <v>380</v>
      </c>
    </row>
    <row collapsed="false" customFormat="false" customHeight="false" hidden="false" ht="12.1" outlineLevel="0" r="459">
      <c r="A459" s="0"/>
      <c r="B459" s="0"/>
      <c r="C459" s="0"/>
      <c r="D459" s="0"/>
      <c r="E459" s="0"/>
      <c r="F459" s="0"/>
      <c r="G459" s="0"/>
      <c r="H459" s="0"/>
      <c r="I459" s="0"/>
      <c r="J459" s="0"/>
      <c r="K459" s="0"/>
      <c r="L459" s="0"/>
      <c r="M459" s="0"/>
      <c r="N459" s="0"/>
      <c r="O459" s="0"/>
      <c r="P459" s="0"/>
      <c r="Q459" s="0"/>
      <c r="R459" s="0"/>
      <c r="S459" s="0"/>
      <c r="T459" s="0"/>
      <c r="U459" s="0"/>
      <c r="V459" s="0"/>
      <c r="W459" s="0"/>
      <c r="X459" s="0"/>
      <c r="Y459" s="0"/>
      <c r="Z459" s="0"/>
      <c r="AA459" s="0"/>
      <c r="AB459" s="0"/>
      <c r="AC459" s="0"/>
      <c r="AD459" s="0"/>
      <c r="AE459" s="0"/>
      <c r="AF459" s="0"/>
      <c r="AG459" s="0"/>
      <c r="AH459" s="0"/>
      <c r="AI459" s="0"/>
      <c r="AJ459" s="0"/>
      <c r="AK459" s="11" t="n">
        <v>45966</v>
      </c>
      <c r="AL459" s="6" t="n">
        <v>1.13</v>
      </c>
      <c r="AM459" s="0" t="s">
        <v>380</v>
      </c>
    </row>
    <row collapsed="false" customFormat="false" customHeight="false" hidden="false" ht="12.1" outlineLevel="0" r="460">
      <c r="A460" s="0"/>
      <c r="B460" s="0"/>
      <c r="C460" s="0"/>
      <c r="D460" s="0"/>
      <c r="E460" s="0"/>
      <c r="F460" s="0"/>
      <c r="G460" s="0"/>
      <c r="H460" s="0"/>
      <c r="I460" s="0"/>
      <c r="J460" s="0"/>
      <c r="K460" s="0"/>
      <c r="L460" s="0"/>
      <c r="M460" s="0"/>
      <c r="N460" s="0"/>
      <c r="O460" s="0"/>
      <c r="P460" s="0"/>
      <c r="Q460" s="0"/>
      <c r="R460" s="0"/>
      <c r="S460" s="0"/>
      <c r="T460" s="0"/>
      <c r="U460" s="0"/>
      <c r="V460" s="0"/>
      <c r="W460" s="0"/>
      <c r="X460" s="0"/>
      <c r="Y460" s="0"/>
      <c r="Z460" s="0"/>
      <c r="AA460" s="0"/>
      <c r="AB460" s="0"/>
      <c r="AC460" s="0"/>
      <c r="AD460" s="0"/>
      <c r="AE460" s="0"/>
      <c r="AF460" s="0"/>
      <c r="AG460" s="0"/>
      <c r="AH460" s="0"/>
      <c r="AI460" s="0"/>
      <c r="AJ460" s="0"/>
      <c r="AK460" s="11" t="n">
        <v>45966</v>
      </c>
      <c r="AL460" s="6" t="n">
        <v>1.13</v>
      </c>
      <c r="AM460" s="0" t="s">
        <v>380</v>
      </c>
    </row>
    <row collapsed="false" customFormat="false" customHeight="false" hidden="false" ht="12.1" outlineLevel="0" r="461">
      <c r="A461" s="0"/>
      <c r="B461" s="0"/>
      <c r="C461" s="0"/>
      <c r="D461" s="0"/>
      <c r="E461" s="0"/>
      <c r="F461" s="0"/>
      <c r="G461" s="0"/>
      <c r="H461" s="0"/>
      <c r="I461" s="0"/>
      <c r="J461" s="0"/>
      <c r="K461" s="0"/>
      <c r="L461" s="0"/>
      <c r="M461" s="0"/>
      <c r="N461" s="0"/>
      <c r="O461" s="0"/>
      <c r="P461" s="0"/>
      <c r="Q461" s="0"/>
      <c r="R461" s="0"/>
      <c r="S461" s="0"/>
      <c r="T461" s="0"/>
      <c r="U461" s="0"/>
      <c r="V461" s="0"/>
      <c r="W461" s="0"/>
      <c r="X461" s="0"/>
      <c r="Y461" s="0"/>
      <c r="Z461" s="0"/>
      <c r="AA461" s="0"/>
      <c r="AB461" s="0"/>
      <c r="AC461" s="0"/>
      <c r="AD461" s="0"/>
      <c r="AE461" s="0"/>
      <c r="AF461" s="0"/>
      <c r="AG461" s="0"/>
      <c r="AH461" s="0"/>
      <c r="AI461" s="0"/>
      <c r="AJ461" s="0"/>
      <c r="AK461" s="11" t="n">
        <v>45966</v>
      </c>
      <c r="AL461" s="6" t="n">
        <v>1.13</v>
      </c>
      <c r="AM461" s="0" t="s">
        <v>380</v>
      </c>
    </row>
    <row collapsed="false" customFormat="false" customHeight="false" hidden="false" ht="12.1" outlineLevel="0" r="462">
      <c r="A462" s="0"/>
      <c r="B462" s="0"/>
      <c r="C462" s="0"/>
      <c r="D462" s="0"/>
      <c r="E462" s="0"/>
      <c r="F462" s="0"/>
      <c r="G462" s="0"/>
      <c r="H462" s="0"/>
      <c r="I462" s="0"/>
      <c r="J462" s="0"/>
      <c r="K462" s="0"/>
      <c r="L462" s="0"/>
      <c r="M462" s="0"/>
      <c r="N462" s="0"/>
      <c r="O462" s="0"/>
      <c r="P462" s="0"/>
      <c r="Q462" s="0"/>
      <c r="R462" s="0"/>
      <c r="S462" s="0"/>
      <c r="T462" s="0"/>
      <c r="U462" s="0"/>
      <c r="V462" s="0"/>
      <c r="W462" s="0"/>
      <c r="X462" s="0"/>
      <c r="Y462" s="0"/>
      <c r="Z462" s="0"/>
      <c r="AA462" s="0"/>
      <c r="AB462" s="0"/>
      <c r="AC462" s="0"/>
      <c r="AD462" s="0"/>
      <c r="AE462" s="0"/>
      <c r="AF462" s="0"/>
      <c r="AG462" s="0"/>
      <c r="AH462" s="0"/>
      <c r="AI462" s="0"/>
      <c r="AJ462" s="0"/>
      <c r="AK462" s="11" t="n">
        <v>45966</v>
      </c>
      <c r="AL462" s="6" t="n">
        <v>1.13</v>
      </c>
      <c r="AM462" s="0" t="s">
        <v>380</v>
      </c>
    </row>
    <row collapsed="false" customFormat="false" customHeight="false" hidden="false" ht="12.1" outlineLevel="0" r="463">
      <c r="A463" s="0"/>
      <c r="B463" s="0"/>
      <c r="C463" s="0"/>
      <c r="D463" s="0"/>
      <c r="E463" s="0"/>
      <c r="F463" s="0"/>
      <c r="G463" s="0"/>
      <c r="H463" s="0"/>
      <c r="I463" s="0"/>
      <c r="J463" s="0"/>
      <c r="K463" s="0"/>
      <c r="L463" s="0"/>
      <c r="M463" s="0"/>
      <c r="N463" s="0"/>
      <c r="O463" s="0"/>
      <c r="P463" s="0"/>
      <c r="Q463" s="0"/>
      <c r="R463" s="0"/>
      <c r="S463" s="0"/>
      <c r="T463" s="0"/>
      <c r="U463" s="0"/>
      <c r="V463" s="0"/>
      <c r="W463" s="0"/>
      <c r="X463" s="0"/>
      <c r="Y463" s="0"/>
      <c r="Z463" s="0"/>
      <c r="AA463" s="0"/>
      <c r="AB463" s="0"/>
      <c r="AC463" s="0"/>
      <c r="AD463" s="0"/>
      <c r="AE463" s="0"/>
      <c r="AF463" s="0"/>
      <c r="AG463" s="0"/>
      <c r="AH463" s="0"/>
      <c r="AI463" s="0"/>
      <c r="AJ463" s="0"/>
      <c r="AK463" s="11" t="n">
        <v>45966</v>
      </c>
      <c r="AL463" s="6" t="n">
        <v>1.13</v>
      </c>
      <c r="AM463" s="0" t="s">
        <v>380</v>
      </c>
    </row>
    <row collapsed="false" customFormat="false" customHeight="false" hidden="false" ht="12.1" outlineLevel="0" r="464">
      <c r="A464" s="0"/>
      <c r="B464" s="0"/>
      <c r="C464" s="0"/>
      <c r="D464" s="0"/>
      <c r="E464" s="0"/>
      <c r="F464" s="0"/>
      <c r="G464" s="0"/>
      <c r="H464" s="0"/>
      <c r="I464" s="0"/>
      <c r="J464" s="0"/>
      <c r="K464" s="0"/>
      <c r="L464" s="0"/>
      <c r="M464" s="0"/>
      <c r="N464" s="0"/>
      <c r="O464" s="0"/>
      <c r="P464" s="0"/>
      <c r="Q464" s="0"/>
      <c r="R464" s="0"/>
      <c r="S464" s="0"/>
      <c r="T464" s="0"/>
      <c r="U464" s="0"/>
      <c r="V464" s="0"/>
      <c r="W464" s="0"/>
      <c r="X464" s="0"/>
      <c r="Y464" s="0"/>
      <c r="Z464" s="0"/>
      <c r="AA464" s="0"/>
      <c r="AB464" s="0"/>
      <c r="AC464" s="0"/>
      <c r="AD464" s="0"/>
      <c r="AE464" s="0"/>
      <c r="AF464" s="0"/>
      <c r="AG464" s="0"/>
      <c r="AH464" s="0"/>
      <c r="AI464" s="0"/>
      <c r="AJ464" s="0"/>
      <c r="AK464" s="11" t="n">
        <v>45966</v>
      </c>
      <c r="AL464" s="6" t="n">
        <v>1.13</v>
      </c>
      <c r="AM464" s="0" t="s">
        <v>380</v>
      </c>
    </row>
    <row collapsed="false" customFormat="false" customHeight="false" hidden="false" ht="12.1" outlineLevel="0" r="465">
      <c r="A465" s="0"/>
      <c r="B465" s="0"/>
      <c r="C465" s="0"/>
      <c r="D465" s="0"/>
      <c r="E465" s="0"/>
      <c r="F465" s="0"/>
      <c r="G465" s="0"/>
      <c r="H465" s="0"/>
      <c r="I465" s="0"/>
      <c r="J465" s="0"/>
      <c r="K465" s="0"/>
      <c r="L465" s="0"/>
      <c r="M465" s="0"/>
      <c r="N465" s="0"/>
      <c r="O465" s="0"/>
      <c r="P465" s="0"/>
      <c r="Q465" s="0"/>
      <c r="R465" s="0"/>
      <c r="S465" s="0"/>
      <c r="T465" s="0"/>
      <c r="U465" s="0"/>
      <c r="V465" s="0"/>
      <c r="W465" s="0"/>
      <c r="X465" s="0"/>
      <c r="Y465" s="0"/>
      <c r="Z465" s="0"/>
      <c r="AA465" s="0"/>
      <c r="AB465" s="0"/>
      <c r="AC465" s="0"/>
      <c r="AD465" s="0"/>
      <c r="AE465" s="0"/>
      <c r="AF465" s="0"/>
      <c r="AG465" s="0"/>
      <c r="AH465" s="0"/>
      <c r="AI465" s="0"/>
      <c r="AJ465" s="0"/>
      <c r="AK465" s="11" t="n">
        <v>45966</v>
      </c>
      <c r="AL465" s="6" t="n">
        <v>1.13</v>
      </c>
      <c r="AM465" s="0" t="s">
        <v>380</v>
      </c>
    </row>
    <row collapsed="false" customFormat="false" customHeight="false" hidden="false" ht="12.1" outlineLevel="0" r="466">
      <c r="A466" s="0"/>
      <c r="B466" s="0"/>
      <c r="C466" s="0"/>
      <c r="D466" s="0"/>
      <c r="E466" s="0"/>
      <c r="F466" s="0"/>
      <c r="G466" s="0"/>
      <c r="H466" s="0"/>
      <c r="I466" s="0"/>
      <c r="J466" s="0"/>
      <c r="K466" s="0"/>
      <c r="L466" s="0"/>
      <c r="M466" s="0"/>
      <c r="N466" s="0"/>
      <c r="O466" s="0"/>
      <c r="P466" s="0"/>
      <c r="Q466" s="0"/>
      <c r="R466" s="0"/>
      <c r="S466" s="0"/>
      <c r="T466" s="0"/>
      <c r="U466" s="0"/>
      <c r="V466" s="0"/>
      <c r="W466" s="0"/>
      <c r="X466" s="0"/>
      <c r="Y466" s="0"/>
      <c r="Z466" s="0"/>
      <c r="AA466" s="0"/>
      <c r="AB466" s="0"/>
      <c r="AC466" s="0"/>
      <c r="AD466" s="0"/>
      <c r="AE466" s="0"/>
      <c r="AF466" s="0"/>
      <c r="AG466" s="0"/>
      <c r="AH466" s="0"/>
      <c r="AI466" s="0"/>
      <c r="AJ466" s="0"/>
      <c r="AK466" s="11" t="n">
        <v>45966</v>
      </c>
      <c r="AL466" s="6" t="n">
        <v>1.13</v>
      </c>
      <c r="AM466" s="0" t="s">
        <v>380</v>
      </c>
    </row>
    <row collapsed="false" customFormat="false" customHeight="false" hidden="false" ht="12.1" outlineLevel="0" r="467">
      <c r="A467" s="0"/>
      <c r="B467" s="0"/>
      <c r="C467" s="0"/>
      <c r="D467" s="0"/>
      <c r="E467" s="0"/>
      <c r="F467" s="0"/>
      <c r="G467" s="0"/>
      <c r="H467" s="0"/>
      <c r="I467" s="0"/>
      <c r="J467" s="0"/>
      <c r="K467" s="0"/>
      <c r="L467" s="0"/>
      <c r="M467" s="0"/>
      <c r="N467" s="0"/>
      <c r="O467" s="0"/>
      <c r="P467" s="0"/>
      <c r="Q467" s="0"/>
      <c r="R467" s="0"/>
      <c r="S467" s="0"/>
      <c r="T467" s="0"/>
      <c r="U467" s="0"/>
      <c r="V467" s="0"/>
      <c r="W467" s="0"/>
      <c r="X467" s="0"/>
      <c r="Y467" s="0"/>
      <c r="Z467" s="0"/>
      <c r="AA467" s="0"/>
      <c r="AB467" s="0"/>
      <c r="AC467" s="0"/>
      <c r="AD467" s="0"/>
      <c r="AE467" s="0"/>
      <c r="AF467" s="0"/>
      <c r="AG467" s="0"/>
      <c r="AH467" s="0"/>
      <c r="AI467" s="0"/>
      <c r="AJ467" s="0"/>
      <c r="AK467" s="11" t="n">
        <v>45966</v>
      </c>
      <c r="AL467" s="6" t="n">
        <v>1.13</v>
      </c>
      <c r="AM467" s="0" t="s">
        <v>380</v>
      </c>
    </row>
    <row collapsed="false" customFormat="false" customHeight="false" hidden="false" ht="12.1" outlineLevel="0" r="468">
      <c r="A468" s="0"/>
      <c r="B468" s="0"/>
      <c r="C468" s="0"/>
      <c r="D468" s="0"/>
      <c r="E468" s="0"/>
      <c r="F468" s="0"/>
      <c r="G468" s="0"/>
      <c r="H468" s="0"/>
      <c r="I468" s="0"/>
      <c r="J468" s="0"/>
      <c r="K468" s="0"/>
      <c r="L468" s="0"/>
      <c r="M468" s="0"/>
      <c r="N468" s="0"/>
      <c r="O468" s="0"/>
      <c r="P468" s="0"/>
      <c r="Q468" s="0"/>
      <c r="R468" s="0"/>
      <c r="S468" s="0"/>
      <c r="T468" s="0"/>
      <c r="U468" s="0"/>
      <c r="V468" s="0"/>
      <c r="W468" s="0"/>
      <c r="X468" s="0"/>
      <c r="Y468" s="0"/>
      <c r="Z468" s="0"/>
      <c r="AA468" s="0"/>
      <c r="AB468" s="0"/>
      <c r="AC468" s="0"/>
      <c r="AD468" s="0"/>
      <c r="AE468" s="0"/>
      <c r="AF468" s="0"/>
      <c r="AG468" s="0"/>
      <c r="AH468" s="0"/>
      <c r="AI468" s="0"/>
      <c r="AJ468" s="0"/>
      <c r="AK468" s="11" t="n">
        <v>45966</v>
      </c>
      <c r="AL468" s="6" t="n">
        <v>1.13</v>
      </c>
      <c r="AM468" s="0" t="s">
        <v>380</v>
      </c>
    </row>
    <row collapsed="false" customFormat="false" customHeight="false" hidden="false" ht="12.1" outlineLevel="0" r="469">
      <c r="A469" s="0"/>
      <c r="B469" s="0"/>
      <c r="C469" s="0"/>
      <c r="D469" s="0"/>
      <c r="E469" s="0"/>
      <c r="F469" s="0"/>
      <c r="G469" s="0"/>
      <c r="H469" s="0"/>
      <c r="I469" s="0"/>
      <c r="J469" s="0"/>
      <c r="K469" s="0"/>
      <c r="L469" s="0"/>
      <c r="M469" s="0"/>
      <c r="N469" s="0"/>
      <c r="O469" s="0"/>
      <c r="P469" s="0"/>
      <c r="Q469" s="0"/>
      <c r="R469" s="0"/>
      <c r="S469" s="0"/>
      <c r="T469" s="0"/>
      <c r="U469" s="0"/>
      <c r="V469" s="0"/>
      <c r="W469" s="0"/>
      <c r="X469" s="0"/>
      <c r="Y469" s="0"/>
      <c r="Z469" s="0"/>
      <c r="AA469" s="0"/>
      <c r="AB469" s="0"/>
      <c r="AC469" s="0"/>
      <c r="AD469" s="0"/>
      <c r="AE469" s="0"/>
      <c r="AF469" s="0"/>
      <c r="AG469" s="0"/>
      <c r="AH469" s="0"/>
      <c r="AI469" s="0"/>
      <c r="AJ469" s="0"/>
      <c r="AK469" s="11" t="n">
        <v>45966</v>
      </c>
      <c r="AL469" s="6" t="n">
        <v>1.13</v>
      </c>
      <c r="AM469" s="0" t="s">
        <v>380</v>
      </c>
    </row>
    <row collapsed="false" customFormat="false" customHeight="false" hidden="false" ht="12.1" outlineLevel="0" r="470">
      <c r="A470" s="0"/>
      <c r="B470" s="0"/>
      <c r="C470" s="0"/>
      <c r="D470" s="0"/>
      <c r="E470" s="0"/>
      <c r="F470" s="0"/>
      <c r="G470" s="0"/>
      <c r="H470" s="0"/>
      <c r="I470" s="0"/>
      <c r="J470" s="0"/>
      <c r="K470" s="0"/>
      <c r="L470" s="0"/>
      <c r="M470" s="0"/>
      <c r="N470" s="0"/>
      <c r="O470" s="0"/>
      <c r="P470" s="0"/>
      <c r="Q470" s="0"/>
      <c r="R470" s="0"/>
      <c r="S470" s="0"/>
      <c r="T470" s="0"/>
      <c r="U470" s="0"/>
      <c r="V470" s="0"/>
      <c r="W470" s="0"/>
      <c r="X470" s="0"/>
      <c r="Y470" s="0"/>
      <c r="Z470" s="0"/>
      <c r="AA470" s="0"/>
      <c r="AB470" s="0"/>
      <c r="AC470" s="0"/>
      <c r="AD470" s="0"/>
      <c r="AE470" s="0"/>
      <c r="AF470" s="0"/>
      <c r="AG470" s="0"/>
      <c r="AH470" s="0"/>
      <c r="AI470" s="0"/>
      <c r="AJ470" s="0"/>
      <c r="AK470" s="11" t="n">
        <v>45966</v>
      </c>
      <c r="AL470" s="6" t="n">
        <v>1.13</v>
      </c>
      <c r="AM470" s="0" t="s">
        <v>380</v>
      </c>
    </row>
    <row collapsed="false" customFormat="false" customHeight="false" hidden="false" ht="12.1" outlineLevel="0" r="471">
      <c r="A471" s="0"/>
      <c r="B471" s="0"/>
      <c r="C471" s="0"/>
      <c r="D471" s="0"/>
      <c r="E471" s="0"/>
      <c r="F471" s="0"/>
      <c r="G471" s="0"/>
      <c r="H471" s="0"/>
      <c r="I471" s="0"/>
      <c r="J471" s="0"/>
      <c r="K471" s="0"/>
      <c r="L471" s="0"/>
      <c r="M471" s="0"/>
      <c r="N471" s="0"/>
      <c r="O471" s="0"/>
      <c r="P471" s="0"/>
      <c r="Q471" s="0"/>
      <c r="R471" s="0"/>
      <c r="S471" s="0"/>
      <c r="T471" s="0"/>
      <c r="U471" s="0"/>
      <c r="V471" s="0"/>
      <c r="W471" s="0"/>
      <c r="X471" s="0"/>
      <c r="Y471" s="0"/>
      <c r="Z471" s="0"/>
      <c r="AA471" s="0"/>
      <c r="AB471" s="0"/>
      <c r="AC471" s="0"/>
      <c r="AD471" s="0"/>
      <c r="AE471" s="0"/>
      <c r="AF471" s="0"/>
      <c r="AG471" s="0"/>
      <c r="AH471" s="0"/>
      <c r="AI471" s="0"/>
      <c r="AJ471" s="0"/>
      <c r="AK471" s="11" t="n">
        <v>45966</v>
      </c>
      <c r="AL471" s="6" t="n">
        <v>1.13</v>
      </c>
      <c r="AM471" s="0" t="s">
        <v>380</v>
      </c>
    </row>
    <row collapsed="false" customFormat="false" customHeight="false" hidden="false" ht="12.1" outlineLevel="0" r="472">
      <c r="A472" s="0"/>
      <c r="B472" s="0"/>
      <c r="C472" s="0"/>
      <c r="D472" s="0"/>
      <c r="E472" s="0"/>
      <c r="F472" s="0"/>
      <c r="G472" s="0"/>
      <c r="H472" s="0"/>
      <c r="I472" s="0"/>
      <c r="J472" s="0"/>
      <c r="K472" s="0"/>
      <c r="L472" s="0"/>
      <c r="M472" s="0"/>
      <c r="N472" s="0"/>
      <c r="O472" s="0"/>
      <c r="P472" s="0"/>
      <c r="Q472" s="0"/>
      <c r="R472" s="0"/>
      <c r="S472" s="0"/>
      <c r="T472" s="0"/>
      <c r="U472" s="0"/>
      <c r="V472" s="0"/>
      <c r="W472" s="0"/>
      <c r="X472" s="0"/>
      <c r="Y472" s="0"/>
      <c r="Z472" s="0"/>
      <c r="AA472" s="0"/>
      <c r="AB472" s="0"/>
      <c r="AC472" s="0"/>
      <c r="AD472" s="0"/>
      <c r="AE472" s="0"/>
      <c r="AF472" s="0"/>
      <c r="AG472" s="0"/>
      <c r="AH472" s="0"/>
      <c r="AI472" s="0"/>
      <c r="AJ472" s="0"/>
      <c r="AK472" s="11" t="n">
        <v>45966</v>
      </c>
      <c r="AL472" s="6" t="n">
        <v>1.13</v>
      </c>
      <c r="AM472" s="0" t="s">
        <v>380</v>
      </c>
    </row>
    <row collapsed="false" customFormat="false" customHeight="false" hidden="false" ht="12.1" outlineLevel="0" r="473">
      <c r="A473" s="0"/>
      <c r="B473" s="0"/>
      <c r="C473" s="0"/>
      <c r="D473" s="0"/>
      <c r="E473" s="0"/>
      <c r="F473" s="0"/>
      <c r="G473" s="0"/>
      <c r="H473" s="0"/>
      <c r="I473" s="0"/>
      <c r="J473" s="0"/>
      <c r="K473" s="0"/>
      <c r="L473" s="0"/>
      <c r="M473" s="0"/>
      <c r="N473" s="0"/>
      <c r="O473" s="0"/>
      <c r="P473" s="0"/>
      <c r="Q473" s="0"/>
      <c r="R473" s="0"/>
      <c r="S473" s="0"/>
      <c r="T473" s="0"/>
      <c r="U473" s="0"/>
      <c r="V473" s="0"/>
      <c r="W473" s="0"/>
      <c r="X473" s="0"/>
      <c r="Y473" s="0"/>
      <c r="Z473" s="0"/>
      <c r="AA473" s="0"/>
      <c r="AB473" s="0"/>
      <c r="AC473" s="0"/>
      <c r="AD473" s="0"/>
      <c r="AE473" s="0"/>
      <c r="AF473" s="0"/>
      <c r="AG473" s="0"/>
      <c r="AH473" s="0"/>
      <c r="AI473" s="0"/>
      <c r="AJ473" s="0"/>
      <c r="AK473" s="11" t="n">
        <v>45966</v>
      </c>
      <c r="AL473" s="6" t="n">
        <v>1.13</v>
      </c>
      <c r="AM473" s="0" t="s">
        <v>380</v>
      </c>
    </row>
    <row collapsed="false" customFormat="false" customHeight="false" hidden="false" ht="12.1" outlineLevel="0" r="474">
      <c r="A474" s="0"/>
      <c r="B474" s="0"/>
      <c r="C474" s="0"/>
      <c r="D474" s="0"/>
      <c r="E474" s="0"/>
      <c r="F474" s="0"/>
      <c r="G474" s="0"/>
      <c r="H474" s="0"/>
      <c r="I474" s="0"/>
      <c r="J474" s="0"/>
      <c r="K474" s="0"/>
      <c r="L474" s="0"/>
      <c r="M474" s="0"/>
      <c r="N474" s="0"/>
      <c r="O474" s="0"/>
      <c r="P474" s="0"/>
      <c r="Q474" s="0"/>
      <c r="R474" s="0"/>
      <c r="S474" s="0"/>
      <c r="T474" s="0"/>
      <c r="U474" s="0"/>
      <c r="V474" s="0"/>
      <c r="W474" s="0"/>
      <c r="X474" s="0"/>
      <c r="Y474" s="0"/>
      <c r="Z474" s="0"/>
      <c r="AA474" s="0"/>
      <c r="AB474" s="0"/>
      <c r="AC474" s="0"/>
      <c r="AD474" s="0"/>
      <c r="AE474" s="0"/>
      <c r="AF474" s="0"/>
      <c r="AG474" s="0"/>
      <c r="AH474" s="0"/>
      <c r="AI474" s="0"/>
      <c r="AJ474" s="0"/>
      <c r="AK474" s="11" t="n">
        <v>45966</v>
      </c>
      <c r="AL474" s="6" t="n">
        <v>1.13</v>
      </c>
      <c r="AM474" s="0" t="s">
        <v>380</v>
      </c>
    </row>
    <row collapsed="false" customFormat="false" customHeight="false" hidden="false" ht="12.1" outlineLevel="0" r="475">
      <c r="A475" s="0"/>
      <c r="B475" s="0"/>
      <c r="C475" s="0"/>
      <c r="D475" s="0"/>
      <c r="E475" s="0"/>
      <c r="F475" s="0"/>
      <c r="G475" s="0"/>
      <c r="H475" s="0"/>
      <c r="I475" s="0"/>
      <c r="J475" s="0"/>
      <c r="K475" s="0"/>
      <c r="L475" s="0"/>
      <c r="M475" s="0"/>
      <c r="N475" s="0"/>
      <c r="O475" s="0"/>
      <c r="P475" s="0"/>
      <c r="Q475" s="0"/>
      <c r="R475" s="0"/>
      <c r="S475" s="0"/>
      <c r="T475" s="0"/>
      <c r="U475" s="0"/>
      <c r="V475" s="0"/>
      <c r="W475" s="0"/>
      <c r="X475" s="0"/>
      <c r="Y475" s="0"/>
      <c r="Z475" s="0"/>
      <c r="AA475" s="0"/>
      <c r="AB475" s="0"/>
      <c r="AC475" s="0"/>
      <c r="AD475" s="0"/>
      <c r="AE475" s="0"/>
      <c r="AF475" s="0"/>
      <c r="AG475" s="0"/>
      <c r="AH475" s="0"/>
      <c r="AI475" s="0"/>
      <c r="AJ475" s="0"/>
      <c r="AK475" s="11" t="n">
        <v>45966</v>
      </c>
      <c r="AL475" s="6" t="n">
        <v>1.13</v>
      </c>
      <c r="AM475" s="0" t="s">
        <v>380</v>
      </c>
    </row>
    <row collapsed="false" customFormat="false" customHeight="false" hidden="false" ht="12.1" outlineLevel="0" r="476">
      <c r="A476" s="0"/>
      <c r="B476" s="0"/>
      <c r="C476" s="0"/>
      <c r="D476" s="0"/>
      <c r="E476" s="0"/>
      <c r="F476" s="0"/>
      <c r="G476" s="0"/>
      <c r="H476" s="0"/>
      <c r="I476" s="0"/>
      <c r="J476" s="0"/>
      <c r="K476" s="0"/>
      <c r="L476" s="0"/>
      <c r="M476" s="0"/>
      <c r="N476" s="0"/>
      <c r="O476" s="0"/>
      <c r="P476" s="0"/>
      <c r="Q476" s="0"/>
      <c r="R476" s="0"/>
      <c r="S476" s="0"/>
      <c r="T476" s="0"/>
      <c r="U476" s="0"/>
      <c r="V476" s="0"/>
      <c r="W476" s="0"/>
      <c r="X476" s="0"/>
      <c r="Y476" s="0"/>
      <c r="Z476" s="0"/>
      <c r="AA476" s="0"/>
      <c r="AB476" s="0"/>
      <c r="AC476" s="0"/>
      <c r="AD476" s="0"/>
      <c r="AE476" s="0"/>
      <c r="AF476" s="0"/>
      <c r="AG476" s="0"/>
      <c r="AH476" s="0"/>
      <c r="AI476" s="0"/>
      <c r="AJ476" s="0"/>
      <c r="AK476" s="11" t="n">
        <v>45966</v>
      </c>
      <c r="AL476" s="6" t="n">
        <v>1.13</v>
      </c>
      <c r="AM476" s="0" t="s">
        <v>380</v>
      </c>
    </row>
    <row collapsed="false" customFormat="false" customHeight="false" hidden="false" ht="12.1" outlineLevel="0" r="477">
      <c r="A477" s="0"/>
      <c r="B477" s="0"/>
      <c r="C477" s="0"/>
      <c r="D477" s="0"/>
      <c r="E477" s="0"/>
      <c r="F477" s="0"/>
      <c r="G477" s="0"/>
      <c r="H477" s="0"/>
      <c r="I477" s="0"/>
      <c r="J477" s="0"/>
      <c r="K477" s="0"/>
      <c r="L477" s="0"/>
      <c r="M477" s="0"/>
      <c r="N477" s="0"/>
      <c r="O477" s="0"/>
      <c r="P477" s="0"/>
      <c r="Q477" s="0"/>
      <c r="R477" s="0"/>
      <c r="S477" s="0"/>
      <c r="T477" s="0"/>
      <c r="U477" s="0"/>
      <c r="V477" s="0"/>
      <c r="W477" s="0"/>
      <c r="X477" s="0"/>
      <c r="Y477" s="0"/>
      <c r="Z477" s="0"/>
      <c r="AA477" s="0"/>
      <c r="AB477" s="0"/>
      <c r="AC477" s="0"/>
      <c r="AD477" s="0"/>
      <c r="AE477" s="0"/>
      <c r="AF477" s="0"/>
      <c r="AG477" s="0"/>
      <c r="AH477" s="0"/>
      <c r="AI477" s="0"/>
      <c r="AJ477" s="0"/>
      <c r="AK477" s="11" t="n">
        <v>45966</v>
      </c>
      <c r="AL477" s="6" t="n">
        <v>1.13</v>
      </c>
      <c r="AM477" s="0" t="s">
        <v>380</v>
      </c>
    </row>
    <row collapsed="false" customFormat="false" customHeight="false" hidden="false" ht="12.1" outlineLevel="0" r="478">
      <c r="A478" s="0"/>
      <c r="B478" s="0"/>
      <c r="C478" s="0"/>
      <c r="D478" s="0"/>
      <c r="E478" s="0"/>
      <c r="F478" s="0"/>
      <c r="G478" s="0"/>
      <c r="H478" s="0"/>
      <c r="I478" s="0"/>
      <c r="J478" s="0"/>
      <c r="K478" s="0"/>
      <c r="L478" s="0"/>
      <c r="M478" s="0"/>
      <c r="N478" s="0"/>
      <c r="O478" s="0"/>
      <c r="P478" s="0"/>
      <c r="Q478" s="0"/>
      <c r="R478" s="0"/>
      <c r="S478" s="0"/>
      <c r="T478" s="0"/>
      <c r="U478" s="0"/>
      <c r="V478" s="0"/>
      <c r="W478" s="0"/>
      <c r="X478" s="0"/>
      <c r="Y478" s="0"/>
      <c r="Z478" s="0"/>
      <c r="AA478" s="0"/>
      <c r="AB478" s="0"/>
      <c r="AC478" s="0"/>
      <c r="AD478" s="0"/>
      <c r="AE478" s="0"/>
      <c r="AF478" s="0"/>
      <c r="AG478" s="0"/>
      <c r="AH478" s="0"/>
      <c r="AI478" s="0"/>
      <c r="AJ478" s="0"/>
      <c r="AK478" s="11" t="n">
        <v>45966</v>
      </c>
      <c r="AL478" s="6" t="n">
        <v>1.13</v>
      </c>
      <c r="AM478" s="0" t="s">
        <v>380</v>
      </c>
    </row>
    <row collapsed="false" customFormat="false" customHeight="false" hidden="false" ht="12.1" outlineLevel="0" r="479">
      <c r="A479" s="0"/>
      <c r="B479" s="0"/>
      <c r="C479" s="0"/>
      <c r="D479" s="0"/>
      <c r="E479" s="0"/>
      <c r="F479" s="0"/>
      <c r="G479" s="0"/>
      <c r="H479" s="0"/>
      <c r="I479" s="0"/>
      <c r="J479" s="0"/>
      <c r="K479" s="0"/>
      <c r="L479" s="0"/>
      <c r="M479" s="0"/>
      <c r="N479" s="0"/>
      <c r="O479" s="0"/>
      <c r="P479" s="0"/>
      <c r="Q479" s="0"/>
      <c r="R479" s="0"/>
      <c r="S479" s="0"/>
      <c r="T479" s="0"/>
      <c r="U479" s="0"/>
      <c r="V479" s="0"/>
      <c r="W479" s="0"/>
      <c r="X479" s="0"/>
      <c r="Y479" s="0"/>
      <c r="Z479" s="0"/>
      <c r="AA479" s="0"/>
      <c r="AB479" s="0"/>
      <c r="AC479" s="0"/>
      <c r="AD479" s="0"/>
      <c r="AE479" s="0"/>
      <c r="AF479" s="0"/>
      <c r="AG479" s="0"/>
      <c r="AH479" s="0"/>
      <c r="AI479" s="0"/>
      <c r="AJ479" s="0"/>
      <c r="AK479" s="11" t="n">
        <v>45966</v>
      </c>
      <c r="AL479" s="6" t="n">
        <v>1.13</v>
      </c>
      <c r="AM479" s="0" t="s">
        <v>380</v>
      </c>
    </row>
    <row collapsed="false" customFormat="false" customHeight="false" hidden="false" ht="12.1" outlineLevel="0" r="480">
      <c r="A480" s="0"/>
      <c r="B480" s="0"/>
      <c r="C480" s="0"/>
      <c r="D480" s="0"/>
      <c r="E480" s="0"/>
      <c r="F480" s="0"/>
      <c r="G480" s="0"/>
      <c r="H480" s="0"/>
      <c r="I480" s="0"/>
      <c r="J480" s="0"/>
      <c r="K480" s="0"/>
      <c r="L480" s="0"/>
      <c r="M480" s="0"/>
      <c r="N480" s="0"/>
      <c r="O480" s="0"/>
      <c r="P480" s="0"/>
      <c r="Q480" s="0"/>
      <c r="R480" s="0"/>
      <c r="S480" s="0"/>
      <c r="T480" s="0"/>
      <c r="U480" s="0"/>
      <c r="V480" s="0"/>
      <c r="W480" s="0"/>
      <c r="X480" s="0"/>
      <c r="Y480" s="0"/>
      <c r="Z480" s="0"/>
      <c r="AA480" s="0"/>
      <c r="AB480" s="0"/>
      <c r="AC480" s="0"/>
      <c r="AD480" s="0"/>
      <c r="AE480" s="0"/>
      <c r="AF480" s="0"/>
      <c r="AG480" s="0"/>
      <c r="AH480" s="0"/>
      <c r="AI480" s="0"/>
      <c r="AJ480" s="0"/>
      <c r="AK480" s="11" t="n">
        <v>45966</v>
      </c>
      <c r="AL480" s="6" t="n">
        <v>1.13</v>
      </c>
      <c r="AM480" s="0" t="s">
        <v>380</v>
      </c>
    </row>
    <row collapsed="false" customFormat="false" customHeight="false" hidden="false" ht="12.1" outlineLevel="0" r="481">
      <c r="A481" s="0"/>
      <c r="B481" s="0"/>
      <c r="C481" s="0"/>
      <c r="D481" s="0"/>
      <c r="E481" s="0"/>
      <c r="F481" s="0"/>
      <c r="G481" s="0"/>
      <c r="H481" s="0"/>
      <c r="I481" s="0"/>
      <c r="J481" s="0"/>
      <c r="K481" s="0"/>
      <c r="L481" s="0"/>
      <c r="M481" s="0"/>
      <c r="N481" s="0"/>
      <c r="O481" s="0"/>
      <c r="P481" s="0"/>
      <c r="Q481" s="0"/>
      <c r="R481" s="0"/>
      <c r="S481" s="0"/>
      <c r="T481" s="0"/>
      <c r="U481" s="0"/>
      <c r="V481" s="0"/>
      <c r="W481" s="0"/>
      <c r="X481" s="0"/>
      <c r="Y481" s="0"/>
      <c r="Z481" s="0"/>
      <c r="AA481" s="0"/>
      <c r="AB481" s="0"/>
      <c r="AC481" s="0"/>
      <c r="AD481" s="0"/>
      <c r="AE481" s="0"/>
      <c r="AF481" s="0"/>
      <c r="AG481" s="0"/>
      <c r="AH481" s="0"/>
      <c r="AI481" s="0"/>
      <c r="AJ481" s="0"/>
      <c r="AK481" s="11" t="n">
        <v>45966</v>
      </c>
      <c r="AL481" s="6" t="n">
        <v>1.13</v>
      </c>
      <c r="AM481" s="0" t="s">
        <v>380</v>
      </c>
    </row>
    <row collapsed="false" customFormat="false" customHeight="false" hidden="false" ht="12.1" outlineLevel="0" r="482">
      <c r="A482" s="0"/>
      <c r="B482" s="0"/>
      <c r="C482" s="0"/>
      <c r="D482" s="0"/>
      <c r="E482" s="0"/>
      <c r="F482" s="0"/>
      <c r="G482" s="0"/>
      <c r="H482" s="0"/>
      <c r="I482" s="0"/>
      <c r="J482" s="0"/>
      <c r="K482" s="0"/>
      <c r="L482" s="0"/>
      <c r="M482" s="0"/>
      <c r="N482" s="0"/>
      <c r="O482" s="0"/>
      <c r="P482" s="0"/>
      <c r="Q482" s="0"/>
      <c r="R482" s="0"/>
      <c r="S482" s="0"/>
      <c r="T482" s="0"/>
      <c r="U482" s="0"/>
      <c r="V482" s="0"/>
      <c r="W482" s="0"/>
      <c r="X482" s="0"/>
      <c r="Y482" s="0"/>
      <c r="Z482" s="0"/>
      <c r="AA482" s="0"/>
      <c r="AB482" s="0"/>
      <c r="AC482" s="0"/>
      <c r="AD482" s="0"/>
      <c r="AE482" s="0"/>
      <c r="AF482" s="0"/>
      <c r="AG482" s="0"/>
      <c r="AH482" s="0"/>
      <c r="AI482" s="0"/>
      <c r="AJ482" s="0"/>
      <c r="AK482" s="11" t="n">
        <v>45966</v>
      </c>
      <c r="AL482" s="6" t="n">
        <v>1.13</v>
      </c>
      <c r="AM482" s="0" t="s">
        <v>380</v>
      </c>
    </row>
    <row collapsed="false" customFormat="false" customHeight="false" hidden="false" ht="12.1" outlineLevel="0" r="483">
      <c r="A483" s="0"/>
      <c r="B483" s="0"/>
      <c r="C483" s="0"/>
      <c r="D483" s="0"/>
      <c r="E483" s="0"/>
      <c r="F483" s="0"/>
      <c r="G483" s="0"/>
      <c r="H483" s="0"/>
      <c r="I483" s="0"/>
      <c r="J483" s="0"/>
      <c r="K483" s="0"/>
      <c r="L483" s="0"/>
      <c r="M483" s="0"/>
      <c r="N483" s="0"/>
      <c r="O483" s="0"/>
      <c r="P483" s="0"/>
      <c r="Q483" s="0"/>
      <c r="R483" s="0"/>
      <c r="S483" s="0"/>
      <c r="T483" s="0"/>
      <c r="U483" s="0"/>
      <c r="V483" s="0"/>
      <c r="W483" s="0"/>
      <c r="X483" s="0"/>
      <c r="Y483" s="0"/>
      <c r="Z483" s="0"/>
      <c r="AA483" s="0"/>
      <c r="AB483" s="0"/>
      <c r="AC483" s="0"/>
      <c r="AD483" s="0"/>
      <c r="AE483" s="0"/>
      <c r="AF483" s="0"/>
      <c r="AG483" s="0"/>
      <c r="AH483" s="0"/>
      <c r="AI483" s="0"/>
      <c r="AJ483" s="0"/>
      <c r="AK483" s="11" t="n">
        <v>45966</v>
      </c>
      <c r="AL483" s="6" t="n">
        <v>1.13</v>
      </c>
      <c r="AM483" s="0" t="s">
        <v>380</v>
      </c>
    </row>
    <row collapsed="false" customFormat="false" customHeight="false" hidden="false" ht="12.1" outlineLevel="0" r="484">
      <c r="A484" s="0"/>
      <c r="B484" s="0"/>
      <c r="C484" s="0"/>
      <c r="D484" s="0"/>
      <c r="E484" s="0"/>
      <c r="F484" s="0"/>
      <c r="G484" s="0"/>
      <c r="H484" s="0"/>
      <c r="I484" s="0"/>
      <c r="J484" s="0"/>
      <c r="K484" s="0"/>
      <c r="L484" s="0"/>
      <c r="M484" s="0"/>
      <c r="N484" s="0"/>
      <c r="O484" s="0"/>
      <c r="P484" s="0"/>
      <c r="Q484" s="0"/>
      <c r="R484" s="0"/>
      <c r="S484" s="0"/>
      <c r="T484" s="0"/>
      <c r="U484" s="0"/>
      <c r="V484" s="0"/>
      <c r="W484" s="0"/>
      <c r="X484" s="0"/>
      <c r="Y484" s="0"/>
      <c r="Z484" s="0"/>
      <c r="AA484" s="0"/>
      <c r="AB484" s="0"/>
      <c r="AC484" s="0"/>
      <c r="AD484" s="0"/>
      <c r="AE484" s="0"/>
      <c r="AF484" s="0"/>
      <c r="AG484" s="0"/>
      <c r="AH484" s="0"/>
      <c r="AI484" s="0"/>
      <c r="AJ484" s="0"/>
      <c r="AK484" s="11" t="n">
        <v>45966</v>
      </c>
      <c r="AL484" s="6" t="n">
        <v>1.13</v>
      </c>
      <c r="AM484" s="0" t="s">
        <v>380</v>
      </c>
    </row>
    <row collapsed="false" customFormat="false" customHeight="false" hidden="false" ht="12.1" outlineLevel="0" r="485">
      <c r="A485" s="0"/>
      <c r="B485" s="0"/>
      <c r="C485" s="0"/>
      <c r="D485" s="0"/>
      <c r="E485" s="0"/>
      <c r="F485" s="0"/>
      <c r="G485" s="0"/>
      <c r="H485" s="0"/>
      <c r="I485" s="0"/>
      <c r="J485" s="0"/>
      <c r="K485" s="0"/>
      <c r="L485" s="0"/>
      <c r="M485" s="0"/>
      <c r="N485" s="0"/>
      <c r="O485" s="0"/>
      <c r="P485" s="0"/>
      <c r="Q485" s="0"/>
      <c r="R485" s="0"/>
      <c r="S485" s="0"/>
      <c r="T485" s="0"/>
      <c r="U485" s="0"/>
      <c r="V485" s="0"/>
      <c r="W485" s="0"/>
      <c r="X485" s="0"/>
      <c r="Y485" s="0"/>
      <c r="Z485" s="0"/>
      <c r="AA485" s="0"/>
      <c r="AB485" s="0"/>
      <c r="AC485" s="0"/>
      <c r="AD485" s="0"/>
      <c r="AE485" s="0"/>
      <c r="AF485" s="0"/>
      <c r="AG485" s="0"/>
      <c r="AH485" s="0"/>
      <c r="AI485" s="0"/>
      <c r="AJ485" s="0"/>
      <c r="AK485" s="11" t="n">
        <v>45966</v>
      </c>
      <c r="AL485" s="6" t="n">
        <v>1.13</v>
      </c>
      <c r="AM485" s="0" t="s">
        <v>380</v>
      </c>
    </row>
    <row collapsed="false" customFormat="false" customHeight="false" hidden="false" ht="12.1" outlineLevel="0" r="486">
      <c r="A486" s="0"/>
      <c r="B486" s="0"/>
      <c r="C486" s="0"/>
      <c r="D486" s="0"/>
      <c r="E486" s="0"/>
      <c r="F486" s="0"/>
      <c r="G486" s="0"/>
      <c r="H486" s="0"/>
      <c r="I486" s="0"/>
      <c r="J486" s="0"/>
      <c r="K486" s="0"/>
      <c r="L486" s="0"/>
      <c r="M486" s="0"/>
      <c r="N486" s="0"/>
      <c r="O486" s="0"/>
      <c r="P486" s="0"/>
      <c r="Q486" s="0"/>
      <c r="R486" s="0"/>
      <c r="S486" s="0"/>
      <c r="T486" s="0"/>
      <c r="U486" s="0"/>
      <c r="V486" s="0"/>
      <c r="W486" s="0"/>
      <c r="X486" s="0"/>
      <c r="Y486" s="0"/>
      <c r="Z486" s="0"/>
      <c r="AA486" s="0"/>
      <c r="AB486" s="0"/>
      <c r="AC486" s="0"/>
      <c r="AD486" s="0"/>
      <c r="AE486" s="0"/>
      <c r="AF486" s="0"/>
      <c r="AG486" s="0"/>
      <c r="AH486" s="0"/>
      <c r="AI486" s="0"/>
      <c r="AJ486" s="0"/>
      <c r="AK486" s="11" t="n">
        <v>45966</v>
      </c>
      <c r="AL486" s="6" t="n">
        <v>1.13</v>
      </c>
      <c r="AM486" s="0" t="s">
        <v>380</v>
      </c>
    </row>
    <row collapsed="false" customFormat="false" customHeight="false" hidden="false" ht="12.1" outlineLevel="0" r="487">
      <c r="A487" s="0"/>
      <c r="B487" s="0"/>
      <c r="C487" s="0"/>
      <c r="D487" s="0"/>
      <c r="E487" s="0"/>
      <c r="F487" s="0"/>
      <c r="G487" s="0"/>
      <c r="H487" s="0"/>
      <c r="I487" s="0"/>
      <c r="J487" s="0"/>
      <c r="K487" s="0"/>
      <c r="L487" s="0"/>
      <c r="M487" s="0"/>
      <c r="N487" s="0"/>
      <c r="O487" s="0"/>
      <c r="P487" s="0"/>
      <c r="Q487" s="0"/>
      <c r="R487" s="0"/>
      <c r="S487" s="0"/>
      <c r="T487" s="0"/>
      <c r="U487" s="0"/>
      <c r="V487" s="0"/>
      <c r="W487" s="0"/>
      <c r="X487" s="0"/>
      <c r="Y487" s="0"/>
      <c r="Z487" s="0"/>
      <c r="AA487" s="0"/>
      <c r="AB487" s="0"/>
      <c r="AC487" s="0"/>
      <c r="AD487" s="0"/>
      <c r="AE487" s="0"/>
      <c r="AF487" s="0"/>
      <c r="AG487" s="0"/>
      <c r="AH487" s="0"/>
      <c r="AI487" s="0"/>
      <c r="AJ487" s="0"/>
      <c r="AK487" s="11" t="n">
        <v>45966</v>
      </c>
      <c r="AL487" s="6" t="n">
        <v>1.13</v>
      </c>
      <c r="AM487" s="0" t="s">
        <v>380</v>
      </c>
    </row>
    <row collapsed="false" customFormat="false" customHeight="false" hidden="false" ht="12.1" outlineLevel="0" r="488">
      <c r="A488" s="0"/>
      <c r="B488" s="0"/>
      <c r="C488" s="0"/>
      <c r="D488" s="0"/>
      <c r="E488" s="0"/>
      <c r="F488" s="0"/>
      <c r="G488" s="0"/>
      <c r="H488" s="0"/>
      <c r="I488" s="0"/>
      <c r="J488" s="0"/>
      <c r="K488" s="0"/>
      <c r="L488" s="0"/>
      <c r="M488" s="0"/>
      <c r="N488" s="0"/>
      <c r="O488" s="0"/>
      <c r="P488" s="0"/>
      <c r="Q488" s="0"/>
      <c r="R488" s="0"/>
      <c r="S488" s="0"/>
      <c r="T488" s="0"/>
      <c r="U488" s="0"/>
      <c r="V488" s="0"/>
      <c r="W488" s="0"/>
      <c r="X488" s="0"/>
      <c r="Y488" s="0"/>
      <c r="Z488" s="0"/>
      <c r="AA488" s="0"/>
      <c r="AB488" s="0"/>
      <c r="AC488" s="0"/>
      <c r="AD488" s="0"/>
      <c r="AE488" s="0"/>
      <c r="AF488" s="0"/>
      <c r="AG488" s="0"/>
      <c r="AH488" s="0"/>
      <c r="AI488" s="0"/>
      <c r="AJ488" s="0"/>
      <c r="AK488" s="11" t="n">
        <v>45966</v>
      </c>
      <c r="AL488" s="6" t="n">
        <v>1.13</v>
      </c>
      <c r="AM488" s="0" t="s">
        <v>380</v>
      </c>
    </row>
    <row collapsed="false" customFormat="false" customHeight="false" hidden="false" ht="12.1" outlineLevel="0" r="489">
      <c r="A489" s="0"/>
      <c r="B489" s="0"/>
      <c r="C489" s="0"/>
      <c r="D489" s="0"/>
      <c r="E489" s="0"/>
      <c r="F489" s="0"/>
      <c r="G489" s="0"/>
      <c r="H489" s="0"/>
      <c r="I489" s="0"/>
      <c r="J489" s="0"/>
      <c r="K489" s="0"/>
      <c r="L489" s="0"/>
      <c r="M489" s="0"/>
      <c r="N489" s="0"/>
      <c r="O489" s="0"/>
      <c r="P489" s="0"/>
      <c r="Q489" s="0"/>
      <c r="R489" s="0"/>
      <c r="S489" s="0"/>
      <c r="T489" s="0"/>
      <c r="U489" s="0"/>
      <c r="V489" s="0"/>
      <c r="W489" s="0"/>
      <c r="X489" s="0"/>
      <c r="Y489" s="0"/>
      <c r="Z489" s="0"/>
      <c r="AA489" s="0"/>
      <c r="AB489" s="0"/>
      <c r="AC489" s="0"/>
      <c r="AD489" s="0"/>
      <c r="AE489" s="0"/>
      <c r="AF489" s="0"/>
      <c r="AG489" s="0"/>
      <c r="AH489" s="0"/>
      <c r="AI489" s="0"/>
      <c r="AJ489" s="0"/>
      <c r="AK489" s="11" t="n">
        <v>45966</v>
      </c>
      <c r="AL489" s="6" t="n">
        <v>1.13</v>
      </c>
      <c r="AM489" s="0" t="s">
        <v>380</v>
      </c>
    </row>
    <row collapsed="false" customFormat="false" customHeight="false" hidden="false" ht="12.1" outlineLevel="0" r="490">
      <c r="A490" s="0"/>
      <c r="B490" s="0"/>
      <c r="C490" s="0"/>
      <c r="D490" s="0"/>
      <c r="E490" s="0"/>
      <c r="F490" s="0"/>
      <c r="G490" s="0"/>
      <c r="H490" s="0"/>
      <c r="I490" s="0"/>
      <c r="J490" s="0"/>
      <c r="K490" s="0"/>
      <c r="L490" s="0"/>
      <c r="M490" s="0"/>
      <c r="N490" s="0"/>
      <c r="O490" s="0"/>
      <c r="P490" s="0"/>
      <c r="Q490" s="0"/>
      <c r="R490" s="0"/>
      <c r="S490" s="0"/>
      <c r="T490" s="0"/>
      <c r="U490" s="0"/>
      <c r="V490" s="0"/>
      <c r="W490" s="0"/>
      <c r="X490" s="0"/>
      <c r="Y490" s="0"/>
      <c r="Z490" s="0"/>
      <c r="AA490" s="0"/>
      <c r="AB490" s="0"/>
      <c r="AC490" s="0"/>
      <c r="AD490" s="0"/>
      <c r="AE490" s="0"/>
      <c r="AF490" s="0"/>
      <c r="AG490" s="0"/>
      <c r="AH490" s="0"/>
      <c r="AI490" s="0"/>
      <c r="AJ490" s="0"/>
      <c r="AK490" s="11" t="n">
        <v>45966</v>
      </c>
      <c r="AL490" s="6" t="n">
        <v>1.13</v>
      </c>
      <c r="AM490" s="0" t="s">
        <v>380</v>
      </c>
    </row>
    <row collapsed="false" customFormat="false" customHeight="false" hidden="false" ht="12.1" outlineLevel="0" r="491">
      <c r="A491" s="0"/>
      <c r="B491" s="0"/>
      <c r="C491" s="0"/>
      <c r="D491" s="0"/>
      <c r="E491" s="0"/>
      <c r="F491" s="0"/>
      <c r="G491" s="0"/>
      <c r="H491" s="0"/>
      <c r="I491" s="0"/>
      <c r="J491" s="0"/>
      <c r="K491" s="0"/>
      <c r="L491" s="0"/>
      <c r="M491" s="0"/>
      <c r="N491" s="0"/>
      <c r="O491" s="0"/>
      <c r="P491" s="0"/>
      <c r="Q491" s="0"/>
      <c r="R491" s="0"/>
      <c r="S491" s="0"/>
      <c r="T491" s="0"/>
      <c r="U491" s="0"/>
      <c r="V491" s="0"/>
      <c r="W491" s="0"/>
      <c r="X491" s="0"/>
      <c r="Y491" s="0"/>
      <c r="Z491" s="0"/>
      <c r="AA491" s="0"/>
      <c r="AB491" s="0"/>
      <c r="AC491" s="0"/>
      <c r="AD491" s="0"/>
      <c r="AE491" s="0"/>
      <c r="AF491" s="0"/>
      <c r="AG491" s="0"/>
      <c r="AH491" s="0"/>
      <c r="AI491" s="0"/>
      <c r="AJ491" s="0"/>
      <c r="AK491" s="11" t="n">
        <v>45966</v>
      </c>
      <c r="AL491" s="6" t="n">
        <v>1.13</v>
      </c>
      <c r="AM491" s="0" t="s">
        <v>380</v>
      </c>
    </row>
    <row collapsed="false" customFormat="false" customHeight="false" hidden="false" ht="12.1" outlineLevel="0" r="492">
      <c r="A492" s="0"/>
      <c r="B492" s="0"/>
      <c r="C492" s="0"/>
      <c r="D492" s="0"/>
      <c r="E492" s="0"/>
      <c r="F492" s="0"/>
      <c r="G492" s="0"/>
      <c r="H492" s="0"/>
      <c r="I492" s="0"/>
      <c r="J492" s="0"/>
      <c r="K492" s="0"/>
      <c r="L492" s="0"/>
      <c r="M492" s="0"/>
      <c r="N492" s="0"/>
      <c r="O492" s="0"/>
      <c r="P492" s="0"/>
      <c r="Q492" s="0"/>
      <c r="R492" s="0"/>
      <c r="S492" s="0"/>
      <c r="T492" s="0"/>
      <c r="U492" s="0"/>
      <c r="V492" s="0"/>
      <c r="W492" s="0"/>
      <c r="X492" s="0"/>
      <c r="Y492" s="0"/>
      <c r="Z492" s="0"/>
      <c r="AA492" s="0"/>
      <c r="AB492" s="0"/>
      <c r="AC492" s="0"/>
      <c r="AD492" s="0"/>
      <c r="AE492" s="0"/>
      <c r="AF492" s="0"/>
      <c r="AG492" s="0"/>
      <c r="AH492" s="0"/>
      <c r="AI492" s="0"/>
      <c r="AJ492" s="0"/>
      <c r="AK492" s="11" t="n">
        <v>45966</v>
      </c>
      <c r="AL492" s="6" t="n">
        <v>1.13</v>
      </c>
      <c r="AM492" s="0" t="s">
        <v>380</v>
      </c>
    </row>
    <row collapsed="false" customFormat="false" customHeight="false" hidden="false" ht="12.1" outlineLevel="0" r="493">
      <c r="A493" s="0"/>
      <c r="B493" s="0"/>
      <c r="C493" s="0"/>
      <c r="D493" s="0"/>
      <c r="E493" s="0"/>
      <c r="F493" s="0"/>
      <c r="G493" s="0"/>
      <c r="H493" s="0"/>
      <c r="I493" s="0"/>
      <c r="J493" s="0"/>
      <c r="K493" s="0"/>
      <c r="L493" s="0"/>
      <c r="M493" s="0"/>
      <c r="N493" s="0"/>
      <c r="O493" s="0"/>
      <c r="P493" s="0"/>
      <c r="Q493" s="0"/>
      <c r="R493" s="0"/>
      <c r="S493" s="0"/>
      <c r="T493" s="0"/>
      <c r="U493" s="0"/>
      <c r="V493" s="0"/>
      <c r="W493" s="0"/>
      <c r="X493" s="0"/>
      <c r="Y493" s="0"/>
      <c r="Z493" s="0"/>
      <c r="AA493" s="0"/>
      <c r="AB493" s="0"/>
      <c r="AC493" s="0"/>
      <c r="AD493" s="0"/>
      <c r="AE493" s="0"/>
      <c r="AF493" s="0"/>
      <c r="AG493" s="0"/>
      <c r="AH493" s="0"/>
      <c r="AI493" s="0"/>
      <c r="AJ493" s="0"/>
      <c r="AK493" s="11" t="n">
        <v>45966</v>
      </c>
      <c r="AL493" s="6" t="n">
        <v>1.13</v>
      </c>
      <c r="AM493" s="0" t="s">
        <v>380</v>
      </c>
    </row>
    <row collapsed="false" customFormat="false" customHeight="false" hidden="false" ht="12.1" outlineLevel="0" r="494">
      <c r="A494" s="0"/>
      <c r="B494" s="0"/>
      <c r="C494" s="0"/>
      <c r="D494" s="0"/>
      <c r="E494" s="0"/>
      <c r="F494" s="0"/>
      <c r="G494" s="0"/>
      <c r="H494" s="0"/>
      <c r="I494" s="0"/>
      <c r="J494" s="0"/>
      <c r="K494" s="0"/>
      <c r="L494" s="0"/>
      <c r="M494" s="0"/>
      <c r="N494" s="0"/>
      <c r="O494" s="0"/>
      <c r="P494" s="0"/>
      <c r="Q494" s="0"/>
      <c r="R494" s="0"/>
      <c r="S494" s="0"/>
      <c r="T494" s="0"/>
      <c r="U494" s="0"/>
      <c r="V494" s="0"/>
      <c r="W494" s="0"/>
      <c r="X494" s="0"/>
      <c r="Y494" s="0"/>
      <c r="Z494" s="0"/>
      <c r="AA494" s="0"/>
      <c r="AB494" s="0"/>
      <c r="AC494" s="0"/>
      <c r="AD494" s="0"/>
      <c r="AE494" s="0"/>
      <c r="AF494" s="0"/>
      <c r="AG494" s="0"/>
      <c r="AH494" s="0"/>
      <c r="AI494" s="0"/>
      <c r="AJ494" s="0"/>
      <c r="AK494" s="11" t="n">
        <v>45966</v>
      </c>
      <c r="AL494" s="6" t="n">
        <v>1.13</v>
      </c>
      <c r="AM494" s="0" t="s">
        <v>380</v>
      </c>
    </row>
    <row collapsed="false" customFormat="false" customHeight="false" hidden="false" ht="12.1" outlineLevel="0" r="495">
      <c r="A495" s="0"/>
      <c r="B495" s="0"/>
      <c r="C495" s="0"/>
      <c r="D495" s="0"/>
      <c r="E495" s="0"/>
      <c r="F495" s="0"/>
      <c r="G495" s="0"/>
      <c r="H495" s="0"/>
      <c r="I495" s="0"/>
      <c r="J495" s="0"/>
      <c r="K495" s="0"/>
      <c r="L495" s="0"/>
      <c r="M495" s="0"/>
      <c r="N495" s="0"/>
      <c r="O495" s="0"/>
      <c r="P495" s="0"/>
      <c r="Q495" s="0"/>
      <c r="R495" s="0"/>
      <c r="S495" s="0"/>
      <c r="T495" s="0"/>
      <c r="U495" s="0"/>
      <c r="V495" s="0"/>
      <c r="W495" s="0"/>
      <c r="X495" s="0"/>
      <c r="Y495" s="0"/>
      <c r="Z495" s="0"/>
      <c r="AA495" s="0"/>
      <c r="AB495" s="0"/>
      <c r="AC495" s="0"/>
      <c r="AD495" s="0"/>
      <c r="AE495" s="0"/>
      <c r="AF495" s="0"/>
      <c r="AG495" s="0"/>
      <c r="AH495" s="0"/>
      <c r="AI495" s="0"/>
      <c r="AJ495" s="0"/>
      <c r="AK495" s="11" t="n">
        <v>45966</v>
      </c>
      <c r="AL495" s="6" t="n">
        <v>1.13</v>
      </c>
      <c r="AM495" s="0" t="s">
        <v>380</v>
      </c>
    </row>
    <row collapsed="false" customFormat="false" customHeight="false" hidden="false" ht="12.1" outlineLevel="0" r="496">
      <c r="A496" s="0"/>
      <c r="B496" s="0"/>
      <c r="C496" s="0"/>
      <c r="D496" s="0"/>
      <c r="E496" s="0"/>
      <c r="F496" s="0"/>
      <c r="G496" s="0"/>
      <c r="H496" s="0"/>
      <c r="I496" s="0"/>
      <c r="J496" s="0"/>
      <c r="K496" s="0"/>
      <c r="L496" s="0"/>
      <c r="M496" s="0"/>
      <c r="N496" s="0"/>
      <c r="O496" s="0"/>
      <c r="P496" s="0"/>
      <c r="Q496" s="0"/>
      <c r="R496" s="0"/>
      <c r="S496" s="0"/>
      <c r="T496" s="0"/>
      <c r="U496" s="0"/>
      <c r="V496" s="0"/>
      <c r="W496" s="0"/>
      <c r="X496" s="0"/>
      <c r="Y496" s="0"/>
      <c r="Z496" s="0"/>
      <c r="AA496" s="0"/>
      <c r="AB496" s="0"/>
      <c r="AC496" s="0"/>
      <c r="AD496" s="0"/>
      <c r="AE496" s="0"/>
      <c r="AF496" s="0"/>
      <c r="AG496" s="0"/>
      <c r="AH496" s="0"/>
      <c r="AI496" s="0"/>
      <c r="AJ496" s="0"/>
      <c r="AK496" s="11" t="n">
        <v>45966</v>
      </c>
      <c r="AL496" s="6" t="n">
        <v>1.13</v>
      </c>
      <c r="AM496" s="0" t="s">
        <v>380</v>
      </c>
    </row>
    <row collapsed="false" customFormat="false" customHeight="false" hidden="false" ht="12.1" outlineLevel="0" r="497">
      <c r="A497" s="0"/>
      <c r="B497" s="0"/>
      <c r="C497" s="0"/>
      <c r="D497" s="0"/>
      <c r="E497" s="0"/>
      <c r="F497" s="0"/>
      <c r="G497" s="0"/>
      <c r="H497" s="0"/>
      <c r="I497" s="0"/>
      <c r="J497" s="0"/>
      <c r="K497" s="0"/>
      <c r="L497" s="0"/>
      <c r="M497" s="0"/>
      <c r="N497" s="0"/>
      <c r="O497" s="0"/>
      <c r="P497" s="0"/>
      <c r="Q497" s="0"/>
      <c r="R497" s="0"/>
      <c r="S497" s="0"/>
      <c r="T497" s="0"/>
      <c r="U497" s="0"/>
      <c r="V497" s="0"/>
      <c r="W497" s="0"/>
      <c r="X497" s="0"/>
      <c r="Y497" s="0"/>
      <c r="Z497" s="0"/>
      <c r="AA497" s="0"/>
      <c r="AB497" s="0"/>
      <c r="AC497" s="0"/>
      <c r="AD497" s="0"/>
      <c r="AE497" s="0"/>
      <c r="AF497" s="0"/>
      <c r="AG497" s="0"/>
      <c r="AH497" s="0"/>
      <c r="AI497" s="0"/>
      <c r="AJ497" s="0"/>
      <c r="AK497" s="11" t="n">
        <v>45966</v>
      </c>
      <c r="AL497" s="6" t="n">
        <v>1.13</v>
      </c>
      <c r="AM497" s="0" t="s">
        <v>380</v>
      </c>
    </row>
    <row collapsed="false" customFormat="false" customHeight="false" hidden="false" ht="12.1" outlineLevel="0" r="498">
      <c r="A498" s="0"/>
      <c r="B498" s="0"/>
      <c r="C498" s="0"/>
      <c r="D498" s="0"/>
      <c r="E498" s="0"/>
      <c r="F498" s="0"/>
      <c r="G498" s="0"/>
      <c r="H498" s="0"/>
      <c r="I498" s="0"/>
      <c r="J498" s="0"/>
      <c r="K498" s="0"/>
      <c r="L498" s="0"/>
      <c r="M498" s="0"/>
      <c r="N498" s="0"/>
      <c r="O498" s="0"/>
      <c r="P498" s="0"/>
      <c r="Q498" s="0"/>
      <c r="R498" s="0"/>
      <c r="S498" s="0"/>
      <c r="T498" s="0"/>
      <c r="U498" s="0"/>
      <c r="V498" s="0"/>
      <c r="W498" s="0"/>
      <c r="X498" s="0"/>
      <c r="Y498" s="0"/>
      <c r="Z498" s="0"/>
      <c r="AA498" s="0"/>
      <c r="AB498" s="0"/>
      <c r="AC498" s="0"/>
      <c r="AD498" s="0"/>
      <c r="AE498" s="0"/>
      <c r="AF498" s="0"/>
      <c r="AG498" s="0"/>
      <c r="AH498" s="0"/>
      <c r="AI498" s="0"/>
      <c r="AJ498" s="0"/>
      <c r="AK498" s="11" t="n">
        <v>45966</v>
      </c>
      <c r="AL498" s="6" t="n">
        <v>1.13</v>
      </c>
      <c r="AM498" s="0" t="s">
        <v>380</v>
      </c>
    </row>
    <row collapsed="false" customFormat="false" customHeight="false" hidden="false" ht="12.1" outlineLevel="0" r="499">
      <c r="A499" s="0"/>
      <c r="B499" s="0"/>
      <c r="C499" s="0"/>
      <c r="D499" s="0"/>
      <c r="E499" s="0"/>
      <c r="F499" s="0"/>
      <c r="G499" s="0"/>
      <c r="H499" s="0"/>
      <c r="I499" s="0"/>
      <c r="J499" s="0"/>
      <c r="K499" s="0"/>
      <c r="L499" s="0"/>
      <c r="M499" s="0"/>
      <c r="N499" s="0"/>
      <c r="O499" s="0"/>
      <c r="P499" s="0"/>
      <c r="Q499" s="0"/>
      <c r="R499" s="0"/>
      <c r="S499" s="0"/>
      <c r="T499" s="0"/>
      <c r="U499" s="0"/>
      <c r="V499" s="0"/>
      <c r="W499" s="0"/>
      <c r="X499" s="0"/>
      <c r="Y499" s="0"/>
      <c r="Z499" s="0"/>
      <c r="AA499" s="0"/>
      <c r="AB499" s="0"/>
      <c r="AC499" s="0"/>
      <c r="AD499" s="0"/>
      <c r="AE499" s="0"/>
      <c r="AF499" s="0"/>
      <c r="AG499" s="0"/>
      <c r="AH499" s="0"/>
      <c r="AI499" s="0"/>
      <c r="AJ499" s="0"/>
      <c r="AK499" s="11" t="n">
        <v>45966</v>
      </c>
      <c r="AL499" s="6" t="n">
        <v>1.13</v>
      </c>
      <c r="AM499" s="0" t="s">
        <v>380</v>
      </c>
    </row>
    <row collapsed="false" customFormat="false" customHeight="false" hidden="false" ht="12.1" outlineLevel="0" r="500">
      <c r="A500" s="0"/>
      <c r="B500" s="0"/>
      <c r="C500" s="0"/>
      <c r="D500" s="0"/>
      <c r="E500" s="0"/>
      <c r="F500" s="0"/>
      <c r="G500" s="0"/>
      <c r="H500" s="0"/>
      <c r="I500" s="0"/>
      <c r="J500" s="0"/>
      <c r="K500" s="0"/>
      <c r="L500" s="0"/>
      <c r="M500" s="0"/>
      <c r="N500" s="0"/>
      <c r="O500" s="0"/>
      <c r="P500" s="0"/>
      <c r="Q500" s="0"/>
      <c r="R500" s="0"/>
      <c r="S500" s="0"/>
      <c r="T500" s="0"/>
      <c r="U500" s="0"/>
      <c r="V500" s="0"/>
      <c r="W500" s="0"/>
      <c r="X500" s="0"/>
      <c r="Y500" s="0"/>
      <c r="Z500" s="0"/>
      <c r="AA500" s="0"/>
      <c r="AB500" s="0"/>
      <c r="AC500" s="0"/>
      <c r="AD500" s="0"/>
      <c r="AE500" s="0"/>
      <c r="AF500" s="0"/>
      <c r="AG500" s="0"/>
      <c r="AH500" s="0"/>
      <c r="AI500" s="0"/>
      <c r="AJ500" s="0"/>
      <c r="AK500" s="11" t="n">
        <v>45966</v>
      </c>
      <c r="AL500" s="6" t="n">
        <v>1.13</v>
      </c>
      <c r="AM500" s="0" t="s">
        <v>380</v>
      </c>
    </row>
    <row collapsed="false" customFormat="false" customHeight="false" hidden="false" ht="12.1" outlineLevel="0" r="501">
      <c r="A501" s="0"/>
      <c r="B501" s="0"/>
      <c r="C501" s="0"/>
      <c r="D501" s="0"/>
      <c r="E501" s="0"/>
      <c r="F501" s="0"/>
      <c r="G501" s="0"/>
      <c r="H501" s="0"/>
      <c r="I501" s="0"/>
      <c r="J501" s="0"/>
      <c r="K501" s="0"/>
      <c r="L501" s="0"/>
      <c r="M501" s="0"/>
      <c r="N501" s="0"/>
      <c r="O501" s="0"/>
      <c r="P501" s="0"/>
      <c r="Q501" s="0"/>
      <c r="R501" s="0"/>
      <c r="S501" s="0"/>
      <c r="T501" s="0"/>
      <c r="U501" s="0"/>
      <c r="V501" s="0"/>
      <c r="W501" s="0"/>
      <c r="X501" s="0"/>
      <c r="Y501" s="0"/>
      <c r="Z501" s="0"/>
      <c r="AA501" s="0"/>
      <c r="AB501" s="0"/>
      <c r="AC501" s="0"/>
      <c r="AD501" s="0"/>
      <c r="AE501" s="0"/>
      <c r="AF501" s="0"/>
      <c r="AG501" s="0"/>
      <c r="AH501" s="0"/>
      <c r="AI501" s="0"/>
      <c r="AJ501" s="0"/>
      <c r="AK501" s="11" t="n">
        <v>45966</v>
      </c>
      <c r="AL501" s="6" t="n">
        <v>1.13</v>
      </c>
      <c r="AM501" s="0" t="s">
        <v>380</v>
      </c>
    </row>
    <row collapsed="false" customFormat="false" customHeight="false" hidden="false" ht="12.1" outlineLevel="0" r="502">
      <c r="A502" s="0"/>
      <c r="B502" s="0"/>
      <c r="C502" s="0"/>
      <c r="D502" s="0"/>
      <c r="E502" s="0"/>
      <c r="F502" s="0"/>
      <c r="G502" s="0"/>
      <c r="H502" s="0"/>
      <c r="I502" s="0"/>
      <c r="J502" s="0"/>
      <c r="K502" s="0"/>
      <c r="L502" s="0"/>
      <c r="M502" s="0"/>
      <c r="N502" s="0"/>
      <c r="O502" s="0"/>
      <c r="P502" s="0"/>
      <c r="Q502" s="0"/>
      <c r="R502" s="0"/>
      <c r="S502" s="0"/>
      <c r="T502" s="0"/>
      <c r="U502" s="0"/>
      <c r="V502" s="0"/>
      <c r="W502" s="0"/>
      <c r="X502" s="0"/>
      <c r="Y502" s="0"/>
      <c r="Z502" s="0"/>
      <c r="AA502" s="0"/>
      <c r="AB502" s="0"/>
      <c r="AC502" s="0"/>
      <c r="AD502" s="0"/>
      <c r="AE502" s="0"/>
      <c r="AF502" s="0"/>
      <c r="AG502" s="0"/>
      <c r="AH502" s="0"/>
      <c r="AI502" s="0"/>
      <c r="AJ502" s="0"/>
      <c r="AK502" s="11" t="n">
        <v>45966</v>
      </c>
      <c r="AL502" s="6" t="n">
        <v>1.13</v>
      </c>
      <c r="AM502" s="0" t="s">
        <v>380</v>
      </c>
    </row>
    <row collapsed="false" customFormat="false" customHeight="false" hidden="false" ht="12.1" outlineLevel="0" r="503">
      <c r="A503" s="0"/>
      <c r="B503" s="0"/>
      <c r="C503" s="0"/>
      <c r="D503" s="0"/>
      <c r="E503" s="0"/>
      <c r="F503" s="0"/>
      <c r="G503" s="0"/>
      <c r="H503" s="0"/>
      <c r="I503" s="0"/>
      <c r="J503" s="0"/>
      <c r="K503" s="0"/>
      <c r="L503" s="0"/>
      <c r="M503" s="0"/>
      <c r="N503" s="0"/>
      <c r="O503" s="0"/>
      <c r="P503" s="0"/>
      <c r="Q503" s="0"/>
      <c r="R503" s="0"/>
      <c r="S503" s="0"/>
      <c r="T503" s="0"/>
      <c r="U503" s="0"/>
      <c r="V503" s="0"/>
      <c r="W503" s="0"/>
      <c r="X503" s="0"/>
      <c r="Y503" s="0"/>
      <c r="Z503" s="0"/>
      <c r="AA503" s="0"/>
      <c r="AB503" s="0"/>
      <c r="AC503" s="0"/>
      <c r="AD503" s="0"/>
      <c r="AE503" s="0"/>
      <c r="AF503" s="0"/>
      <c r="AG503" s="0"/>
      <c r="AH503" s="0"/>
      <c r="AI503" s="0"/>
      <c r="AJ503" s="0"/>
      <c r="AK503" s="11" t="n">
        <v>45966</v>
      </c>
      <c r="AL503" s="6" t="n">
        <v>1.13</v>
      </c>
      <c r="AM503" s="0" t="s">
        <v>380</v>
      </c>
    </row>
    <row collapsed="false" customFormat="false" customHeight="false" hidden="false" ht="12.1" outlineLevel="0" r="504">
      <c r="A504" s="0"/>
      <c r="B504" s="0"/>
      <c r="C504" s="0"/>
      <c r="D504" s="0"/>
      <c r="E504" s="0"/>
      <c r="F504" s="0"/>
      <c r="G504" s="0"/>
      <c r="H504" s="0"/>
      <c r="I504" s="0"/>
      <c r="J504" s="0"/>
      <c r="K504" s="0"/>
      <c r="L504" s="0"/>
      <c r="M504" s="0"/>
      <c r="N504" s="0"/>
      <c r="O504" s="0"/>
      <c r="P504" s="0"/>
      <c r="Q504" s="0"/>
      <c r="R504" s="0"/>
      <c r="S504" s="0"/>
      <c r="T504" s="0"/>
      <c r="U504" s="0"/>
      <c r="V504" s="0"/>
      <c r="W504" s="0"/>
      <c r="X504" s="0"/>
      <c r="Y504" s="0"/>
      <c r="Z504" s="0"/>
      <c r="AA504" s="0"/>
      <c r="AB504" s="0"/>
      <c r="AC504" s="0"/>
      <c r="AD504" s="0"/>
      <c r="AE504" s="0"/>
      <c r="AF504" s="0"/>
      <c r="AG504" s="0"/>
      <c r="AH504" s="0"/>
      <c r="AI504" s="0"/>
      <c r="AJ504" s="0"/>
      <c r="AK504" s="11" t="n">
        <v>45966</v>
      </c>
      <c r="AL504" s="6" t="n">
        <v>1.13</v>
      </c>
      <c r="AM504" s="0" t="s">
        <v>380</v>
      </c>
    </row>
    <row collapsed="false" customFormat="false" customHeight="false" hidden="false" ht="12.1" outlineLevel="0" r="505">
      <c r="A505" s="0"/>
      <c r="B505" s="0"/>
      <c r="C505" s="0"/>
      <c r="D505" s="0"/>
      <c r="E505" s="0"/>
      <c r="F505" s="0"/>
      <c r="G505" s="0"/>
      <c r="H505" s="0"/>
      <c r="I505" s="0"/>
      <c r="J505" s="0"/>
      <c r="K505" s="0"/>
      <c r="L505" s="0"/>
      <c r="M505" s="0"/>
      <c r="N505" s="0"/>
      <c r="O505" s="0"/>
      <c r="P505" s="0"/>
      <c r="Q505" s="0"/>
      <c r="R505" s="0"/>
      <c r="S505" s="0"/>
      <c r="T505" s="0"/>
      <c r="U505" s="0"/>
      <c r="V505" s="0"/>
      <c r="W505" s="0"/>
      <c r="X505" s="0"/>
      <c r="Y505" s="0"/>
      <c r="Z505" s="0"/>
      <c r="AA505" s="0"/>
      <c r="AB505" s="0"/>
      <c r="AC505" s="0"/>
      <c r="AD505" s="0"/>
      <c r="AE505" s="0"/>
      <c r="AF505" s="0"/>
      <c r="AG505" s="0"/>
      <c r="AH505" s="0"/>
      <c r="AI505" s="0"/>
      <c r="AJ505" s="0"/>
      <c r="AK505" s="11" t="n">
        <v>45966</v>
      </c>
      <c r="AL505" s="6" t="n">
        <v>1.13</v>
      </c>
      <c r="AM505" s="0" t="s">
        <v>380</v>
      </c>
    </row>
    <row collapsed="false" customFormat="false" customHeight="false" hidden="false" ht="12.1" outlineLevel="0" r="506">
      <c r="A506" s="0"/>
      <c r="B506" s="0"/>
      <c r="C506" s="0"/>
      <c r="D506" s="0"/>
      <c r="E506" s="0"/>
      <c r="F506" s="0"/>
      <c r="G506" s="0"/>
      <c r="H506" s="0"/>
      <c r="I506" s="0"/>
      <c r="J506" s="0"/>
      <c r="K506" s="0"/>
      <c r="L506" s="0"/>
      <c r="M506" s="0"/>
      <c r="N506" s="0"/>
      <c r="O506" s="0"/>
      <c r="P506" s="0"/>
      <c r="Q506" s="0"/>
      <c r="R506" s="0"/>
      <c r="S506" s="0"/>
      <c r="T506" s="0"/>
      <c r="U506" s="0"/>
      <c r="V506" s="0"/>
      <c r="W506" s="0"/>
      <c r="X506" s="0"/>
      <c r="Y506" s="0"/>
      <c r="Z506" s="0"/>
      <c r="AA506" s="0"/>
      <c r="AB506" s="0"/>
      <c r="AC506" s="0"/>
      <c r="AD506" s="0"/>
      <c r="AE506" s="0"/>
      <c r="AF506" s="0"/>
      <c r="AG506" s="0"/>
      <c r="AH506" s="0"/>
      <c r="AI506" s="0"/>
      <c r="AJ506" s="0"/>
      <c r="AK506" s="11" t="n">
        <v>45967</v>
      </c>
      <c r="AL506" s="6" t="n">
        <v>-1.13</v>
      </c>
      <c r="AM506" s="0" t="s">
        <v>381</v>
      </c>
    </row>
    <row collapsed="false" customFormat="false" customHeight="false" hidden="false" ht="12.1" outlineLevel="0" r="507">
      <c r="A507" s="0"/>
      <c r="B507" s="0"/>
      <c r="C507" s="0"/>
      <c r="D507" s="0"/>
      <c r="E507" s="0"/>
      <c r="F507" s="0"/>
      <c r="G507" s="0"/>
      <c r="H507" s="0"/>
      <c r="I507" s="0"/>
      <c r="J507" s="0"/>
      <c r="K507" s="0"/>
      <c r="L507" s="0"/>
      <c r="M507" s="0"/>
      <c r="N507" s="0"/>
      <c r="O507" s="0"/>
      <c r="P507" s="0"/>
      <c r="Q507" s="0"/>
      <c r="R507" s="0"/>
      <c r="S507" s="0"/>
      <c r="T507" s="0"/>
      <c r="U507" s="0"/>
      <c r="V507" s="0"/>
      <c r="W507" s="0"/>
      <c r="X507" s="0"/>
      <c r="Y507" s="0"/>
      <c r="Z507" s="0"/>
      <c r="AA507" s="0"/>
      <c r="AB507" s="0"/>
      <c r="AC507" s="0"/>
      <c r="AD507" s="0"/>
      <c r="AE507" s="0"/>
      <c r="AF507" s="0"/>
      <c r="AG507" s="0"/>
      <c r="AH507" s="0"/>
      <c r="AI507" s="0"/>
      <c r="AJ507" s="0"/>
      <c r="AK507" s="11" t="n">
        <v>45967</v>
      </c>
      <c r="AL507" s="6" t="n">
        <v>-1.13</v>
      </c>
      <c r="AM507" s="0" t="s">
        <v>381</v>
      </c>
    </row>
    <row collapsed="false" customFormat="false" customHeight="false" hidden="false" ht="12.1" outlineLevel="0" r="508">
      <c r="A508" s="0"/>
      <c r="B508" s="0"/>
      <c r="C508" s="0"/>
      <c r="D508" s="0"/>
      <c r="E508" s="0"/>
      <c r="F508" s="0"/>
      <c r="G508" s="0"/>
      <c r="H508" s="0"/>
      <c r="I508" s="0"/>
      <c r="J508" s="0"/>
      <c r="K508" s="0"/>
      <c r="L508" s="0"/>
      <c r="M508" s="0"/>
      <c r="N508" s="0"/>
      <c r="O508" s="0"/>
      <c r="P508" s="0"/>
      <c r="Q508" s="0"/>
      <c r="R508" s="0"/>
      <c r="S508" s="0"/>
      <c r="T508" s="0"/>
      <c r="U508" s="0"/>
      <c r="V508" s="0"/>
      <c r="W508" s="0"/>
      <c r="X508" s="0"/>
      <c r="Y508" s="0"/>
      <c r="Z508" s="0"/>
      <c r="AA508" s="0"/>
      <c r="AB508" s="0"/>
      <c r="AC508" s="0"/>
      <c r="AD508" s="0"/>
      <c r="AE508" s="0"/>
      <c r="AF508" s="0"/>
      <c r="AG508" s="0"/>
      <c r="AH508" s="0"/>
      <c r="AI508" s="0"/>
      <c r="AJ508" s="0"/>
      <c r="AK508" s="11" t="n">
        <v>45967</v>
      </c>
      <c r="AL508" s="6" t="n">
        <v>-1.13</v>
      </c>
      <c r="AM508" s="0" t="s">
        <v>381</v>
      </c>
    </row>
    <row collapsed="false" customFormat="false" customHeight="false" hidden="false" ht="12.1" outlineLevel="0" r="509">
      <c r="A509" s="0"/>
      <c r="B509" s="0"/>
      <c r="C509" s="0"/>
      <c r="D509" s="0"/>
      <c r="E509" s="0"/>
      <c r="F509" s="0"/>
      <c r="G509" s="0"/>
      <c r="H509" s="0"/>
      <c r="I509" s="0"/>
      <c r="J509" s="0"/>
      <c r="K509" s="0"/>
      <c r="L509" s="0"/>
      <c r="M509" s="0"/>
      <c r="N509" s="0"/>
      <c r="O509" s="0"/>
      <c r="P509" s="0"/>
      <c r="Q509" s="0"/>
      <c r="R509" s="0"/>
      <c r="S509" s="0"/>
      <c r="T509" s="0"/>
      <c r="U509" s="0"/>
      <c r="V509" s="0"/>
      <c r="W509" s="0"/>
      <c r="X509" s="0"/>
      <c r="Y509" s="0"/>
      <c r="Z509" s="0"/>
      <c r="AA509" s="0"/>
      <c r="AB509" s="0"/>
      <c r="AC509" s="0"/>
      <c r="AD509" s="0"/>
      <c r="AE509" s="0"/>
      <c r="AF509" s="0"/>
      <c r="AG509" s="0"/>
      <c r="AH509" s="0"/>
      <c r="AI509" s="0"/>
      <c r="AJ509" s="0"/>
      <c r="AK509" s="11" t="n">
        <v>45967</v>
      </c>
      <c r="AL509" s="6" t="n">
        <v>-1.13</v>
      </c>
      <c r="AM509" s="0" t="s">
        <v>381</v>
      </c>
    </row>
    <row collapsed="false" customFormat="false" customHeight="false" hidden="false" ht="12.1" outlineLevel="0" r="510">
      <c r="A510" s="0"/>
      <c r="B510" s="0"/>
      <c r="C510" s="0"/>
      <c r="D510" s="0"/>
      <c r="E510" s="0"/>
      <c r="F510" s="0"/>
      <c r="G510" s="0"/>
      <c r="H510" s="0"/>
      <c r="I510" s="0"/>
      <c r="J510" s="0"/>
      <c r="K510" s="0"/>
      <c r="L510" s="0"/>
      <c r="M510" s="0"/>
      <c r="N510" s="0"/>
      <c r="O510" s="0"/>
      <c r="P510" s="0"/>
      <c r="Q510" s="0"/>
      <c r="R510" s="0"/>
      <c r="S510" s="0"/>
      <c r="T510" s="0"/>
      <c r="U510" s="0"/>
      <c r="V510" s="0"/>
      <c r="W510" s="0"/>
      <c r="X510" s="0"/>
      <c r="Y510" s="0"/>
      <c r="Z510" s="0"/>
      <c r="AA510" s="0"/>
      <c r="AB510" s="0"/>
      <c r="AC510" s="0"/>
      <c r="AD510" s="0"/>
      <c r="AE510" s="0"/>
      <c r="AF510" s="0"/>
      <c r="AG510" s="0"/>
      <c r="AH510" s="0"/>
      <c r="AI510" s="0"/>
      <c r="AJ510" s="0"/>
      <c r="AK510" s="11" t="n">
        <v>45967</v>
      </c>
      <c r="AL510" s="6" t="n">
        <v>-1.13</v>
      </c>
      <c r="AM510" s="0" t="s">
        <v>381</v>
      </c>
    </row>
    <row collapsed="false" customFormat="false" customHeight="false" hidden="false" ht="12.1" outlineLevel="0" r="511">
      <c r="A511" s="0"/>
      <c r="B511" s="0"/>
      <c r="C511" s="0"/>
      <c r="D511" s="0"/>
      <c r="E511" s="0"/>
      <c r="F511" s="0"/>
      <c r="G511" s="0"/>
      <c r="H511" s="0"/>
      <c r="I511" s="0"/>
      <c r="J511" s="0"/>
      <c r="K511" s="0"/>
      <c r="L511" s="0"/>
      <c r="M511" s="0"/>
      <c r="N511" s="0"/>
      <c r="O511" s="0"/>
      <c r="P511" s="0"/>
      <c r="Q511" s="0"/>
      <c r="R511" s="0"/>
      <c r="S511" s="0"/>
      <c r="T511" s="0"/>
      <c r="U511" s="0"/>
      <c r="V511" s="0"/>
      <c r="W511" s="0"/>
      <c r="X511" s="0"/>
      <c r="Y511" s="0"/>
      <c r="Z511" s="0"/>
      <c r="AA511" s="0"/>
      <c r="AB511" s="0"/>
      <c r="AC511" s="0"/>
      <c r="AD511" s="0"/>
      <c r="AE511" s="0"/>
      <c r="AF511" s="0"/>
      <c r="AG511" s="0"/>
      <c r="AH511" s="0"/>
      <c r="AI511" s="0"/>
      <c r="AJ511" s="0"/>
      <c r="AK511" s="11" t="n">
        <v>45967</v>
      </c>
      <c r="AL511" s="6" t="n">
        <v>-1.13</v>
      </c>
      <c r="AM511" s="0" t="s">
        <v>381</v>
      </c>
    </row>
    <row collapsed="false" customFormat="false" customHeight="false" hidden="false" ht="12.1" outlineLevel="0" r="512">
      <c r="A512" s="0"/>
      <c r="B512" s="0"/>
      <c r="C512" s="0"/>
      <c r="D512" s="0"/>
      <c r="E512" s="0"/>
      <c r="F512" s="0"/>
      <c r="G512" s="0"/>
      <c r="H512" s="0"/>
      <c r="I512" s="0"/>
      <c r="J512" s="0"/>
      <c r="K512" s="0"/>
      <c r="L512" s="0"/>
      <c r="M512" s="0"/>
      <c r="N512" s="0"/>
      <c r="O512" s="0"/>
      <c r="P512" s="0"/>
      <c r="Q512" s="0"/>
      <c r="R512" s="0"/>
      <c r="S512" s="0"/>
      <c r="T512" s="0"/>
      <c r="U512" s="0"/>
      <c r="V512" s="0"/>
      <c r="W512" s="0"/>
      <c r="X512" s="0"/>
      <c r="Y512" s="0"/>
      <c r="Z512" s="0"/>
      <c r="AA512" s="0"/>
      <c r="AB512" s="0"/>
      <c r="AC512" s="0"/>
      <c r="AD512" s="0"/>
      <c r="AE512" s="0"/>
      <c r="AF512" s="0"/>
      <c r="AG512" s="0"/>
      <c r="AH512" s="0"/>
      <c r="AI512" s="0"/>
      <c r="AJ512" s="0"/>
      <c r="AK512" s="11" t="n">
        <v>45967</v>
      </c>
      <c r="AL512" s="6" t="n">
        <v>-1.13</v>
      </c>
      <c r="AM512" s="0" t="s">
        <v>381</v>
      </c>
    </row>
    <row collapsed="false" customFormat="false" customHeight="false" hidden="false" ht="12.1" outlineLevel="0" r="513">
      <c r="A513" s="0"/>
      <c r="B513" s="0"/>
      <c r="C513" s="0"/>
      <c r="D513" s="0"/>
      <c r="E513" s="0"/>
      <c r="F513" s="0"/>
      <c r="G513" s="0"/>
      <c r="H513" s="0"/>
      <c r="I513" s="0"/>
      <c r="J513" s="0"/>
      <c r="K513" s="0"/>
      <c r="L513" s="0"/>
      <c r="M513" s="0"/>
      <c r="N513" s="0"/>
      <c r="O513" s="0"/>
      <c r="P513" s="0"/>
      <c r="Q513" s="0"/>
      <c r="R513" s="0"/>
      <c r="S513" s="0"/>
      <c r="T513" s="0"/>
      <c r="U513" s="0"/>
      <c r="V513" s="0"/>
      <c r="W513" s="0"/>
      <c r="X513" s="0"/>
      <c r="Y513" s="0"/>
      <c r="Z513" s="0"/>
      <c r="AA513" s="0"/>
      <c r="AB513" s="0"/>
      <c r="AC513" s="0"/>
      <c r="AD513" s="0"/>
      <c r="AE513" s="0"/>
      <c r="AF513" s="0"/>
      <c r="AG513" s="0"/>
      <c r="AH513" s="0"/>
      <c r="AI513" s="0"/>
      <c r="AJ513" s="0"/>
      <c r="AK513" s="11" t="n">
        <v>45967</v>
      </c>
      <c r="AL513" s="6" t="n">
        <v>-1.13</v>
      </c>
      <c r="AM513" s="0" t="s">
        <v>381</v>
      </c>
    </row>
    <row collapsed="false" customFormat="false" customHeight="false" hidden="false" ht="12.1" outlineLevel="0" r="514">
      <c r="A514" s="0"/>
      <c r="B514" s="0"/>
      <c r="C514" s="0"/>
      <c r="D514" s="0"/>
      <c r="E514" s="0"/>
      <c r="F514" s="0"/>
      <c r="G514" s="0"/>
      <c r="H514" s="0"/>
      <c r="I514" s="0"/>
      <c r="J514" s="0"/>
      <c r="K514" s="0"/>
      <c r="L514" s="0"/>
      <c r="M514" s="0"/>
      <c r="N514" s="0"/>
      <c r="O514" s="0"/>
      <c r="P514" s="0"/>
      <c r="Q514" s="0"/>
      <c r="R514" s="0"/>
      <c r="S514" s="0"/>
      <c r="T514" s="0"/>
      <c r="U514" s="0"/>
      <c r="V514" s="0"/>
      <c r="W514" s="0"/>
      <c r="X514" s="0"/>
      <c r="Y514" s="0"/>
      <c r="Z514" s="0"/>
      <c r="AA514" s="0"/>
      <c r="AB514" s="0"/>
      <c r="AC514" s="0"/>
      <c r="AD514" s="0"/>
      <c r="AE514" s="0"/>
      <c r="AF514" s="0"/>
      <c r="AG514" s="0"/>
      <c r="AH514" s="0"/>
      <c r="AI514" s="0"/>
      <c r="AJ514" s="0"/>
      <c r="AK514" s="11" t="n">
        <v>45967</v>
      </c>
      <c r="AL514" s="6" t="n">
        <v>-1.13</v>
      </c>
      <c r="AM514" s="0" t="s">
        <v>381</v>
      </c>
    </row>
    <row collapsed="false" customFormat="false" customHeight="false" hidden="false" ht="12.1" outlineLevel="0" r="515">
      <c r="A515" s="0"/>
      <c r="B515" s="0"/>
      <c r="C515" s="0"/>
      <c r="D515" s="0"/>
      <c r="E515" s="0"/>
      <c r="F515" s="0"/>
      <c r="G515" s="0"/>
      <c r="H515" s="0"/>
      <c r="I515" s="0"/>
      <c r="J515" s="0"/>
      <c r="K515" s="0"/>
      <c r="L515" s="0"/>
      <c r="M515" s="0"/>
      <c r="N515" s="0"/>
      <c r="O515" s="0"/>
      <c r="P515" s="0"/>
      <c r="Q515" s="0"/>
      <c r="R515" s="0"/>
      <c r="S515" s="0"/>
      <c r="T515" s="0"/>
      <c r="U515" s="0"/>
      <c r="V515" s="0"/>
      <c r="W515" s="0"/>
      <c r="X515" s="0"/>
      <c r="Y515" s="0"/>
      <c r="Z515" s="0"/>
      <c r="AA515" s="0"/>
      <c r="AB515" s="0"/>
      <c r="AC515" s="0"/>
      <c r="AD515" s="0"/>
      <c r="AE515" s="0"/>
      <c r="AF515" s="0"/>
      <c r="AG515" s="0"/>
      <c r="AH515" s="0"/>
      <c r="AI515" s="0"/>
      <c r="AJ515" s="0"/>
      <c r="AK515" s="11" t="n">
        <v>45967</v>
      </c>
      <c r="AL515" s="6" t="n">
        <v>-1.13</v>
      </c>
      <c r="AM515" s="0" t="s">
        <v>381</v>
      </c>
    </row>
    <row collapsed="false" customFormat="false" customHeight="false" hidden="false" ht="12.1" outlineLevel="0" r="516">
      <c r="A516" s="0"/>
      <c r="B516" s="0"/>
      <c r="C516" s="0"/>
      <c r="D516" s="0"/>
      <c r="E516" s="0"/>
      <c r="F516" s="0"/>
      <c r="G516" s="0"/>
      <c r="H516" s="0"/>
      <c r="I516" s="0"/>
      <c r="J516" s="0"/>
      <c r="K516" s="0"/>
      <c r="L516" s="0"/>
      <c r="M516" s="0"/>
      <c r="N516" s="0"/>
      <c r="O516" s="0"/>
      <c r="P516" s="0"/>
      <c r="Q516" s="0"/>
      <c r="R516" s="0"/>
      <c r="S516" s="0"/>
      <c r="T516" s="0"/>
      <c r="U516" s="0"/>
      <c r="V516" s="0"/>
      <c r="W516" s="0"/>
      <c r="X516" s="0"/>
      <c r="Y516" s="0"/>
      <c r="Z516" s="0"/>
      <c r="AA516" s="0"/>
      <c r="AB516" s="0"/>
      <c r="AC516" s="0"/>
      <c r="AD516" s="0"/>
      <c r="AE516" s="0"/>
      <c r="AF516" s="0"/>
      <c r="AG516" s="0"/>
      <c r="AH516" s="0"/>
      <c r="AI516" s="0"/>
      <c r="AJ516" s="0"/>
      <c r="AK516" s="11" t="n">
        <v>45967</v>
      </c>
      <c r="AL516" s="6" t="n">
        <v>-1.13</v>
      </c>
      <c r="AM516" s="0" t="s">
        <v>381</v>
      </c>
    </row>
    <row collapsed="false" customFormat="false" customHeight="false" hidden="false" ht="12.1" outlineLevel="0" r="517">
      <c r="A517" s="0"/>
      <c r="B517" s="0"/>
      <c r="C517" s="0"/>
      <c r="D517" s="0"/>
      <c r="E517" s="0"/>
      <c r="F517" s="0"/>
      <c r="G517" s="0"/>
      <c r="H517" s="0"/>
      <c r="I517" s="0"/>
      <c r="J517" s="0"/>
      <c r="K517" s="0"/>
      <c r="L517" s="0"/>
      <c r="M517" s="0"/>
      <c r="N517" s="0"/>
      <c r="O517" s="0"/>
      <c r="P517" s="0"/>
      <c r="Q517" s="0"/>
      <c r="R517" s="0"/>
      <c r="S517" s="0"/>
      <c r="T517" s="0"/>
      <c r="U517" s="0"/>
      <c r="V517" s="0"/>
      <c r="W517" s="0"/>
      <c r="X517" s="0"/>
      <c r="Y517" s="0"/>
      <c r="Z517" s="0"/>
      <c r="AA517" s="0"/>
      <c r="AB517" s="0"/>
      <c r="AC517" s="0"/>
      <c r="AD517" s="0"/>
      <c r="AE517" s="0"/>
      <c r="AF517" s="0"/>
      <c r="AG517" s="0"/>
      <c r="AH517" s="0"/>
      <c r="AI517" s="0"/>
      <c r="AJ517" s="0"/>
      <c r="AK517" s="11" t="n">
        <v>45967</v>
      </c>
      <c r="AL517" s="6" t="n">
        <v>-1.13</v>
      </c>
      <c r="AM517" s="0" t="s">
        <v>381</v>
      </c>
    </row>
    <row collapsed="false" customFormat="false" customHeight="false" hidden="false" ht="12.1" outlineLevel="0" r="518">
      <c r="A518" s="0"/>
      <c r="B518" s="0"/>
      <c r="C518" s="0"/>
      <c r="D518" s="0"/>
      <c r="E518" s="0"/>
      <c r="F518" s="0"/>
      <c r="G518" s="0"/>
      <c r="H518" s="0"/>
      <c r="I518" s="0"/>
      <c r="J518" s="0"/>
      <c r="K518" s="0"/>
      <c r="L518" s="0"/>
      <c r="M518" s="0"/>
      <c r="N518" s="0"/>
      <c r="O518" s="0"/>
      <c r="P518" s="0"/>
      <c r="Q518" s="0"/>
      <c r="R518" s="0"/>
      <c r="S518" s="0"/>
      <c r="T518" s="0"/>
      <c r="U518" s="0"/>
      <c r="V518" s="0"/>
      <c r="W518" s="0"/>
      <c r="X518" s="0"/>
      <c r="Y518" s="0"/>
      <c r="Z518" s="0"/>
      <c r="AA518" s="0"/>
      <c r="AB518" s="0"/>
      <c r="AC518" s="0"/>
      <c r="AD518" s="0"/>
      <c r="AE518" s="0"/>
      <c r="AF518" s="0"/>
      <c r="AG518" s="0"/>
      <c r="AH518" s="0"/>
      <c r="AI518" s="0"/>
      <c r="AJ518" s="0"/>
      <c r="AK518" s="11" t="n">
        <v>45967</v>
      </c>
      <c r="AL518" s="6" t="n">
        <v>-1.13</v>
      </c>
      <c r="AM518" s="0" t="s">
        <v>381</v>
      </c>
    </row>
    <row collapsed="false" customFormat="false" customHeight="false" hidden="false" ht="12.1" outlineLevel="0" r="519">
      <c r="A519" s="0"/>
      <c r="B519" s="0"/>
      <c r="C519" s="0"/>
      <c r="D519" s="0"/>
      <c r="E519" s="0"/>
      <c r="F519" s="0"/>
      <c r="G519" s="0"/>
      <c r="H519" s="0"/>
      <c r="I519" s="0"/>
      <c r="J519" s="0"/>
      <c r="K519" s="0"/>
      <c r="L519" s="0"/>
      <c r="M519" s="0"/>
      <c r="N519" s="0"/>
      <c r="O519" s="0"/>
      <c r="P519" s="0"/>
      <c r="Q519" s="0"/>
      <c r="R519" s="0"/>
      <c r="S519" s="0"/>
      <c r="T519" s="0"/>
      <c r="U519" s="0"/>
      <c r="V519" s="0"/>
      <c r="W519" s="0"/>
      <c r="X519" s="0"/>
      <c r="Y519" s="0"/>
      <c r="Z519" s="0"/>
      <c r="AA519" s="0"/>
      <c r="AB519" s="0"/>
      <c r="AC519" s="0"/>
      <c r="AD519" s="0"/>
      <c r="AE519" s="0"/>
      <c r="AF519" s="0"/>
      <c r="AG519" s="0"/>
      <c r="AH519" s="0"/>
      <c r="AI519" s="0"/>
      <c r="AJ519" s="0"/>
      <c r="AK519" s="11" t="n">
        <v>45967</v>
      </c>
      <c r="AL519" s="6" t="n">
        <v>-1.13</v>
      </c>
      <c r="AM519" s="0" t="s">
        <v>381</v>
      </c>
    </row>
    <row collapsed="false" customFormat="false" customHeight="false" hidden="false" ht="12.1" outlineLevel="0" r="520">
      <c r="A520" s="0"/>
      <c r="B520" s="0"/>
      <c r="C520" s="0"/>
      <c r="D520" s="0"/>
      <c r="E520" s="0"/>
      <c r="F520" s="0"/>
      <c r="G520" s="0"/>
      <c r="H520" s="0"/>
      <c r="I520" s="0"/>
      <c r="J520" s="0"/>
      <c r="K520" s="0"/>
      <c r="L520" s="0"/>
      <c r="M520" s="0"/>
      <c r="N520" s="0"/>
      <c r="O520" s="0"/>
      <c r="P520" s="0"/>
      <c r="Q520" s="0"/>
      <c r="R520" s="0"/>
      <c r="S520" s="0"/>
      <c r="T520" s="0"/>
      <c r="U520" s="0"/>
      <c r="V520" s="0"/>
      <c r="W520" s="0"/>
      <c r="X520" s="0"/>
      <c r="Y520" s="0"/>
      <c r="Z520" s="0"/>
      <c r="AA520" s="0"/>
      <c r="AB520" s="0"/>
      <c r="AC520" s="0"/>
      <c r="AD520" s="0"/>
      <c r="AE520" s="0"/>
      <c r="AF520" s="0"/>
      <c r="AG520" s="0"/>
      <c r="AH520" s="0"/>
      <c r="AI520" s="0"/>
      <c r="AJ520" s="0"/>
      <c r="AK520" s="11" t="n">
        <v>45967</v>
      </c>
      <c r="AL520" s="6" t="n">
        <v>-1.13</v>
      </c>
      <c r="AM520" s="0" t="s">
        <v>381</v>
      </c>
    </row>
    <row collapsed="false" customFormat="false" customHeight="false" hidden="false" ht="12.1" outlineLevel="0" r="521">
      <c r="A521" s="0"/>
      <c r="B521" s="0"/>
      <c r="C521" s="0"/>
      <c r="D521" s="0"/>
      <c r="E521" s="0"/>
      <c r="F521" s="0"/>
      <c r="G521" s="0"/>
      <c r="H521" s="0"/>
      <c r="I521" s="0"/>
      <c r="J521" s="0"/>
      <c r="K521" s="0"/>
      <c r="L521" s="0"/>
      <c r="M521" s="0"/>
      <c r="N521" s="0"/>
      <c r="O521" s="0"/>
      <c r="P521" s="0"/>
      <c r="Q521" s="0"/>
      <c r="R521" s="0"/>
      <c r="S521" s="0"/>
      <c r="T521" s="0"/>
      <c r="U521" s="0"/>
      <c r="V521" s="0"/>
      <c r="W521" s="0"/>
      <c r="X521" s="0"/>
      <c r="Y521" s="0"/>
      <c r="Z521" s="0"/>
      <c r="AA521" s="0"/>
      <c r="AB521" s="0"/>
      <c r="AC521" s="0"/>
      <c r="AD521" s="0"/>
      <c r="AE521" s="0"/>
      <c r="AF521" s="0"/>
      <c r="AG521" s="0"/>
      <c r="AH521" s="0"/>
      <c r="AI521" s="0"/>
      <c r="AJ521" s="0"/>
      <c r="AK521" s="11" t="n">
        <v>45967</v>
      </c>
      <c r="AL521" s="6" t="n">
        <v>-1.13</v>
      </c>
      <c r="AM521" s="0" t="s">
        <v>381</v>
      </c>
    </row>
    <row collapsed="false" customFormat="false" customHeight="false" hidden="false" ht="12.1" outlineLevel="0" r="522">
      <c r="A522" s="0"/>
      <c r="B522" s="0"/>
      <c r="C522" s="0"/>
      <c r="D522" s="0"/>
      <c r="E522" s="0"/>
      <c r="F522" s="0"/>
      <c r="G522" s="0"/>
      <c r="H522" s="0"/>
      <c r="I522" s="0"/>
      <c r="J522" s="0"/>
      <c r="K522" s="0"/>
      <c r="L522" s="0"/>
      <c r="M522" s="0"/>
      <c r="N522" s="0"/>
      <c r="O522" s="0"/>
      <c r="P522" s="0"/>
      <c r="Q522" s="0"/>
      <c r="R522" s="0"/>
      <c r="S522" s="0"/>
      <c r="T522" s="0"/>
      <c r="U522" s="0"/>
      <c r="V522" s="0"/>
      <c r="W522" s="0"/>
      <c r="X522" s="0"/>
      <c r="Y522" s="0"/>
      <c r="Z522" s="0"/>
      <c r="AA522" s="0"/>
      <c r="AB522" s="0"/>
      <c r="AC522" s="0"/>
      <c r="AD522" s="0"/>
      <c r="AE522" s="0"/>
      <c r="AF522" s="0"/>
      <c r="AG522" s="0"/>
      <c r="AH522" s="0"/>
      <c r="AI522" s="0"/>
      <c r="AJ522" s="0"/>
      <c r="AK522" s="11" t="n">
        <v>45967</v>
      </c>
      <c r="AL522" s="6" t="n">
        <v>-1.13</v>
      </c>
      <c r="AM522" s="0" t="s">
        <v>381</v>
      </c>
    </row>
    <row collapsed="false" customFormat="false" customHeight="false" hidden="false" ht="12.1" outlineLevel="0" r="523">
      <c r="A523" s="0"/>
      <c r="B523" s="0"/>
      <c r="C523" s="0"/>
      <c r="D523" s="0"/>
      <c r="E523" s="0"/>
      <c r="F523" s="0"/>
      <c r="G523" s="0"/>
      <c r="H523" s="0"/>
      <c r="I523" s="0"/>
      <c r="J523" s="0"/>
      <c r="K523" s="0"/>
      <c r="L523" s="0"/>
      <c r="M523" s="0"/>
      <c r="N523" s="0"/>
      <c r="O523" s="0"/>
      <c r="P523" s="0"/>
      <c r="Q523" s="0"/>
      <c r="R523" s="0"/>
      <c r="S523" s="0"/>
      <c r="T523" s="0"/>
      <c r="U523" s="0"/>
      <c r="V523" s="0"/>
      <c r="W523" s="0"/>
      <c r="X523" s="0"/>
      <c r="Y523" s="0"/>
      <c r="Z523" s="0"/>
      <c r="AA523" s="0"/>
      <c r="AB523" s="0"/>
      <c r="AC523" s="0"/>
      <c r="AD523" s="0"/>
      <c r="AE523" s="0"/>
      <c r="AF523" s="0"/>
      <c r="AG523" s="0"/>
      <c r="AH523" s="0"/>
      <c r="AI523" s="0"/>
      <c r="AJ523" s="0"/>
      <c r="AK523" s="11" t="n">
        <v>45967</v>
      </c>
      <c r="AL523" s="6" t="n">
        <v>-1.13</v>
      </c>
      <c r="AM523" s="0" t="s">
        <v>381</v>
      </c>
    </row>
    <row collapsed="false" customFormat="false" customHeight="false" hidden="false" ht="12.1" outlineLevel="0" r="524">
      <c r="A524" s="0"/>
      <c r="B524" s="0"/>
      <c r="C524" s="0"/>
      <c r="D524" s="0"/>
      <c r="E524" s="0"/>
      <c r="F524" s="0"/>
      <c r="G524" s="0"/>
      <c r="H524" s="0"/>
      <c r="I524" s="0"/>
      <c r="J524" s="0"/>
      <c r="K524" s="0"/>
      <c r="L524" s="0"/>
      <c r="M524" s="0"/>
      <c r="N524" s="0"/>
      <c r="O524" s="0"/>
      <c r="P524" s="0"/>
      <c r="Q524" s="0"/>
      <c r="R524" s="0"/>
      <c r="S524" s="0"/>
      <c r="T524" s="0"/>
      <c r="U524" s="0"/>
      <c r="V524" s="0"/>
      <c r="W524" s="0"/>
      <c r="X524" s="0"/>
      <c r="Y524" s="0"/>
      <c r="Z524" s="0"/>
      <c r="AA524" s="0"/>
      <c r="AB524" s="0"/>
      <c r="AC524" s="0"/>
      <c r="AD524" s="0"/>
      <c r="AE524" s="0"/>
      <c r="AF524" s="0"/>
      <c r="AG524" s="0"/>
      <c r="AH524" s="0"/>
      <c r="AI524" s="0"/>
      <c r="AJ524" s="0"/>
      <c r="AK524" s="11" t="n">
        <v>45967</v>
      </c>
      <c r="AL524" s="6" t="n">
        <v>-1.13</v>
      </c>
      <c r="AM524" s="0" t="s">
        <v>381</v>
      </c>
    </row>
    <row collapsed="false" customFormat="false" customHeight="false" hidden="false" ht="12.1" outlineLevel="0" r="525">
      <c r="A525" s="0"/>
      <c r="B525" s="0"/>
      <c r="C525" s="0"/>
      <c r="D525" s="0"/>
      <c r="E525" s="0"/>
      <c r="F525" s="0"/>
      <c r="G525" s="0"/>
      <c r="H525" s="0"/>
      <c r="I525" s="0"/>
      <c r="J525" s="0"/>
      <c r="K525" s="0"/>
      <c r="L525" s="0"/>
      <c r="M525" s="0"/>
      <c r="N525" s="0"/>
      <c r="O525" s="0"/>
      <c r="P525" s="0"/>
      <c r="Q525" s="0"/>
      <c r="R525" s="0"/>
      <c r="S525" s="0"/>
      <c r="T525" s="0"/>
      <c r="U525" s="0"/>
      <c r="V525" s="0"/>
      <c r="W525" s="0"/>
      <c r="X525" s="0"/>
      <c r="Y525" s="0"/>
      <c r="Z525" s="0"/>
      <c r="AA525" s="0"/>
      <c r="AB525" s="0"/>
      <c r="AC525" s="0"/>
      <c r="AD525" s="0"/>
      <c r="AE525" s="0"/>
      <c r="AF525" s="0"/>
      <c r="AG525" s="0"/>
      <c r="AH525" s="0"/>
      <c r="AI525" s="0"/>
      <c r="AJ525" s="0"/>
      <c r="AK525" s="11" t="n">
        <v>45967</v>
      </c>
      <c r="AL525" s="6" t="n">
        <v>-1.13</v>
      </c>
      <c r="AM525" s="0" t="s">
        <v>381</v>
      </c>
    </row>
    <row collapsed="false" customFormat="false" customHeight="false" hidden="false" ht="12.1" outlineLevel="0" r="526">
      <c r="A526" s="0"/>
      <c r="B526" s="0"/>
      <c r="C526" s="0"/>
      <c r="D526" s="0"/>
      <c r="E526" s="0"/>
      <c r="F526" s="0"/>
      <c r="G526" s="0"/>
      <c r="H526" s="0"/>
      <c r="I526" s="0"/>
      <c r="J526" s="0"/>
      <c r="K526" s="0"/>
      <c r="L526" s="0"/>
      <c r="M526" s="0"/>
      <c r="N526" s="0"/>
      <c r="O526" s="0"/>
      <c r="P526" s="0"/>
      <c r="Q526" s="0"/>
      <c r="R526" s="0"/>
      <c r="S526" s="0"/>
      <c r="T526" s="0"/>
      <c r="U526" s="0"/>
      <c r="V526" s="0"/>
      <c r="W526" s="0"/>
      <c r="X526" s="0"/>
      <c r="Y526" s="0"/>
      <c r="Z526" s="0"/>
      <c r="AA526" s="0"/>
      <c r="AB526" s="0"/>
      <c r="AC526" s="0"/>
      <c r="AD526" s="0"/>
      <c r="AE526" s="0"/>
      <c r="AF526" s="0"/>
      <c r="AG526" s="0"/>
      <c r="AH526" s="0"/>
      <c r="AI526" s="0"/>
      <c r="AJ526" s="0"/>
      <c r="AK526" s="11" t="n">
        <v>45967</v>
      </c>
      <c r="AL526" s="6" t="n">
        <v>-1.13</v>
      </c>
      <c r="AM526" s="0" t="s">
        <v>381</v>
      </c>
    </row>
    <row collapsed="false" customFormat="false" customHeight="false" hidden="false" ht="12.1" outlineLevel="0" r="527">
      <c r="A527" s="0"/>
      <c r="B527" s="0"/>
      <c r="C527" s="0"/>
      <c r="D527" s="0"/>
      <c r="E527" s="0"/>
      <c r="F527" s="0"/>
      <c r="G527" s="0"/>
      <c r="H527" s="0"/>
      <c r="I527" s="0"/>
      <c r="J527" s="0"/>
      <c r="K527" s="0"/>
      <c r="L527" s="0"/>
      <c r="M527" s="0"/>
      <c r="N527" s="0"/>
      <c r="O527" s="0"/>
      <c r="P527" s="0"/>
      <c r="Q527" s="0"/>
      <c r="R527" s="0"/>
      <c r="S527" s="0"/>
      <c r="T527" s="0"/>
      <c r="U527" s="0"/>
      <c r="V527" s="0"/>
      <c r="W527" s="0"/>
      <c r="X527" s="0"/>
      <c r="Y527" s="0"/>
      <c r="Z527" s="0"/>
      <c r="AA527" s="0"/>
      <c r="AB527" s="0"/>
      <c r="AC527" s="0"/>
      <c r="AD527" s="0"/>
      <c r="AE527" s="0"/>
      <c r="AF527" s="0"/>
      <c r="AG527" s="0"/>
      <c r="AH527" s="0"/>
      <c r="AI527" s="0"/>
      <c r="AJ527" s="0"/>
      <c r="AK527" s="11" t="n">
        <v>45967</v>
      </c>
      <c r="AL527" s="6" t="n">
        <v>-1.13</v>
      </c>
      <c r="AM527" s="0" t="s">
        <v>381</v>
      </c>
    </row>
    <row collapsed="false" customFormat="false" customHeight="false" hidden="false" ht="12.1" outlineLevel="0" r="528">
      <c r="A528" s="0"/>
      <c r="B528" s="0"/>
      <c r="C528" s="0"/>
      <c r="D528" s="0"/>
      <c r="E528" s="0"/>
      <c r="F528" s="0"/>
      <c r="G528" s="0"/>
      <c r="H528" s="0"/>
      <c r="I528" s="0"/>
      <c r="J528" s="0"/>
      <c r="K528" s="0"/>
      <c r="L528" s="0"/>
      <c r="M528" s="0"/>
      <c r="N528" s="0"/>
      <c r="O528" s="0"/>
      <c r="P528" s="0"/>
      <c r="Q528" s="0"/>
      <c r="R528" s="0"/>
      <c r="S528" s="0"/>
      <c r="T528" s="0"/>
      <c r="U528" s="0"/>
      <c r="V528" s="0"/>
      <c r="W528" s="0"/>
      <c r="X528" s="0"/>
      <c r="Y528" s="0"/>
      <c r="Z528" s="0"/>
      <c r="AA528" s="0"/>
      <c r="AB528" s="0"/>
      <c r="AC528" s="0"/>
      <c r="AD528" s="0"/>
      <c r="AE528" s="0"/>
      <c r="AF528" s="0"/>
      <c r="AG528" s="0"/>
      <c r="AH528" s="0"/>
      <c r="AI528" s="0"/>
      <c r="AJ528" s="0"/>
      <c r="AK528" s="11" t="n">
        <v>45967</v>
      </c>
      <c r="AL528" s="6" t="n">
        <v>-1.13</v>
      </c>
      <c r="AM528" s="0" t="s">
        <v>381</v>
      </c>
    </row>
    <row collapsed="false" customFormat="false" customHeight="false" hidden="false" ht="12.1" outlineLevel="0" r="529">
      <c r="A529" s="0"/>
      <c r="B529" s="0"/>
      <c r="C529" s="0"/>
      <c r="D529" s="0"/>
      <c r="E529" s="0"/>
      <c r="F529" s="0"/>
      <c r="G529" s="0"/>
      <c r="H529" s="0"/>
      <c r="I529" s="0"/>
      <c r="J529" s="0"/>
      <c r="K529" s="0"/>
      <c r="L529" s="0"/>
      <c r="M529" s="0"/>
      <c r="N529" s="0"/>
      <c r="O529" s="0"/>
      <c r="P529" s="0"/>
      <c r="Q529" s="0"/>
      <c r="R529" s="0"/>
      <c r="S529" s="0"/>
      <c r="T529" s="0"/>
      <c r="U529" s="0"/>
      <c r="V529" s="0"/>
      <c r="W529" s="0"/>
      <c r="X529" s="0"/>
      <c r="Y529" s="0"/>
      <c r="Z529" s="0"/>
      <c r="AA529" s="0"/>
      <c r="AB529" s="0"/>
      <c r="AC529" s="0"/>
      <c r="AD529" s="0"/>
      <c r="AE529" s="0"/>
      <c r="AF529" s="0"/>
      <c r="AG529" s="0"/>
      <c r="AH529" s="0"/>
      <c r="AI529" s="0"/>
      <c r="AJ529" s="0"/>
      <c r="AK529" s="11" t="n">
        <v>45967</v>
      </c>
      <c r="AL529" s="6" t="n">
        <v>-1.13</v>
      </c>
      <c r="AM529" s="0" t="s">
        <v>381</v>
      </c>
    </row>
    <row collapsed="false" customFormat="false" customHeight="false" hidden="false" ht="12.1" outlineLevel="0" r="530">
      <c r="A530" s="0"/>
      <c r="B530" s="0"/>
      <c r="C530" s="0"/>
      <c r="D530" s="0"/>
      <c r="E530" s="0"/>
      <c r="F530" s="0"/>
      <c r="G530" s="0"/>
      <c r="H530" s="0"/>
      <c r="I530" s="0"/>
      <c r="J530" s="0"/>
      <c r="K530" s="0"/>
      <c r="L530" s="0"/>
      <c r="M530" s="0"/>
      <c r="N530" s="0"/>
      <c r="O530" s="0"/>
      <c r="P530" s="0"/>
      <c r="Q530" s="0"/>
      <c r="R530" s="0"/>
      <c r="S530" s="0"/>
      <c r="T530" s="0"/>
      <c r="U530" s="0"/>
      <c r="V530" s="0"/>
      <c r="W530" s="0"/>
      <c r="X530" s="0"/>
      <c r="Y530" s="0"/>
      <c r="Z530" s="0"/>
      <c r="AA530" s="0"/>
      <c r="AB530" s="0"/>
      <c r="AC530" s="0"/>
      <c r="AD530" s="0"/>
      <c r="AE530" s="0"/>
      <c r="AF530" s="0"/>
      <c r="AG530" s="0"/>
      <c r="AH530" s="0"/>
      <c r="AI530" s="0"/>
      <c r="AJ530" s="0"/>
      <c r="AK530" s="11" t="n">
        <v>45967</v>
      </c>
      <c r="AL530" s="6" t="n">
        <v>-1.13</v>
      </c>
      <c r="AM530" s="0" t="s">
        <v>381</v>
      </c>
    </row>
    <row collapsed="false" customFormat="false" customHeight="false" hidden="false" ht="12.1" outlineLevel="0" r="531">
      <c r="A531" s="0"/>
      <c r="B531" s="0"/>
      <c r="C531" s="0"/>
      <c r="D531" s="0"/>
      <c r="E531" s="0"/>
      <c r="F531" s="0"/>
      <c r="G531" s="0"/>
      <c r="H531" s="0"/>
      <c r="I531" s="0"/>
      <c r="J531" s="0"/>
      <c r="K531" s="0"/>
      <c r="L531" s="0"/>
      <c r="M531" s="0"/>
      <c r="N531" s="0"/>
      <c r="O531" s="0"/>
      <c r="P531" s="0"/>
      <c r="Q531" s="0"/>
      <c r="R531" s="0"/>
      <c r="S531" s="0"/>
      <c r="T531" s="0"/>
      <c r="U531" s="0"/>
      <c r="V531" s="0"/>
      <c r="W531" s="0"/>
      <c r="X531" s="0"/>
      <c r="Y531" s="0"/>
      <c r="Z531" s="0"/>
      <c r="AA531" s="0"/>
      <c r="AB531" s="0"/>
      <c r="AC531" s="0"/>
      <c r="AD531" s="0"/>
      <c r="AE531" s="0"/>
      <c r="AF531" s="0"/>
      <c r="AG531" s="0"/>
      <c r="AH531" s="0"/>
      <c r="AI531" s="0"/>
      <c r="AJ531" s="0"/>
      <c r="AK531" s="11" t="n">
        <v>45967</v>
      </c>
      <c r="AL531" s="6" t="n">
        <v>-1.13</v>
      </c>
      <c r="AM531" s="0" t="s">
        <v>381</v>
      </c>
    </row>
    <row collapsed="false" customFormat="false" customHeight="false" hidden="false" ht="12.1" outlineLevel="0" r="532">
      <c r="A532" s="0"/>
      <c r="B532" s="0"/>
      <c r="C532" s="0"/>
      <c r="D532" s="0"/>
      <c r="E532" s="0"/>
      <c r="F532" s="0"/>
      <c r="G532" s="0"/>
      <c r="H532" s="0"/>
      <c r="I532" s="0"/>
      <c r="J532" s="0"/>
      <c r="K532" s="0"/>
      <c r="L532" s="0"/>
      <c r="M532" s="0"/>
      <c r="N532" s="0"/>
      <c r="O532" s="0"/>
      <c r="P532" s="0"/>
      <c r="Q532" s="0"/>
      <c r="R532" s="0"/>
      <c r="S532" s="0"/>
      <c r="T532" s="0"/>
      <c r="U532" s="0"/>
      <c r="V532" s="0"/>
      <c r="W532" s="0"/>
      <c r="X532" s="0"/>
      <c r="Y532" s="0"/>
      <c r="Z532" s="0"/>
      <c r="AA532" s="0"/>
      <c r="AB532" s="0"/>
      <c r="AC532" s="0"/>
      <c r="AD532" s="0"/>
      <c r="AE532" s="0"/>
      <c r="AF532" s="0"/>
      <c r="AG532" s="0"/>
      <c r="AH532" s="0"/>
      <c r="AI532" s="0"/>
      <c r="AJ532" s="0"/>
      <c r="AK532" s="11" t="n">
        <v>45967</v>
      </c>
      <c r="AL532" s="6" t="n">
        <v>-1.13</v>
      </c>
      <c r="AM532" s="0" t="s">
        <v>381</v>
      </c>
    </row>
    <row collapsed="false" customFormat="false" customHeight="false" hidden="false" ht="12.1" outlineLevel="0" r="533">
      <c r="A533" s="0"/>
      <c r="B533" s="0"/>
      <c r="C533" s="0"/>
      <c r="D533" s="0"/>
      <c r="E533" s="0"/>
      <c r="F533" s="0"/>
      <c r="G533" s="0"/>
      <c r="H533" s="0"/>
      <c r="I533" s="0"/>
      <c r="J533" s="0"/>
      <c r="K533" s="0"/>
      <c r="L533" s="0"/>
      <c r="M533" s="0"/>
      <c r="N533" s="0"/>
      <c r="O533" s="0"/>
      <c r="P533" s="0"/>
      <c r="Q533" s="0"/>
      <c r="R533" s="0"/>
      <c r="S533" s="0"/>
      <c r="T533" s="0"/>
      <c r="U533" s="0"/>
      <c r="V533" s="0"/>
      <c r="W533" s="0"/>
      <c r="X533" s="0"/>
      <c r="Y533" s="0"/>
      <c r="Z533" s="0"/>
      <c r="AA533" s="0"/>
      <c r="AB533" s="0"/>
      <c r="AC533" s="0"/>
      <c r="AD533" s="0"/>
      <c r="AE533" s="0"/>
      <c r="AF533" s="0"/>
      <c r="AG533" s="0"/>
      <c r="AH533" s="0"/>
      <c r="AI533" s="0"/>
      <c r="AJ533" s="0"/>
      <c r="AK533" s="11" t="n">
        <v>45967</v>
      </c>
      <c r="AL533" s="6" t="n">
        <v>-1.13</v>
      </c>
      <c r="AM533" s="0" t="s">
        <v>381</v>
      </c>
    </row>
    <row collapsed="false" customFormat="false" customHeight="false" hidden="false" ht="12.1" outlineLevel="0" r="534">
      <c r="A534" s="0"/>
      <c r="B534" s="0"/>
      <c r="C534" s="0"/>
      <c r="D534" s="0"/>
      <c r="E534" s="0"/>
      <c r="F534" s="0"/>
      <c r="G534" s="0"/>
      <c r="H534" s="0"/>
      <c r="I534" s="0"/>
      <c r="J534" s="0"/>
      <c r="K534" s="0"/>
      <c r="L534" s="0"/>
      <c r="M534" s="0"/>
      <c r="N534" s="0"/>
      <c r="O534" s="0"/>
      <c r="P534" s="0"/>
      <c r="Q534" s="0"/>
      <c r="R534" s="0"/>
      <c r="S534" s="0"/>
      <c r="T534" s="0"/>
      <c r="U534" s="0"/>
      <c r="V534" s="0"/>
      <c r="W534" s="0"/>
      <c r="X534" s="0"/>
      <c r="Y534" s="0"/>
      <c r="Z534" s="0"/>
      <c r="AA534" s="0"/>
      <c r="AB534" s="0"/>
      <c r="AC534" s="0"/>
      <c r="AD534" s="0"/>
      <c r="AE534" s="0"/>
      <c r="AF534" s="0"/>
      <c r="AG534" s="0"/>
      <c r="AH534" s="0"/>
      <c r="AI534" s="0"/>
      <c r="AJ534" s="0"/>
      <c r="AK534" s="11" t="n">
        <v>45967</v>
      </c>
      <c r="AL534" s="6" t="n">
        <v>-1.13</v>
      </c>
      <c r="AM534" s="0" t="s">
        <v>381</v>
      </c>
    </row>
    <row collapsed="false" customFormat="false" customHeight="false" hidden="false" ht="12.1" outlineLevel="0" r="535">
      <c r="A535" s="0"/>
      <c r="B535" s="0"/>
      <c r="C535" s="0"/>
      <c r="D535" s="0"/>
      <c r="E535" s="0"/>
      <c r="F535" s="0"/>
      <c r="G535" s="0"/>
      <c r="H535" s="0"/>
      <c r="I535" s="0"/>
      <c r="J535" s="0"/>
      <c r="K535" s="0"/>
      <c r="L535" s="0"/>
      <c r="M535" s="0"/>
      <c r="N535" s="0"/>
      <c r="O535" s="0"/>
      <c r="P535" s="0"/>
      <c r="Q535" s="0"/>
      <c r="R535" s="0"/>
      <c r="S535" s="0"/>
      <c r="T535" s="0"/>
      <c r="U535" s="0"/>
      <c r="V535" s="0"/>
      <c r="W535" s="0"/>
      <c r="X535" s="0"/>
      <c r="Y535" s="0"/>
      <c r="Z535" s="0"/>
      <c r="AA535" s="0"/>
      <c r="AB535" s="0"/>
      <c r="AC535" s="0"/>
      <c r="AD535" s="0"/>
      <c r="AE535" s="0"/>
      <c r="AF535" s="0"/>
      <c r="AG535" s="0"/>
      <c r="AH535" s="0"/>
      <c r="AI535" s="0"/>
      <c r="AJ535" s="0"/>
      <c r="AK535" s="11" t="n">
        <v>45967</v>
      </c>
      <c r="AL535" s="6" t="n">
        <v>-1.13</v>
      </c>
      <c r="AM535" s="0" t="s">
        <v>381</v>
      </c>
    </row>
    <row collapsed="false" customFormat="false" customHeight="false" hidden="false" ht="12.1" outlineLevel="0" r="536">
      <c r="A536" s="0"/>
      <c r="B536" s="0"/>
      <c r="C536" s="0"/>
      <c r="D536" s="0"/>
      <c r="E536" s="0"/>
      <c r="F536" s="0"/>
      <c r="G536" s="0"/>
      <c r="H536" s="0"/>
      <c r="I536" s="0"/>
      <c r="J536" s="0"/>
      <c r="K536" s="0"/>
      <c r="L536" s="0"/>
      <c r="M536" s="0"/>
      <c r="N536" s="0"/>
      <c r="O536" s="0"/>
      <c r="P536" s="0"/>
      <c r="Q536" s="0"/>
      <c r="R536" s="0"/>
      <c r="S536" s="0"/>
      <c r="T536" s="0"/>
      <c r="U536" s="0"/>
      <c r="V536" s="0"/>
      <c r="W536" s="0"/>
      <c r="X536" s="0"/>
      <c r="Y536" s="0"/>
      <c r="Z536" s="0"/>
      <c r="AA536" s="0"/>
      <c r="AB536" s="0"/>
      <c r="AC536" s="0"/>
      <c r="AD536" s="0"/>
      <c r="AE536" s="0"/>
      <c r="AF536" s="0"/>
      <c r="AG536" s="0"/>
      <c r="AH536" s="0"/>
      <c r="AI536" s="0"/>
      <c r="AJ536" s="0"/>
      <c r="AK536" s="11" t="n">
        <v>45967</v>
      </c>
      <c r="AL536" s="6" t="n">
        <v>-1.13</v>
      </c>
      <c r="AM536" s="0" t="s">
        <v>381</v>
      </c>
    </row>
    <row collapsed="false" customFormat="false" customHeight="false" hidden="false" ht="12.1" outlineLevel="0" r="537">
      <c r="A537" s="0"/>
      <c r="B537" s="0"/>
      <c r="C537" s="0"/>
      <c r="D537" s="0"/>
      <c r="E537" s="0"/>
      <c r="F537" s="0"/>
      <c r="G537" s="0"/>
      <c r="H537" s="0"/>
      <c r="I537" s="0"/>
      <c r="J537" s="0"/>
      <c r="K537" s="0"/>
      <c r="L537" s="0"/>
      <c r="M537" s="0"/>
      <c r="N537" s="0"/>
      <c r="O537" s="0"/>
      <c r="P537" s="0"/>
      <c r="Q537" s="0"/>
      <c r="R537" s="0"/>
      <c r="S537" s="0"/>
      <c r="T537" s="0"/>
      <c r="U537" s="0"/>
      <c r="V537" s="0"/>
      <c r="W537" s="0"/>
      <c r="X537" s="0"/>
      <c r="Y537" s="0"/>
      <c r="Z537" s="0"/>
      <c r="AA537" s="0"/>
      <c r="AB537" s="0"/>
      <c r="AC537" s="0"/>
      <c r="AD537" s="0"/>
      <c r="AE537" s="0"/>
      <c r="AF537" s="0"/>
      <c r="AG537" s="0"/>
      <c r="AH537" s="0"/>
      <c r="AI537" s="0"/>
      <c r="AJ537" s="0"/>
      <c r="AK537" s="11" t="n">
        <v>45967</v>
      </c>
      <c r="AL537" s="6" t="n">
        <v>-1.13</v>
      </c>
      <c r="AM537" s="0" t="s">
        <v>381</v>
      </c>
    </row>
    <row collapsed="false" customFormat="false" customHeight="false" hidden="false" ht="12.1" outlineLevel="0" r="538">
      <c r="A538" s="0"/>
      <c r="B538" s="0"/>
      <c r="C538" s="0"/>
      <c r="D538" s="0"/>
      <c r="E538" s="0"/>
      <c r="F538" s="0"/>
      <c r="G538" s="0"/>
      <c r="H538" s="0"/>
      <c r="I538" s="0"/>
      <c r="J538" s="0"/>
      <c r="K538" s="0"/>
      <c r="L538" s="0"/>
      <c r="M538" s="0"/>
      <c r="N538" s="0"/>
      <c r="O538" s="0"/>
      <c r="P538" s="0"/>
      <c r="Q538" s="0"/>
      <c r="R538" s="0"/>
      <c r="S538" s="0"/>
      <c r="T538" s="0"/>
      <c r="U538" s="0"/>
      <c r="V538" s="0"/>
      <c r="W538" s="0"/>
      <c r="X538" s="0"/>
      <c r="Y538" s="0"/>
      <c r="Z538" s="0"/>
      <c r="AA538" s="0"/>
      <c r="AB538" s="0"/>
      <c r="AC538" s="0"/>
      <c r="AD538" s="0"/>
      <c r="AE538" s="0"/>
      <c r="AF538" s="0"/>
      <c r="AG538" s="0"/>
      <c r="AH538" s="0"/>
      <c r="AI538" s="0"/>
      <c r="AJ538" s="0"/>
      <c r="AK538" s="11" t="n">
        <v>45967</v>
      </c>
      <c r="AL538" s="6" t="n">
        <v>-1.13</v>
      </c>
      <c r="AM538" s="0" t="s">
        <v>381</v>
      </c>
    </row>
    <row collapsed="false" customFormat="false" customHeight="false" hidden="false" ht="12.1" outlineLevel="0" r="539">
      <c r="A539" s="0"/>
      <c r="B539" s="0"/>
      <c r="C539" s="0"/>
      <c r="D539" s="0"/>
      <c r="E539" s="0"/>
      <c r="F539" s="0"/>
      <c r="G539" s="0"/>
      <c r="H539" s="0"/>
      <c r="I539" s="0"/>
      <c r="J539" s="0"/>
      <c r="K539" s="0"/>
      <c r="L539" s="0"/>
      <c r="M539" s="0"/>
      <c r="N539" s="0"/>
      <c r="O539" s="0"/>
      <c r="P539" s="0"/>
      <c r="Q539" s="0"/>
      <c r="R539" s="0"/>
      <c r="S539" s="0"/>
      <c r="T539" s="0"/>
      <c r="U539" s="0"/>
      <c r="V539" s="0"/>
      <c r="W539" s="0"/>
      <c r="X539" s="0"/>
      <c r="Y539" s="0"/>
      <c r="Z539" s="0"/>
      <c r="AA539" s="0"/>
      <c r="AB539" s="0"/>
      <c r="AC539" s="0"/>
      <c r="AD539" s="0"/>
      <c r="AE539" s="0"/>
      <c r="AF539" s="0"/>
      <c r="AG539" s="0"/>
      <c r="AH539" s="0"/>
      <c r="AI539" s="0"/>
      <c r="AJ539" s="0"/>
      <c r="AK539" s="11" t="n">
        <v>45967</v>
      </c>
      <c r="AL539" s="6" t="n">
        <v>-1.13</v>
      </c>
      <c r="AM539" s="0" t="s">
        <v>381</v>
      </c>
    </row>
    <row collapsed="false" customFormat="false" customHeight="false" hidden="false" ht="12.1" outlineLevel="0" r="540">
      <c r="A540" s="0"/>
      <c r="B540" s="0"/>
      <c r="C540" s="0"/>
      <c r="D540" s="0"/>
      <c r="E540" s="0"/>
      <c r="F540" s="0"/>
      <c r="G540" s="0"/>
      <c r="H540" s="0"/>
      <c r="I540" s="0"/>
      <c r="J540" s="0"/>
      <c r="K540" s="0"/>
      <c r="L540" s="0"/>
      <c r="M540" s="0"/>
      <c r="N540" s="0"/>
      <c r="O540" s="0"/>
      <c r="P540" s="0"/>
      <c r="Q540" s="0"/>
      <c r="R540" s="0"/>
      <c r="S540" s="0"/>
      <c r="T540" s="0"/>
      <c r="U540" s="0"/>
      <c r="V540" s="0"/>
      <c r="W540" s="0"/>
      <c r="X540" s="0"/>
      <c r="Y540" s="0"/>
      <c r="Z540" s="0"/>
      <c r="AA540" s="0"/>
      <c r="AB540" s="0"/>
      <c r="AC540" s="0"/>
      <c r="AD540" s="0"/>
      <c r="AE540" s="0"/>
      <c r="AF540" s="0"/>
      <c r="AG540" s="0"/>
      <c r="AH540" s="0"/>
      <c r="AI540" s="0"/>
      <c r="AJ540" s="0"/>
      <c r="AK540" s="11" t="n">
        <v>45967</v>
      </c>
      <c r="AL540" s="6" t="n">
        <v>-1.13</v>
      </c>
      <c r="AM540" s="0" t="s">
        <v>381</v>
      </c>
    </row>
    <row collapsed="false" customFormat="false" customHeight="false" hidden="false" ht="12.1" outlineLevel="0" r="541">
      <c r="A541" s="0"/>
      <c r="B541" s="0"/>
      <c r="C541" s="0"/>
      <c r="D541" s="0"/>
      <c r="E541" s="0"/>
      <c r="F541" s="0"/>
      <c r="G541" s="0"/>
      <c r="H541" s="0"/>
      <c r="I541" s="0"/>
      <c r="J541" s="0"/>
      <c r="K541" s="0"/>
      <c r="L541" s="0"/>
      <c r="M541" s="0"/>
      <c r="N541" s="0"/>
      <c r="O541" s="0"/>
      <c r="P541" s="0"/>
      <c r="Q541" s="0"/>
      <c r="R541" s="0"/>
      <c r="S541" s="0"/>
      <c r="T541" s="0"/>
      <c r="U541" s="0"/>
      <c r="V541" s="0"/>
      <c r="W541" s="0"/>
      <c r="X541" s="0"/>
      <c r="Y541" s="0"/>
      <c r="Z541" s="0"/>
      <c r="AA541" s="0"/>
      <c r="AB541" s="0"/>
      <c r="AC541" s="0"/>
      <c r="AD541" s="0"/>
      <c r="AE541" s="0"/>
      <c r="AF541" s="0"/>
      <c r="AG541" s="0"/>
      <c r="AH541" s="0"/>
      <c r="AI541" s="0"/>
      <c r="AJ541" s="0"/>
      <c r="AK541" s="11" t="n">
        <v>45967</v>
      </c>
      <c r="AL541" s="6" t="n">
        <v>-1.13</v>
      </c>
      <c r="AM541" s="0" t="s">
        <v>381</v>
      </c>
    </row>
    <row collapsed="false" customFormat="false" customHeight="false" hidden="false" ht="12.1" outlineLevel="0" r="542">
      <c r="A542" s="0"/>
      <c r="B542" s="0"/>
      <c r="C542" s="0"/>
      <c r="D542" s="0"/>
      <c r="E542" s="0"/>
      <c r="F542" s="0"/>
      <c r="G542" s="0"/>
      <c r="H542" s="0"/>
      <c r="I542" s="0"/>
      <c r="J542" s="0"/>
      <c r="K542" s="0"/>
      <c r="L542" s="0"/>
      <c r="M542" s="0"/>
      <c r="N542" s="0"/>
      <c r="O542" s="0"/>
      <c r="P542" s="0"/>
      <c r="Q542" s="0"/>
      <c r="R542" s="0"/>
      <c r="S542" s="0"/>
      <c r="T542" s="0"/>
      <c r="U542" s="0"/>
      <c r="V542" s="0"/>
      <c r="W542" s="0"/>
      <c r="X542" s="0"/>
      <c r="Y542" s="0"/>
      <c r="Z542" s="0"/>
      <c r="AA542" s="0"/>
      <c r="AB542" s="0"/>
      <c r="AC542" s="0"/>
      <c r="AD542" s="0"/>
      <c r="AE542" s="0"/>
      <c r="AF542" s="0"/>
      <c r="AG542" s="0"/>
      <c r="AH542" s="0"/>
      <c r="AI542" s="0"/>
      <c r="AJ542" s="0"/>
      <c r="AK542" s="11" t="n">
        <v>45967</v>
      </c>
      <c r="AL542" s="6" t="n">
        <v>-1.13</v>
      </c>
      <c r="AM542" s="0" t="s">
        <v>381</v>
      </c>
    </row>
    <row collapsed="false" customFormat="false" customHeight="false" hidden="false" ht="12.1" outlineLevel="0" r="543">
      <c r="A543" s="0"/>
      <c r="B543" s="0"/>
      <c r="C543" s="0"/>
      <c r="D543" s="0"/>
      <c r="E543" s="0"/>
      <c r="F543" s="0"/>
      <c r="G543" s="0"/>
      <c r="H543" s="0"/>
      <c r="I543" s="0"/>
      <c r="J543" s="0"/>
      <c r="K543" s="0"/>
      <c r="L543" s="0"/>
      <c r="M543" s="0"/>
      <c r="N543" s="0"/>
      <c r="O543" s="0"/>
      <c r="P543" s="0"/>
      <c r="Q543" s="0"/>
      <c r="R543" s="0"/>
      <c r="S543" s="0"/>
      <c r="T543" s="0"/>
      <c r="U543" s="0"/>
      <c r="V543" s="0"/>
      <c r="W543" s="0"/>
      <c r="X543" s="0"/>
      <c r="Y543" s="0"/>
      <c r="Z543" s="0"/>
      <c r="AA543" s="0"/>
      <c r="AB543" s="0"/>
      <c r="AC543" s="0"/>
      <c r="AD543" s="0"/>
      <c r="AE543" s="0"/>
      <c r="AF543" s="0"/>
      <c r="AG543" s="0"/>
      <c r="AH543" s="0"/>
      <c r="AI543" s="0"/>
      <c r="AJ543" s="0"/>
      <c r="AK543" s="11" t="n">
        <v>45967</v>
      </c>
      <c r="AL543" s="6" t="n">
        <v>-1.13</v>
      </c>
      <c r="AM543" s="0" t="s">
        <v>381</v>
      </c>
    </row>
    <row collapsed="false" customFormat="false" customHeight="false" hidden="false" ht="12.1" outlineLevel="0" r="544">
      <c r="A544" s="0"/>
      <c r="B544" s="0"/>
      <c r="C544" s="0"/>
      <c r="D544" s="0"/>
      <c r="E544" s="0"/>
      <c r="F544" s="0"/>
      <c r="G544" s="0"/>
      <c r="H544" s="0"/>
      <c r="I544" s="0"/>
      <c r="J544" s="0"/>
      <c r="K544" s="0"/>
      <c r="L544" s="0"/>
      <c r="M544" s="0"/>
      <c r="N544" s="0"/>
      <c r="O544" s="0"/>
      <c r="P544" s="0"/>
      <c r="Q544" s="0"/>
      <c r="R544" s="0"/>
      <c r="S544" s="0"/>
      <c r="T544" s="0"/>
      <c r="U544" s="0"/>
      <c r="V544" s="0"/>
      <c r="W544" s="0"/>
      <c r="X544" s="0"/>
      <c r="Y544" s="0"/>
      <c r="Z544" s="0"/>
      <c r="AA544" s="0"/>
      <c r="AB544" s="0"/>
      <c r="AC544" s="0"/>
      <c r="AD544" s="0"/>
      <c r="AE544" s="0"/>
      <c r="AF544" s="0"/>
      <c r="AG544" s="0"/>
      <c r="AH544" s="0"/>
      <c r="AI544" s="0"/>
      <c r="AJ544" s="0"/>
      <c r="AK544" s="11" t="n">
        <v>45967</v>
      </c>
      <c r="AL544" s="6" t="n">
        <v>-1.13</v>
      </c>
      <c r="AM544" s="0" t="s">
        <v>381</v>
      </c>
    </row>
    <row collapsed="false" customFormat="false" customHeight="false" hidden="false" ht="12.1" outlineLevel="0" r="545">
      <c r="A545" s="0"/>
      <c r="B545" s="0"/>
      <c r="C545" s="0"/>
      <c r="D545" s="0"/>
      <c r="E545" s="0"/>
      <c r="F545" s="0"/>
      <c r="G545" s="0"/>
      <c r="H545" s="0"/>
      <c r="I545" s="0"/>
      <c r="J545" s="0"/>
      <c r="K545" s="0"/>
      <c r="L545" s="0"/>
      <c r="M545" s="0"/>
      <c r="N545" s="0"/>
      <c r="O545" s="0"/>
      <c r="P545" s="0"/>
      <c r="Q545" s="0"/>
      <c r="R545" s="0"/>
      <c r="S545" s="0"/>
      <c r="T545" s="0"/>
      <c r="U545" s="0"/>
      <c r="V545" s="0"/>
      <c r="W545" s="0"/>
      <c r="X545" s="0"/>
      <c r="Y545" s="0"/>
      <c r="Z545" s="0"/>
      <c r="AA545" s="0"/>
      <c r="AB545" s="0"/>
      <c r="AC545" s="0"/>
      <c r="AD545" s="0"/>
      <c r="AE545" s="0"/>
      <c r="AF545" s="0"/>
      <c r="AG545" s="0"/>
      <c r="AH545" s="0"/>
      <c r="AI545" s="0"/>
      <c r="AJ545" s="0"/>
      <c r="AK545" s="11" t="n">
        <v>45967</v>
      </c>
      <c r="AL545" s="6" t="n">
        <v>-1.13</v>
      </c>
      <c r="AM545" s="0" t="s">
        <v>381</v>
      </c>
    </row>
    <row collapsed="false" customFormat="false" customHeight="false" hidden="false" ht="12.1" outlineLevel="0" r="546">
      <c r="A546" s="0"/>
      <c r="B546" s="0"/>
      <c r="C546" s="0"/>
      <c r="D546" s="0"/>
      <c r="E546" s="0"/>
      <c r="F546" s="0"/>
      <c r="G546" s="0"/>
      <c r="H546" s="0"/>
      <c r="I546" s="0"/>
      <c r="J546" s="0"/>
      <c r="K546" s="0"/>
      <c r="L546" s="0"/>
      <c r="M546" s="0"/>
      <c r="N546" s="0"/>
      <c r="O546" s="0"/>
      <c r="P546" s="0"/>
      <c r="Q546" s="0"/>
      <c r="R546" s="0"/>
      <c r="S546" s="0"/>
      <c r="T546" s="0"/>
      <c r="U546" s="0"/>
      <c r="V546" s="0"/>
      <c r="W546" s="0"/>
      <c r="X546" s="0"/>
      <c r="Y546" s="0"/>
      <c r="Z546" s="0"/>
      <c r="AA546" s="0"/>
      <c r="AB546" s="0"/>
      <c r="AC546" s="0"/>
      <c r="AD546" s="0"/>
      <c r="AE546" s="0"/>
      <c r="AF546" s="0"/>
      <c r="AG546" s="0"/>
      <c r="AH546" s="0"/>
      <c r="AI546" s="0"/>
      <c r="AJ546" s="0"/>
      <c r="AK546" s="11" t="n">
        <v>45967</v>
      </c>
      <c r="AL546" s="6" t="n">
        <v>-1.13</v>
      </c>
      <c r="AM546" s="0" t="s">
        <v>381</v>
      </c>
    </row>
    <row collapsed="false" customFormat="false" customHeight="false" hidden="false" ht="12.1" outlineLevel="0" r="547">
      <c r="A547" s="0"/>
      <c r="B547" s="0"/>
      <c r="C547" s="0"/>
      <c r="D547" s="0"/>
      <c r="E547" s="0"/>
      <c r="F547" s="0"/>
      <c r="G547" s="0"/>
      <c r="H547" s="0"/>
      <c r="I547" s="0"/>
      <c r="J547" s="0"/>
      <c r="K547" s="0"/>
      <c r="L547" s="0"/>
      <c r="M547" s="0"/>
      <c r="N547" s="0"/>
      <c r="O547" s="0"/>
      <c r="P547" s="0"/>
      <c r="Q547" s="0"/>
      <c r="R547" s="0"/>
      <c r="S547" s="0"/>
      <c r="T547" s="0"/>
      <c r="U547" s="0"/>
      <c r="V547" s="0"/>
      <c r="W547" s="0"/>
      <c r="X547" s="0"/>
      <c r="Y547" s="0"/>
      <c r="Z547" s="0"/>
      <c r="AA547" s="0"/>
      <c r="AB547" s="0"/>
      <c r="AC547" s="0"/>
      <c r="AD547" s="0"/>
      <c r="AE547" s="0"/>
      <c r="AF547" s="0"/>
      <c r="AG547" s="0"/>
      <c r="AH547" s="0"/>
      <c r="AI547" s="0"/>
      <c r="AJ547" s="0"/>
      <c r="AK547" s="11" t="n">
        <v>45967</v>
      </c>
      <c r="AL547" s="6" t="n">
        <v>-1.13</v>
      </c>
      <c r="AM547" s="0" t="s">
        <v>381</v>
      </c>
    </row>
    <row collapsed="false" customFormat="false" customHeight="false" hidden="false" ht="12.1" outlineLevel="0" r="548">
      <c r="A548" s="0"/>
      <c r="B548" s="0"/>
      <c r="C548" s="0"/>
      <c r="D548" s="0"/>
      <c r="E548" s="0"/>
      <c r="F548" s="0"/>
      <c r="G548" s="0"/>
      <c r="H548" s="0"/>
      <c r="I548" s="0"/>
      <c r="J548" s="0"/>
      <c r="K548" s="0"/>
      <c r="L548" s="0"/>
      <c r="M548" s="0"/>
      <c r="N548" s="0"/>
      <c r="O548" s="0"/>
      <c r="P548" s="0"/>
      <c r="Q548" s="0"/>
      <c r="R548" s="0"/>
      <c r="S548" s="0"/>
      <c r="T548" s="0"/>
      <c r="U548" s="0"/>
      <c r="V548" s="0"/>
      <c r="W548" s="0"/>
      <c r="X548" s="0"/>
      <c r="Y548" s="0"/>
      <c r="Z548" s="0"/>
      <c r="AA548" s="0"/>
      <c r="AB548" s="0"/>
      <c r="AC548" s="0"/>
      <c r="AD548" s="0"/>
      <c r="AE548" s="0"/>
      <c r="AF548" s="0"/>
      <c r="AG548" s="0"/>
      <c r="AH548" s="0"/>
      <c r="AI548" s="0"/>
      <c r="AJ548" s="0"/>
      <c r="AK548" s="11" t="n">
        <v>45967</v>
      </c>
      <c r="AL548" s="6" t="n">
        <v>-1.13</v>
      </c>
      <c r="AM548" s="0" t="s">
        <v>381</v>
      </c>
    </row>
    <row collapsed="false" customFormat="false" customHeight="false" hidden="false" ht="12.1" outlineLevel="0" r="549">
      <c r="A549" s="0"/>
      <c r="B549" s="0"/>
      <c r="C549" s="0"/>
      <c r="D549" s="0"/>
      <c r="E549" s="0"/>
      <c r="F549" s="0"/>
      <c r="G549" s="0"/>
      <c r="H549" s="0"/>
      <c r="I549" s="0"/>
      <c r="J549" s="0"/>
      <c r="K549" s="0"/>
      <c r="L549" s="0"/>
      <c r="M549" s="0"/>
      <c r="N549" s="0"/>
      <c r="O549" s="0"/>
      <c r="P549" s="0"/>
      <c r="Q549" s="0"/>
      <c r="R549" s="0"/>
      <c r="S549" s="0"/>
      <c r="T549" s="0"/>
      <c r="U549" s="0"/>
      <c r="V549" s="0"/>
      <c r="W549" s="0"/>
      <c r="X549" s="0"/>
      <c r="Y549" s="0"/>
      <c r="Z549" s="0"/>
      <c r="AA549" s="0"/>
      <c r="AB549" s="0"/>
      <c r="AC549" s="0"/>
      <c r="AD549" s="0"/>
      <c r="AE549" s="0"/>
      <c r="AF549" s="0"/>
      <c r="AG549" s="0"/>
      <c r="AH549" s="0"/>
      <c r="AI549" s="0"/>
      <c r="AJ549" s="0"/>
      <c r="AK549" s="11" t="n">
        <v>45967</v>
      </c>
      <c r="AL549" s="6" t="n">
        <v>-1.13</v>
      </c>
      <c r="AM549" s="0" t="s">
        <v>381</v>
      </c>
    </row>
    <row collapsed="false" customFormat="false" customHeight="false" hidden="false" ht="12.1" outlineLevel="0" r="550">
      <c r="A550" s="0"/>
      <c r="B550" s="0"/>
      <c r="C550" s="0"/>
      <c r="D550" s="0"/>
      <c r="E550" s="0"/>
      <c r="F550" s="0"/>
      <c r="G550" s="0"/>
      <c r="H550" s="0"/>
      <c r="I550" s="0"/>
      <c r="J550" s="0"/>
      <c r="K550" s="0"/>
      <c r="L550" s="0"/>
      <c r="M550" s="0"/>
      <c r="N550" s="0"/>
      <c r="O550" s="0"/>
      <c r="P550" s="0"/>
      <c r="Q550" s="0"/>
      <c r="R550" s="0"/>
      <c r="S550" s="0"/>
      <c r="T550" s="0"/>
      <c r="U550" s="0"/>
      <c r="V550" s="0"/>
      <c r="W550" s="0"/>
      <c r="X550" s="0"/>
      <c r="Y550" s="0"/>
      <c r="Z550" s="0"/>
      <c r="AA550" s="0"/>
      <c r="AB550" s="0"/>
      <c r="AC550" s="0"/>
      <c r="AD550" s="0"/>
      <c r="AE550" s="0"/>
      <c r="AF550" s="0"/>
      <c r="AG550" s="0"/>
      <c r="AH550" s="0"/>
      <c r="AI550" s="0"/>
      <c r="AJ550" s="0"/>
      <c r="AK550" s="11" t="n">
        <v>45967</v>
      </c>
      <c r="AL550" s="6" t="n">
        <v>-1.13</v>
      </c>
      <c r="AM550" s="0" t="s">
        <v>381</v>
      </c>
    </row>
    <row collapsed="false" customFormat="false" customHeight="false" hidden="false" ht="12.1" outlineLevel="0" r="551">
      <c r="A551" s="0"/>
      <c r="B551" s="0"/>
      <c r="C551" s="0"/>
      <c r="D551" s="0"/>
      <c r="E551" s="0"/>
      <c r="F551" s="0"/>
      <c r="G551" s="0"/>
      <c r="H551" s="0"/>
      <c r="I551" s="0"/>
      <c r="J551" s="0"/>
      <c r="K551" s="0"/>
      <c r="L551" s="0"/>
      <c r="M551" s="0"/>
      <c r="N551" s="0"/>
      <c r="O551" s="0"/>
      <c r="P551" s="0"/>
      <c r="Q551" s="0"/>
      <c r="R551" s="0"/>
      <c r="S551" s="0"/>
      <c r="T551" s="0"/>
      <c r="U551" s="0"/>
      <c r="V551" s="0"/>
      <c r="W551" s="0"/>
      <c r="X551" s="0"/>
      <c r="Y551" s="0"/>
      <c r="Z551" s="0"/>
      <c r="AA551" s="0"/>
      <c r="AB551" s="0"/>
      <c r="AC551" s="0"/>
      <c r="AD551" s="0"/>
      <c r="AE551" s="0"/>
      <c r="AF551" s="0"/>
      <c r="AG551" s="0"/>
      <c r="AH551" s="0"/>
      <c r="AI551" s="0"/>
      <c r="AJ551" s="0"/>
      <c r="AK551" s="11" t="n">
        <v>45967</v>
      </c>
      <c r="AL551" s="6" t="n">
        <v>-1.13</v>
      </c>
      <c r="AM551" s="0" t="s">
        <v>381</v>
      </c>
    </row>
    <row collapsed="false" customFormat="false" customHeight="false" hidden="false" ht="12.1" outlineLevel="0" r="552">
      <c r="A552" s="0"/>
      <c r="B552" s="0"/>
      <c r="C552" s="0"/>
      <c r="D552" s="0"/>
      <c r="E552" s="0"/>
      <c r="F552" s="0"/>
      <c r="G552" s="0"/>
      <c r="H552" s="0"/>
      <c r="I552" s="0"/>
      <c r="J552" s="0"/>
      <c r="K552" s="0"/>
      <c r="L552" s="0"/>
      <c r="M552" s="0"/>
      <c r="N552" s="0"/>
      <c r="O552" s="0"/>
      <c r="P552" s="0"/>
      <c r="Q552" s="0"/>
      <c r="R552" s="0"/>
      <c r="S552" s="0"/>
      <c r="T552" s="0"/>
      <c r="U552" s="0"/>
      <c r="V552" s="0"/>
      <c r="W552" s="0"/>
      <c r="X552" s="0"/>
      <c r="Y552" s="0"/>
      <c r="Z552" s="0"/>
      <c r="AA552" s="0"/>
      <c r="AB552" s="0"/>
      <c r="AC552" s="0"/>
      <c r="AD552" s="0"/>
      <c r="AE552" s="0"/>
      <c r="AF552" s="0"/>
      <c r="AG552" s="0"/>
      <c r="AH552" s="0"/>
      <c r="AI552" s="0"/>
      <c r="AJ552" s="0"/>
      <c r="AK552" s="11" t="n">
        <v>45967</v>
      </c>
      <c r="AL552" s="6" t="n">
        <v>-1.13</v>
      </c>
      <c r="AM552" s="0" t="s">
        <v>381</v>
      </c>
    </row>
    <row collapsed="false" customFormat="false" customHeight="false" hidden="false" ht="12.1" outlineLevel="0" r="553">
      <c r="A553" s="0"/>
      <c r="B553" s="0"/>
      <c r="C553" s="0"/>
      <c r="D553" s="0"/>
      <c r="E553" s="0"/>
      <c r="F553" s="0"/>
      <c r="G553" s="0"/>
      <c r="H553" s="0"/>
      <c r="I553" s="0"/>
      <c r="J553" s="0"/>
      <c r="K553" s="0"/>
      <c r="L553" s="0"/>
      <c r="M553" s="0"/>
      <c r="N553" s="0"/>
      <c r="O553" s="0"/>
      <c r="P553" s="0"/>
      <c r="Q553" s="0"/>
      <c r="R553" s="0"/>
      <c r="S553" s="0"/>
      <c r="T553" s="0"/>
      <c r="U553" s="0"/>
      <c r="V553" s="0"/>
      <c r="W553" s="0"/>
      <c r="X553" s="0"/>
      <c r="Y553" s="0"/>
      <c r="Z553" s="0"/>
      <c r="AA553" s="0"/>
      <c r="AB553" s="0"/>
      <c r="AC553" s="0"/>
      <c r="AD553" s="0"/>
      <c r="AE553" s="0"/>
      <c r="AF553" s="0"/>
      <c r="AG553" s="0"/>
      <c r="AH553" s="0"/>
      <c r="AI553" s="0"/>
      <c r="AJ553" s="0"/>
      <c r="AK553" s="11" t="n">
        <v>45967</v>
      </c>
      <c r="AL553" s="6" t="n">
        <v>-1.13</v>
      </c>
      <c r="AM553" s="0" t="s">
        <v>381</v>
      </c>
    </row>
    <row collapsed="false" customFormat="false" customHeight="false" hidden="false" ht="12.1" outlineLevel="0" r="554">
      <c r="A554" s="0"/>
      <c r="B554" s="0"/>
      <c r="C554" s="0"/>
      <c r="D554" s="0"/>
      <c r="E554" s="0"/>
      <c r="F554" s="0"/>
      <c r="G554" s="0"/>
      <c r="H554" s="0"/>
      <c r="I554" s="0"/>
      <c r="J554" s="0"/>
      <c r="K554" s="0"/>
      <c r="L554" s="0"/>
      <c r="M554" s="0"/>
      <c r="N554" s="0"/>
      <c r="O554" s="0"/>
      <c r="P554" s="0"/>
      <c r="Q554" s="0"/>
      <c r="R554" s="0"/>
      <c r="S554" s="0"/>
      <c r="T554" s="0"/>
      <c r="U554" s="0"/>
      <c r="V554" s="0"/>
      <c r="W554" s="0"/>
      <c r="X554" s="0"/>
      <c r="Y554" s="0"/>
      <c r="Z554" s="0"/>
      <c r="AA554" s="0"/>
      <c r="AB554" s="0"/>
      <c r="AC554" s="0"/>
      <c r="AD554" s="0"/>
      <c r="AE554" s="0"/>
      <c r="AF554" s="0"/>
      <c r="AG554" s="0"/>
      <c r="AH554" s="0"/>
      <c r="AI554" s="0"/>
      <c r="AJ554" s="0"/>
      <c r="AK554" s="11" t="n">
        <v>45967</v>
      </c>
      <c r="AL554" s="6" t="n">
        <v>-1.13</v>
      </c>
      <c r="AM554" s="0" t="s">
        <v>381</v>
      </c>
    </row>
    <row collapsed="false" customFormat="false" customHeight="false" hidden="false" ht="12.1" outlineLevel="0" r="555">
      <c r="A555" s="0"/>
      <c r="B555" s="0"/>
      <c r="C555" s="0"/>
      <c r="D555" s="0"/>
      <c r="E555" s="0"/>
      <c r="F555" s="0"/>
      <c r="G555" s="0"/>
      <c r="H555" s="0"/>
      <c r="I555" s="0"/>
      <c r="J555" s="0"/>
      <c r="K555" s="0"/>
      <c r="L555" s="0"/>
      <c r="M555" s="0"/>
      <c r="N555" s="0"/>
      <c r="O555" s="0"/>
      <c r="P555" s="0"/>
      <c r="Q555" s="0"/>
      <c r="R555" s="0"/>
      <c r="S555" s="0"/>
      <c r="T555" s="0"/>
      <c r="U555" s="0"/>
      <c r="V555" s="0"/>
      <c r="W555" s="0"/>
      <c r="X555" s="0"/>
      <c r="Y555" s="0"/>
      <c r="Z555" s="0"/>
      <c r="AA555" s="0"/>
      <c r="AB555" s="0"/>
      <c r="AC555" s="0"/>
      <c r="AD555" s="0"/>
      <c r="AE555" s="0"/>
      <c r="AF555" s="0"/>
      <c r="AG555" s="0"/>
      <c r="AH555" s="0"/>
      <c r="AI555" s="0"/>
      <c r="AJ555" s="0"/>
      <c r="AK555" s="11" t="n">
        <v>45967</v>
      </c>
      <c r="AL555" s="6" t="n">
        <v>-1.13</v>
      </c>
      <c r="AM555" s="0" t="s">
        <v>381</v>
      </c>
    </row>
    <row collapsed="false" customFormat="false" customHeight="false" hidden="false" ht="12.1" outlineLevel="0" r="556">
      <c r="A556" s="0"/>
      <c r="B556" s="0"/>
      <c r="C556" s="0"/>
      <c r="D556" s="0"/>
      <c r="E556" s="0"/>
      <c r="F556" s="0"/>
      <c r="G556" s="0"/>
      <c r="H556" s="0"/>
      <c r="I556" s="0"/>
      <c r="J556" s="0"/>
      <c r="K556" s="0"/>
      <c r="L556" s="0"/>
      <c r="M556" s="0"/>
      <c r="N556" s="0"/>
      <c r="O556" s="0"/>
      <c r="P556" s="0"/>
      <c r="Q556" s="0"/>
      <c r="R556" s="0"/>
      <c r="S556" s="0"/>
      <c r="T556" s="0"/>
      <c r="U556" s="0"/>
      <c r="V556" s="0"/>
      <c r="W556" s="0"/>
      <c r="X556" s="0"/>
      <c r="Y556" s="0"/>
      <c r="Z556" s="0"/>
      <c r="AA556" s="0"/>
      <c r="AB556" s="0"/>
      <c r="AC556" s="0"/>
      <c r="AD556" s="0"/>
      <c r="AE556" s="0"/>
      <c r="AF556" s="0"/>
      <c r="AG556" s="0"/>
      <c r="AH556" s="0"/>
      <c r="AI556" s="0"/>
      <c r="AJ556" s="0"/>
      <c r="AK556" s="11" t="n">
        <v>45967</v>
      </c>
      <c r="AL556" s="6" t="n">
        <v>-1.13</v>
      </c>
      <c r="AM556" s="0" t="s">
        <v>381</v>
      </c>
    </row>
    <row collapsed="false" customFormat="false" customHeight="false" hidden="false" ht="12.1" outlineLevel="0" r="557">
      <c r="A557" s="0"/>
      <c r="B557" s="0"/>
      <c r="C557" s="0"/>
      <c r="D557" s="0"/>
      <c r="E557" s="0"/>
      <c r="F557" s="0"/>
      <c r="G557" s="0"/>
      <c r="H557" s="0"/>
      <c r="I557" s="0"/>
      <c r="J557" s="0"/>
      <c r="K557" s="0"/>
      <c r="L557" s="0"/>
      <c r="M557" s="0"/>
      <c r="N557" s="0"/>
      <c r="O557" s="0"/>
      <c r="P557" s="0"/>
      <c r="Q557" s="0"/>
      <c r="R557" s="0"/>
      <c r="S557" s="0"/>
      <c r="T557" s="0"/>
      <c r="U557" s="0"/>
      <c r="V557" s="0"/>
      <c r="W557" s="0"/>
      <c r="X557" s="0"/>
      <c r="Y557" s="0"/>
      <c r="Z557" s="0"/>
      <c r="AA557" s="0"/>
      <c r="AB557" s="0"/>
      <c r="AC557" s="0"/>
      <c r="AD557" s="0"/>
      <c r="AE557" s="0"/>
      <c r="AF557" s="0"/>
      <c r="AG557" s="0"/>
      <c r="AH557" s="0"/>
      <c r="AI557" s="0"/>
      <c r="AJ557" s="0"/>
      <c r="AK557" s="11" t="n">
        <v>45967</v>
      </c>
      <c r="AL557" s="6" t="n">
        <v>-1.13</v>
      </c>
      <c r="AM557" s="0" t="s">
        <v>381</v>
      </c>
    </row>
    <row collapsed="false" customFormat="false" customHeight="false" hidden="false" ht="12.1" outlineLevel="0" r="558">
      <c r="A558" s="0"/>
      <c r="B558" s="0"/>
      <c r="C558" s="0"/>
      <c r="D558" s="0"/>
      <c r="E558" s="0"/>
      <c r="F558" s="0"/>
      <c r="G558" s="0"/>
      <c r="H558" s="0"/>
      <c r="I558" s="0"/>
      <c r="J558" s="0"/>
      <c r="K558" s="0"/>
      <c r="L558" s="0"/>
      <c r="M558" s="0"/>
      <c r="N558" s="0"/>
      <c r="O558" s="0"/>
      <c r="P558" s="0"/>
      <c r="Q558" s="0"/>
      <c r="R558" s="0"/>
      <c r="S558" s="0"/>
      <c r="T558" s="0"/>
      <c r="U558" s="0"/>
      <c r="V558" s="0"/>
      <c r="W558" s="0"/>
      <c r="X558" s="0"/>
      <c r="Y558" s="0"/>
      <c r="Z558" s="0"/>
      <c r="AA558" s="0"/>
      <c r="AB558" s="0"/>
      <c r="AC558" s="0"/>
      <c r="AD558" s="0"/>
      <c r="AE558" s="0"/>
      <c r="AF558" s="0"/>
      <c r="AG558" s="0"/>
      <c r="AH558" s="0"/>
      <c r="AI558" s="0"/>
      <c r="AJ558" s="0"/>
      <c r="AK558" s="11" t="n">
        <v>45967</v>
      </c>
      <c r="AL558" s="6" t="n">
        <v>-1.13</v>
      </c>
      <c r="AM558" s="0" t="s">
        <v>381</v>
      </c>
    </row>
    <row collapsed="false" customFormat="false" customHeight="false" hidden="false" ht="12.1" outlineLevel="0" r="559">
      <c r="A559" s="0"/>
      <c r="B559" s="0"/>
      <c r="C559" s="0"/>
      <c r="D559" s="0"/>
      <c r="E559" s="0"/>
      <c r="F559" s="0"/>
      <c r="G559" s="0"/>
      <c r="H559" s="0"/>
      <c r="I559" s="0"/>
      <c r="J559" s="0"/>
      <c r="K559" s="0"/>
      <c r="L559" s="0"/>
      <c r="M559" s="0"/>
      <c r="N559" s="0"/>
      <c r="O559" s="0"/>
      <c r="P559" s="0"/>
      <c r="Q559" s="0"/>
      <c r="R559" s="0"/>
      <c r="S559" s="0"/>
      <c r="T559" s="0"/>
      <c r="U559" s="0"/>
      <c r="V559" s="0"/>
      <c r="W559" s="0"/>
      <c r="X559" s="0"/>
      <c r="Y559" s="0"/>
      <c r="Z559" s="0"/>
      <c r="AA559" s="0"/>
      <c r="AB559" s="0"/>
      <c r="AC559" s="0"/>
      <c r="AD559" s="0"/>
      <c r="AE559" s="0"/>
      <c r="AF559" s="0"/>
      <c r="AG559" s="0"/>
      <c r="AH559" s="0"/>
      <c r="AI559" s="0"/>
      <c r="AJ559" s="0"/>
      <c r="AK559" s="11" t="n">
        <v>45967</v>
      </c>
      <c r="AL559" s="6" t="n">
        <v>-1.13</v>
      </c>
      <c r="AM559" s="0" t="s">
        <v>381</v>
      </c>
    </row>
    <row collapsed="false" customFormat="false" customHeight="false" hidden="false" ht="12.1" outlineLevel="0" r="560">
      <c r="A560" s="0"/>
      <c r="B560" s="0"/>
      <c r="C560" s="0"/>
      <c r="D560" s="0"/>
      <c r="E560" s="0"/>
      <c r="F560" s="0"/>
      <c r="G560" s="0"/>
      <c r="H560" s="0"/>
      <c r="I560" s="0"/>
      <c r="J560" s="0"/>
      <c r="K560" s="0"/>
      <c r="L560" s="0"/>
      <c r="M560" s="0"/>
      <c r="N560" s="0"/>
      <c r="O560" s="0"/>
      <c r="P560" s="0"/>
      <c r="Q560" s="0"/>
      <c r="R560" s="0"/>
      <c r="S560" s="0"/>
      <c r="T560" s="0"/>
      <c r="U560" s="0"/>
      <c r="V560" s="0"/>
      <c r="W560" s="0"/>
      <c r="X560" s="0"/>
      <c r="Y560" s="0"/>
      <c r="Z560" s="0"/>
      <c r="AA560" s="0"/>
      <c r="AB560" s="0"/>
      <c r="AC560" s="0"/>
      <c r="AD560" s="0"/>
      <c r="AE560" s="0"/>
      <c r="AF560" s="0"/>
      <c r="AG560" s="0"/>
      <c r="AH560" s="0"/>
      <c r="AI560" s="0"/>
      <c r="AJ560" s="0"/>
      <c r="AK560" s="11" t="n">
        <v>45967</v>
      </c>
      <c r="AL560" s="6" t="n">
        <v>-1.13</v>
      </c>
      <c r="AM560" s="0" t="s">
        <v>381</v>
      </c>
    </row>
    <row collapsed="false" customFormat="false" customHeight="false" hidden="false" ht="12.1" outlineLevel="0" r="561">
      <c r="A561" s="0"/>
      <c r="B561" s="0"/>
      <c r="C561" s="0"/>
      <c r="D561" s="0"/>
      <c r="E561" s="0"/>
      <c r="F561" s="0"/>
      <c r="G561" s="0"/>
      <c r="H561" s="0"/>
      <c r="I561" s="0"/>
      <c r="J561" s="0"/>
      <c r="K561" s="0"/>
      <c r="L561" s="0"/>
      <c r="M561" s="0"/>
      <c r="N561" s="0"/>
      <c r="O561" s="0"/>
      <c r="P561" s="0"/>
      <c r="Q561" s="0"/>
      <c r="R561" s="0"/>
      <c r="S561" s="0"/>
      <c r="T561" s="0"/>
      <c r="U561" s="0"/>
      <c r="V561" s="0"/>
      <c r="W561" s="0"/>
      <c r="X561" s="0"/>
      <c r="Y561" s="0"/>
      <c r="Z561" s="0"/>
      <c r="AA561" s="0"/>
      <c r="AB561" s="0"/>
      <c r="AC561" s="0"/>
      <c r="AD561" s="0"/>
      <c r="AE561" s="0"/>
      <c r="AF561" s="0"/>
      <c r="AG561" s="0"/>
      <c r="AH561" s="0"/>
      <c r="AI561" s="0"/>
      <c r="AJ561" s="0"/>
      <c r="AK561" s="11" t="n">
        <v>45967</v>
      </c>
      <c r="AL561" s="6" t="n">
        <v>-1.13</v>
      </c>
      <c r="AM561" s="0" t="s">
        <v>381</v>
      </c>
    </row>
    <row collapsed="false" customFormat="false" customHeight="false" hidden="false" ht="12.1" outlineLevel="0" r="562">
      <c r="A562" s="0"/>
      <c r="B562" s="0"/>
      <c r="C562" s="0"/>
      <c r="D562" s="0"/>
      <c r="E562" s="0"/>
      <c r="F562" s="0"/>
      <c r="G562" s="0"/>
      <c r="H562" s="0"/>
      <c r="I562" s="0"/>
      <c r="J562" s="0"/>
      <c r="K562" s="0"/>
      <c r="L562" s="0"/>
      <c r="M562" s="0"/>
      <c r="N562" s="0"/>
      <c r="O562" s="0"/>
      <c r="P562" s="0"/>
      <c r="Q562" s="0"/>
      <c r="R562" s="0"/>
      <c r="S562" s="0"/>
      <c r="T562" s="0"/>
      <c r="U562" s="0"/>
      <c r="V562" s="0"/>
      <c r="W562" s="0"/>
      <c r="X562" s="0"/>
      <c r="Y562" s="0"/>
      <c r="Z562" s="0"/>
      <c r="AA562" s="0"/>
      <c r="AB562" s="0"/>
      <c r="AC562" s="0"/>
      <c r="AD562" s="0"/>
      <c r="AE562" s="0"/>
      <c r="AF562" s="0"/>
      <c r="AG562" s="0"/>
      <c r="AH562" s="0"/>
      <c r="AI562" s="0"/>
      <c r="AJ562" s="0"/>
      <c r="AK562" s="11" t="n">
        <v>45967</v>
      </c>
      <c r="AL562" s="6" t="n">
        <v>-1.13</v>
      </c>
      <c r="AM562" s="0" t="s">
        <v>381</v>
      </c>
    </row>
    <row collapsed="false" customFormat="false" customHeight="false" hidden="false" ht="12.1" outlineLevel="0" r="563">
      <c r="A563" s="0"/>
      <c r="B563" s="0"/>
      <c r="C563" s="0"/>
      <c r="D563" s="0"/>
      <c r="E563" s="0"/>
      <c r="F563" s="0"/>
      <c r="G563" s="0"/>
      <c r="H563" s="0"/>
      <c r="I563" s="0"/>
      <c r="J563" s="0"/>
      <c r="K563" s="0"/>
      <c r="L563" s="0"/>
      <c r="M563" s="0"/>
      <c r="N563" s="0"/>
      <c r="O563" s="0"/>
      <c r="P563" s="0"/>
      <c r="Q563" s="0"/>
      <c r="R563" s="0"/>
      <c r="S563" s="0"/>
      <c r="T563" s="0"/>
      <c r="U563" s="0"/>
      <c r="V563" s="0"/>
      <c r="W563" s="0"/>
      <c r="X563" s="0"/>
      <c r="Y563" s="0"/>
      <c r="Z563" s="0"/>
      <c r="AA563" s="0"/>
      <c r="AB563" s="0"/>
      <c r="AC563" s="0"/>
      <c r="AD563" s="0"/>
      <c r="AE563" s="0"/>
      <c r="AF563" s="0"/>
      <c r="AG563" s="0"/>
      <c r="AH563" s="0"/>
      <c r="AI563" s="0"/>
      <c r="AJ563" s="0"/>
      <c r="AK563" s="11" t="n">
        <v>45967</v>
      </c>
      <c r="AL563" s="6" t="n">
        <v>-1.13</v>
      </c>
      <c r="AM563" s="0" t="s">
        <v>381</v>
      </c>
    </row>
    <row collapsed="false" customFormat="false" customHeight="false" hidden="false" ht="12.1" outlineLevel="0" r="564">
      <c r="A564" s="0"/>
      <c r="B564" s="0"/>
      <c r="C564" s="0"/>
      <c r="D564" s="0"/>
      <c r="E564" s="0"/>
      <c r="F564" s="0"/>
      <c r="G564" s="0"/>
      <c r="H564" s="0"/>
      <c r="I564" s="0"/>
      <c r="J564" s="0"/>
      <c r="K564" s="0"/>
      <c r="L564" s="0"/>
      <c r="M564" s="0"/>
      <c r="N564" s="0"/>
      <c r="O564" s="0"/>
      <c r="P564" s="0"/>
      <c r="Q564" s="0"/>
      <c r="R564" s="0"/>
      <c r="S564" s="0"/>
      <c r="T564" s="0"/>
      <c r="U564" s="0"/>
      <c r="V564" s="0"/>
      <c r="W564" s="0"/>
      <c r="X564" s="0"/>
      <c r="Y564" s="0"/>
      <c r="Z564" s="0"/>
      <c r="AA564" s="0"/>
      <c r="AB564" s="0"/>
      <c r="AC564" s="0"/>
      <c r="AD564" s="0"/>
      <c r="AE564" s="0"/>
      <c r="AF564" s="0"/>
      <c r="AG564" s="0"/>
      <c r="AH564" s="0"/>
      <c r="AI564" s="0"/>
      <c r="AJ564" s="0"/>
      <c r="AK564" s="11" t="n">
        <v>45967</v>
      </c>
      <c r="AL564" s="6" t="n">
        <v>-1.13</v>
      </c>
      <c r="AM564" s="0" t="s">
        <v>381</v>
      </c>
    </row>
    <row collapsed="false" customFormat="false" customHeight="false" hidden="false" ht="12.1" outlineLevel="0" r="565">
      <c r="A565" s="0"/>
      <c r="B565" s="0"/>
      <c r="C565" s="0"/>
      <c r="D565" s="0"/>
      <c r="E565" s="0"/>
      <c r="F565" s="0"/>
      <c r="G565" s="0"/>
      <c r="H565" s="0"/>
      <c r="I565" s="0"/>
      <c r="J565" s="0"/>
      <c r="K565" s="0"/>
      <c r="L565" s="0"/>
      <c r="M565" s="0"/>
      <c r="N565" s="0"/>
      <c r="O565" s="0"/>
      <c r="P565" s="0"/>
      <c r="Q565" s="0"/>
      <c r="R565" s="0"/>
      <c r="S565" s="0"/>
      <c r="T565" s="0"/>
      <c r="U565" s="0"/>
      <c r="V565" s="0"/>
      <c r="W565" s="0"/>
      <c r="X565" s="0"/>
      <c r="Y565" s="0"/>
      <c r="Z565" s="0"/>
      <c r="AA565" s="0"/>
      <c r="AB565" s="0"/>
      <c r="AC565" s="0"/>
      <c r="AD565" s="0"/>
      <c r="AE565" s="0"/>
      <c r="AF565" s="0"/>
      <c r="AG565" s="0"/>
      <c r="AH565" s="0"/>
      <c r="AI565" s="0"/>
      <c r="AJ565" s="0"/>
      <c r="AK565" s="11" t="n">
        <v>45967</v>
      </c>
      <c r="AL565" s="6" t="n">
        <v>-1.13</v>
      </c>
      <c r="AM565" s="0" t="s">
        <v>381</v>
      </c>
    </row>
    <row collapsed="false" customFormat="false" customHeight="false" hidden="false" ht="12.1" outlineLevel="0" r="566">
      <c r="A566" s="0"/>
      <c r="B566" s="0"/>
      <c r="C566" s="0"/>
      <c r="D566" s="0"/>
      <c r="E566" s="0"/>
      <c r="F566" s="0"/>
      <c r="G566" s="0"/>
      <c r="H566" s="0"/>
      <c r="I566" s="0"/>
      <c r="J566" s="0"/>
      <c r="K566" s="0"/>
      <c r="L566" s="0"/>
      <c r="M566" s="0"/>
      <c r="N566" s="0"/>
      <c r="O566" s="0"/>
      <c r="P566" s="0"/>
      <c r="Q566" s="0"/>
      <c r="R566" s="0"/>
      <c r="S566" s="0"/>
      <c r="T566" s="0"/>
      <c r="U566" s="0"/>
      <c r="V566" s="0"/>
      <c r="W566" s="0"/>
      <c r="X566" s="0"/>
      <c r="Y566" s="0"/>
      <c r="Z566" s="0"/>
      <c r="AA566" s="0"/>
      <c r="AB566" s="0"/>
      <c r="AC566" s="0"/>
      <c r="AD566" s="0"/>
      <c r="AE566" s="0"/>
      <c r="AF566" s="0"/>
      <c r="AG566" s="0"/>
      <c r="AH566" s="0"/>
      <c r="AI566" s="0"/>
      <c r="AJ566" s="0"/>
      <c r="AK566" s="11" t="n">
        <v>45967</v>
      </c>
      <c r="AL566" s="6" t="n">
        <v>-1.13</v>
      </c>
      <c r="AM566" s="0" t="s">
        <v>381</v>
      </c>
    </row>
    <row collapsed="false" customFormat="false" customHeight="false" hidden="false" ht="12.1" outlineLevel="0" r="567">
      <c r="A567" s="0"/>
      <c r="B567" s="0"/>
      <c r="C567" s="0"/>
      <c r="D567" s="0"/>
      <c r="E567" s="0"/>
      <c r="F567" s="0"/>
      <c r="G567" s="0"/>
      <c r="H567" s="0"/>
      <c r="I567" s="0"/>
      <c r="J567" s="0"/>
      <c r="K567" s="0"/>
      <c r="L567" s="0"/>
      <c r="M567" s="0"/>
      <c r="N567" s="0"/>
      <c r="O567" s="0"/>
      <c r="P567" s="0"/>
      <c r="Q567" s="0"/>
      <c r="R567" s="0"/>
      <c r="S567" s="0"/>
      <c r="T567" s="0"/>
      <c r="U567" s="0"/>
      <c r="V567" s="0"/>
      <c r="W567" s="0"/>
      <c r="X567" s="0"/>
      <c r="Y567" s="0"/>
      <c r="Z567" s="0"/>
      <c r="AA567" s="0"/>
      <c r="AB567" s="0"/>
      <c r="AC567" s="0"/>
      <c r="AD567" s="0"/>
      <c r="AE567" s="0"/>
      <c r="AF567" s="0"/>
      <c r="AG567" s="0"/>
      <c r="AH567" s="0"/>
      <c r="AI567" s="0"/>
      <c r="AJ567" s="0"/>
      <c r="AK567" s="11" t="n">
        <v>45967</v>
      </c>
      <c r="AL567" s="6" t="n">
        <v>-1.13</v>
      </c>
      <c r="AM567" s="0" t="s">
        <v>381</v>
      </c>
    </row>
    <row collapsed="false" customFormat="false" customHeight="false" hidden="false" ht="12.1" outlineLevel="0" r="568">
      <c r="A568" s="0"/>
      <c r="B568" s="0"/>
      <c r="C568" s="0"/>
      <c r="D568" s="0"/>
      <c r="E568" s="0"/>
      <c r="F568" s="0"/>
      <c r="G568" s="0"/>
      <c r="H568" s="0"/>
      <c r="I568" s="0"/>
      <c r="J568" s="0"/>
      <c r="K568" s="0"/>
      <c r="L568" s="0"/>
      <c r="M568" s="0"/>
      <c r="N568" s="0"/>
      <c r="O568" s="0"/>
      <c r="P568" s="0"/>
      <c r="Q568" s="0"/>
      <c r="R568" s="0"/>
      <c r="S568" s="0"/>
      <c r="T568" s="0"/>
      <c r="U568" s="0"/>
      <c r="V568" s="0"/>
      <c r="W568" s="0"/>
      <c r="X568" s="0"/>
      <c r="Y568" s="0"/>
      <c r="Z568" s="0"/>
      <c r="AA568" s="0"/>
      <c r="AB568" s="0"/>
      <c r="AC568" s="0"/>
      <c r="AD568" s="0"/>
      <c r="AE568" s="0"/>
      <c r="AF568" s="0"/>
      <c r="AG568" s="0"/>
      <c r="AH568" s="0"/>
      <c r="AI568" s="0"/>
      <c r="AJ568" s="0"/>
      <c r="AK568" s="11" t="n">
        <v>45967</v>
      </c>
      <c r="AL568" s="6" t="n">
        <v>-1.13</v>
      </c>
      <c r="AM568" s="0" t="s">
        <v>381</v>
      </c>
    </row>
    <row collapsed="false" customFormat="false" customHeight="false" hidden="false" ht="12.1" outlineLevel="0" r="569">
      <c r="A569" s="0"/>
      <c r="B569" s="0"/>
      <c r="C569" s="0"/>
      <c r="D569" s="0"/>
      <c r="E569" s="0"/>
      <c r="F569" s="0"/>
      <c r="G569" s="0"/>
      <c r="H569" s="0"/>
      <c r="I569" s="0"/>
      <c r="J569" s="0"/>
      <c r="K569" s="0"/>
      <c r="L569" s="0"/>
      <c r="M569" s="0"/>
      <c r="N569" s="0"/>
      <c r="O569" s="0"/>
      <c r="P569" s="0"/>
      <c r="Q569" s="0"/>
      <c r="R569" s="0"/>
      <c r="S569" s="0"/>
      <c r="T569" s="0"/>
      <c r="U569" s="0"/>
      <c r="V569" s="0"/>
      <c r="W569" s="0"/>
      <c r="X569" s="0"/>
      <c r="Y569" s="0"/>
      <c r="Z569" s="0"/>
      <c r="AA569" s="0"/>
      <c r="AB569" s="0"/>
      <c r="AC569" s="0"/>
      <c r="AD569" s="0"/>
      <c r="AE569" s="0"/>
      <c r="AF569" s="0"/>
      <c r="AG569" s="0"/>
      <c r="AH569" s="0"/>
      <c r="AI569" s="0"/>
      <c r="AJ569" s="0"/>
      <c r="AK569" s="11" t="n">
        <v>45967</v>
      </c>
      <c r="AL569" s="6" t="n">
        <v>-1.13</v>
      </c>
      <c r="AM569" s="0" t="s">
        <v>381</v>
      </c>
    </row>
    <row collapsed="false" customFormat="false" customHeight="false" hidden="false" ht="12.1" outlineLevel="0" r="570">
      <c r="A570" s="0"/>
      <c r="B570" s="0"/>
      <c r="C570" s="0"/>
      <c r="D570" s="0"/>
      <c r="E570" s="0"/>
      <c r="F570" s="0"/>
      <c r="G570" s="0"/>
      <c r="H570" s="0"/>
      <c r="I570" s="0"/>
      <c r="J570" s="0"/>
      <c r="K570" s="0"/>
      <c r="L570" s="0"/>
      <c r="M570" s="0"/>
      <c r="N570" s="0"/>
      <c r="O570" s="0"/>
      <c r="P570" s="0"/>
      <c r="Q570" s="0"/>
      <c r="R570" s="0"/>
      <c r="S570" s="0"/>
      <c r="T570" s="0"/>
      <c r="U570" s="0"/>
      <c r="V570" s="0"/>
      <c r="W570" s="0"/>
      <c r="X570" s="0"/>
      <c r="Y570" s="0"/>
      <c r="Z570" s="0"/>
      <c r="AA570" s="0"/>
      <c r="AB570" s="0"/>
      <c r="AC570" s="0"/>
      <c r="AD570" s="0"/>
      <c r="AE570" s="0"/>
      <c r="AF570" s="0"/>
      <c r="AG570" s="0"/>
      <c r="AH570" s="0"/>
      <c r="AI570" s="0"/>
      <c r="AJ570" s="0"/>
      <c r="AK570" s="11" t="n">
        <v>45967</v>
      </c>
      <c r="AL570" s="6" t="n">
        <v>-1.13</v>
      </c>
      <c r="AM570" s="0" t="s">
        <v>381</v>
      </c>
    </row>
    <row collapsed="false" customFormat="false" customHeight="false" hidden="false" ht="12.1" outlineLevel="0" r="571">
      <c r="A571" s="0"/>
      <c r="B571" s="0"/>
      <c r="C571" s="0"/>
      <c r="D571" s="0"/>
      <c r="E571" s="0"/>
      <c r="F571" s="0"/>
      <c r="G571" s="0"/>
      <c r="H571" s="0"/>
      <c r="I571" s="0"/>
      <c r="J571" s="0"/>
      <c r="K571" s="0"/>
      <c r="L571" s="0"/>
      <c r="M571" s="0"/>
      <c r="N571" s="0"/>
      <c r="O571" s="0"/>
      <c r="P571" s="0"/>
      <c r="Q571" s="0"/>
      <c r="R571" s="0"/>
      <c r="S571" s="0"/>
      <c r="T571" s="0"/>
      <c r="U571" s="0"/>
      <c r="V571" s="0"/>
      <c r="W571" s="0"/>
      <c r="X571" s="0"/>
      <c r="Y571" s="0"/>
      <c r="Z571" s="0"/>
      <c r="AA571" s="0"/>
      <c r="AB571" s="0"/>
      <c r="AC571" s="0"/>
      <c r="AD571" s="0"/>
      <c r="AE571" s="0"/>
      <c r="AF571" s="0"/>
      <c r="AG571" s="0"/>
      <c r="AH571" s="0"/>
      <c r="AI571" s="0"/>
      <c r="AJ571" s="0"/>
      <c r="AK571" s="11" t="n">
        <v>45967</v>
      </c>
      <c r="AL571" s="6" t="n">
        <v>-1.13</v>
      </c>
      <c r="AM571" s="0" t="s">
        <v>381</v>
      </c>
    </row>
    <row collapsed="false" customFormat="false" customHeight="false" hidden="false" ht="12.1" outlineLevel="0" r="572">
      <c r="A572" s="0"/>
      <c r="B572" s="0"/>
      <c r="C572" s="0"/>
      <c r="D572" s="0"/>
      <c r="E572" s="0"/>
      <c r="F572" s="0"/>
      <c r="G572" s="0"/>
      <c r="H572" s="0"/>
      <c r="I572" s="0"/>
      <c r="J572" s="0"/>
      <c r="K572" s="0"/>
      <c r="L572" s="0"/>
      <c r="M572" s="0"/>
      <c r="N572" s="0"/>
      <c r="O572" s="0"/>
      <c r="P572" s="0"/>
      <c r="Q572" s="0"/>
      <c r="R572" s="0"/>
      <c r="S572" s="0"/>
      <c r="T572" s="0"/>
      <c r="U572" s="0"/>
      <c r="V572" s="0"/>
      <c r="W572" s="0"/>
      <c r="X572" s="0"/>
      <c r="Y572" s="0"/>
      <c r="Z572" s="0"/>
      <c r="AA572" s="0"/>
      <c r="AB572" s="0"/>
      <c r="AC572" s="0"/>
      <c r="AD572" s="0"/>
      <c r="AE572" s="0"/>
      <c r="AF572" s="0"/>
      <c r="AG572" s="0"/>
      <c r="AH572" s="0"/>
      <c r="AI572" s="0"/>
      <c r="AJ572" s="0"/>
      <c r="AK572" s="11" t="n">
        <v>45967</v>
      </c>
      <c r="AL572" s="6" t="n">
        <v>-1.13</v>
      </c>
      <c r="AM572" s="0" t="s">
        <v>381</v>
      </c>
    </row>
    <row collapsed="false" customFormat="false" customHeight="false" hidden="false" ht="12.1" outlineLevel="0" r="573">
      <c r="A573" s="0"/>
      <c r="B573" s="0"/>
      <c r="C573" s="0"/>
      <c r="D573" s="0"/>
      <c r="E573" s="0"/>
      <c r="F573" s="0"/>
      <c r="G573" s="0"/>
      <c r="H573" s="0"/>
      <c r="I573" s="0"/>
      <c r="J573" s="0"/>
      <c r="K573" s="0"/>
      <c r="L573" s="0"/>
      <c r="M573" s="0"/>
      <c r="N573" s="0"/>
      <c r="O573" s="0"/>
      <c r="P573" s="0"/>
      <c r="Q573" s="0"/>
      <c r="R573" s="0"/>
      <c r="S573" s="0"/>
      <c r="T573" s="0"/>
      <c r="U573" s="0"/>
      <c r="V573" s="0"/>
      <c r="W573" s="0"/>
      <c r="X573" s="0"/>
      <c r="Y573" s="0"/>
      <c r="Z573" s="0"/>
      <c r="AA573" s="0"/>
      <c r="AB573" s="0"/>
      <c r="AC573" s="0"/>
      <c r="AD573" s="0"/>
      <c r="AE573" s="0"/>
      <c r="AF573" s="0"/>
      <c r="AG573" s="0"/>
      <c r="AH573" s="0"/>
      <c r="AI573" s="0"/>
      <c r="AJ573" s="0"/>
      <c r="AK573" s="11" t="n">
        <v>45967</v>
      </c>
      <c r="AL573" s="6" t="n">
        <v>-1.13</v>
      </c>
      <c r="AM573" s="0" t="s">
        <v>381</v>
      </c>
    </row>
    <row collapsed="false" customFormat="false" customHeight="false" hidden="false" ht="12.1" outlineLevel="0" r="574">
      <c r="A574" s="0"/>
      <c r="B574" s="0"/>
      <c r="C574" s="0"/>
      <c r="D574" s="0"/>
      <c r="E574" s="0"/>
      <c r="F574" s="0"/>
      <c r="G574" s="0"/>
      <c r="H574" s="0"/>
      <c r="I574" s="0"/>
      <c r="J574" s="0"/>
      <c r="K574" s="0"/>
      <c r="L574" s="0"/>
      <c r="M574" s="0"/>
      <c r="N574" s="0"/>
      <c r="O574" s="0"/>
      <c r="P574" s="0"/>
      <c r="Q574" s="0"/>
      <c r="R574" s="0"/>
      <c r="S574" s="0"/>
      <c r="T574" s="0"/>
      <c r="U574" s="0"/>
      <c r="V574" s="0"/>
      <c r="W574" s="0"/>
      <c r="X574" s="0"/>
      <c r="Y574" s="0"/>
      <c r="Z574" s="0"/>
      <c r="AA574" s="0"/>
      <c r="AB574" s="0"/>
      <c r="AC574" s="0"/>
      <c r="AD574" s="0"/>
      <c r="AE574" s="0"/>
      <c r="AF574" s="0"/>
      <c r="AG574" s="0"/>
      <c r="AH574" s="0"/>
      <c r="AI574" s="0"/>
      <c r="AJ574" s="0"/>
      <c r="AK574" s="11" t="n">
        <v>45967</v>
      </c>
      <c r="AL574" s="6" t="n">
        <v>-1.13</v>
      </c>
      <c r="AM574" s="0" t="s">
        <v>381</v>
      </c>
    </row>
    <row collapsed="false" customFormat="false" customHeight="false" hidden="false" ht="12.1" outlineLevel="0" r="575">
      <c r="A575" s="0"/>
      <c r="B575" s="0"/>
      <c r="C575" s="0"/>
      <c r="D575" s="0"/>
      <c r="E575" s="0"/>
      <c r="F575" s="0"/>
      <c r="G575" s="0"/>
      <c r="H575" s="0"/>
      <c r="I575" s="0"/>
      <c r="J575" s="0"/>
      <c r="K575" s="0"/>
      <c r="L575" s="0"/>
      <c r="M575" s="0"/>
      <c r="N575" s="0"/>
      <c r="O575" s="0"/>
      <c r="P575" s="0"/>
      <c r="Q575" s="0"/>
      <c r="R575" s="0"/>
      <c r="S575" s="0"/>
      <c r="T575" s="0"/>
      <c r="U575" s="0"/>
      <c r="V575" s="0"/>
      <c r="W575" s="0"/>
      <c r="X575" s="0"/>
      <c r="Y575" s="0"/>
      <c r="Z575" s="0"/>
      <c r="AA575" s="0"/>
      <c r="AB575" s="0"/>
      <c r="AC575" s="0"/>
      <c r="AD575" s="0"/>
      <c r="AE575" s="0"/>
      <c r="AF575" s="0"/>
      <c r="AG575" s="0"/>
      <c r="AH575" s="0"/>
      <c r="AI575" s="0"/>
      <c r="AJ575" s="0"/>
      <c r="AK575" s="11" t="n">
        <v>45967</v>
      </c>
      <c r="AL575" s="6" t="n">
        <v>-1.13</v>
      </c>
      <c r="AM575" s="0" t="s">
        <v>381</v>
      </c>
    </row>
    <row collapsed="false" customFormat="false" customHeight="false" hidden="false" ht="12.1" outlineLevel="0" r="576">
      <c r="A576" s="0"/>
      <c r="B576" s="0"/>
      <c r="C576" s="0"/>
      <c r="D576" s="0"/>
      <c r="E576" s="0"/>
      <c r="F576" s="0"/>
      <c r="G576" s="0"/>
      <c r="H576" s="0"/>
      <c r="I576" s="0"/>
      <c r="J576" s="0"/>
      <c r="K576" s="0"/>
      <c r="L576" s="0"/>
      <c r="M576" s="0"/>
      <c r="N576" s="0"/>
      <c r="O576" s="0"/>
      <c r="P576" s="0"/>
      <c r="Q576" s="0"/>
      <c r="R576" s="0"/>
      <c r="S576" s="0"/>
      <c r="T576" s="0"/>
      <c r="U576" s="0"/>
      <c r="V576" s="0"/>
      <c r="W576" s="0"/>
      <c r="X576" s="0"/>
      <c r="Y576" s="0"/>
      <c r="Z576" s="0"/>
      <c r="AA576" s="0"/>
      <c r="AB576" s="0"/>
      <c r="AC576" s="0"/>
      <c r="AD576" s="0"/>
      <c r="AE576" s="0"/>
      <c r="AF576" s="0"/>
      <c r="AG576" s="0"/>
      <c r="AH576" s="0"/>
      <c r="AI576" s="0"/>
      <c r="AJ576" s="0"/>
      <c r="AK576" s="11" t="n">
        <v>45967</v>
      </c>
      <c r="AL576" s="6" t="n">
        <v>-1.13</v>
      </c>
      <c r="AM576" s="0" t="s">
        <v>381</v>
      </c>
    </row>
    <row collapsed="false" customFormat="false" customHeight="false" hidden="false" ht="12.1" outlineLevel="0" r="577">
      <c r="A577" s="0"/>
      <c r="B577" s="0"/>
      <c r="C577" s="0"/>
      <c r="D577" s="0"/>
      <c r="E577" s="0"/>
      <c r="F577" s="0"/>
      <c r="G577" s="0"/>
      <c r="H577" s="0"/>
      <c r="I577" s="0"/>
      <c r="J577" s="0"/>
      <c r="K577" s="0"/>
      <c r="L577" s="0"/>
      <c r="M577" s="0"/>
      <c r="N577" s="0"/>
      <c r="O577" s="0"/>
      <c r="P577" s="0"/>
      <c r="Q577" s="0"/>
      <c r="R577" s="0"/>
      <c r="S577" s="0"/>
      <c r="T577" s="0"/>
      <c r="U577" s="0"/>
      <c r="V577" s="0"/>
      <c r="W577" s="0"/>
      <c r="X577" s="0"/>
      <c r="Y577" s="0"/>
      <c r="Z577" s="0"/>
      <c r="AA577" s="0"/>
      <c r="AB577" s="0"/>
      <c r="AC577" s="0"/>
      <c r="AD577" s="0"/>
      <c r="AE577" s="0"/>
      <c r="AF577" s="0"/>
      <c r="AG577" s="0"/>
      <c r="AH577" s="0"/>
      <c r="AI577" s="0"/>
      <c r="AJ577" s="0"/>
      <c r="AK577" s="11" t="n">
        <v>45967</v>
      </c>
      <c r="AL577" s="6" t="n">
        <v>-1.13</v>
      </c>
      <c r="AM577" s="0" t="s">
        <v>381</v>
      </c>
    </row>
    <row collapsed="false" customFormat="false" customHeight="false" hidden="false" ht="12.1" outlineLevel="0" r="578">
      <c r="A578" s="0"/>
      <c r="B578" s="0"/>
      <c r="C578" s="0"/>
      <c r="D578" s="0"/>
      <c r="E578" s="0"/>
      <c r="F578" s="0"/>
      <c r="G578" s="0"/>
      <c r="H578" s="0"/>
      <c r="I578" s="0"/>
      <c r="J578" s="0"/>
      <c r="K578" s="0"/>
      <c r="L578" s="0"/>
      <c r="M578" s="0"/>
      <c r="N578" s="0"/>
      <c r="O578" s="0"/>
      <c r="P578" s="0"/>
      <c r="Q578" s="0"/>
      <c r="R578" s="0"/>
      <c r="S578" s="0"/>
      <c r="T578" s="0"/>
      <c r="U578" s="0"/>
      <c r="V578" s="0"/>
      <c r="W578" s="0"/>
      <c r="X578" s="0"/>
      <c r="Y578" s="0"/>
      <c r="Z578" s="0"/>
      <c r="AA578" s="0"/>
      <c r="AB578" s="0"/>
      <c r="AC578" s="0"/>
      <c r="AD578" s="0"/>
      <c r="AE578" s="0"/>
      <c r="AF578" s="0"/>
      <c r="AG578" s="0"/>
      <c r="AH578" s="0"/>
      <c r="AI578" s="0"/>
      <c r="AJ578" s="0"/>
      <c r="AK578" s="11" t="n">
        <v>45967</v>
      </c>
      <c r="AL578" s="6" t="n">
        <v>-1.13</v>
      </c>
      <c r="AM578" s="0" t="s">
        <v>381</v>
      </c>
    </row>
    <row collapsed="false" customFormat="false" customHeight="false" hidden="false" ht="12.1" outlineLevel="0" r="579">
      <c r="A579" s="0"/>
      <c r="B579" s="0"/>
      <c r="C579" s="0"/>
      <c r="D579" s="0"/>
      <c r="E579" s="0"/>
      <c r="F579" s="0"/>
      <c r="G579" s="0"/>
      <c r="H579" s="0"/>
      <c r="I579" s="0"/>
      <c r="J579" s="0"/>
      <c r="K579" s="0"/>
      <c r="L579" s="0"/>
      <c r="M579" s="0"/>
      <c r="N579" s="0"/>
      <c r="O579" s="0"/>
      <c r="P579" s="0"/>
      <c r="Q579" s="0"/>
      <c r="R579" s="0"/>
      <c r="S579" s="0"/>
      <c r="T579" s="0"/>
      <c r="U579" s="0"/>
      <c r="V579" s="0"/>
      <c r="W579" s="0"/>
      <c r="X579" s="0"/>
      <c r="Y579" s="0"/>
      <c r="Z579" s="0"/>
      <c r="AA579" s="0"/>
      <c r="AB579" s="0"/>
      <c r="AC579" s="0"/>
      <c r="AD579" s="0"/>
      <c r="AE579" s="0"/>
      <c r="AF579" s="0"/>
      <c r="AG579" s="0"/>
      <c r="AH579" s="0"/>
      <c r="AI579" s="0"/>
      <c r="AJ579" s="0"/>
      <c r="AK579" s="11" t="n">
        <v>45967</v>
      </c>
      <c r="AL579" s="6" t="n">
        <v>-1.13</v>
      </c>
      <c r="AM579" s="0" t="s">
        <v>381</v>
      </c>
    </row>
    <row collapsed="false" customFormat="false" customHeight="false" hidden="false" ht="12.1" outlineLevel="0" r="580">
      <c r="A580" s="0"/>
      <c r="B580" s="0"/>
      <c r="C580" s="0"/>
      <c r="D580" s="0"/>
      <c r="E580" s="0"/>
      <c r="F580" s="0"/>
      <c r="G580" s="0"/>
      <c r="H580" s="0"/>
      <c r="I580" s="0"/>
      <c r="J580" s="0"/>
      <c r="K580" s="0"/>
      <c r="L580" s="0"/>
      <c r="M580" s="0"/>
      <c r="N580" s="0"/>
      <c r="O580" s="0"/>
      <c r="P580" s="0"/>
      <c r="Q580" s="0"/>
      <c r="R580" s="0"/>
      <c r="S580" s="0"/>
      <c r="T580" s="0"/>
      <c r="U580" s="0"/>
      <c r="V580" s="0"/>
      <c r="W580" s="0"/>
      <c r="X580" s="0"/>
      <c r="Y580" s="0"/>
      <c r="Z580" s="0"/>
      <c r="AA580" s="0"/>
      <c r="AB580" s="0"/>
      <c r="AC580" s="0"/>
      <c r="AD580" s="0"/>
      <c r="AE580" s="0"/>
      <c r="AF580" s="0"/>
      <c r="AG580" s="0"/>
      <c r="AH580" s="0"/>
      <c r="AI580" s="0"/>
      <c r="AJ580" s="0"/>
      <c r="AK580" s="11" t="n">
        <v>45967</v>
      </c>
      <c r="AL580" s="6" t="n">
        <v>-1.13</v>
      </c>
      <c r="AM580" s="0" t="s">
        <v>381</v>
      </c>
    </row>
    <row collapsed="false" customFormat="false" customHeight="false" hidden="false" ht="12.1" outlineLevel="0" r="581">
      <c r="A581" s="0"/>
      <c r="B581" s="0"/>
      <c r="C581" s="0"/>
      <c r="D581" s="0"/>
      <c r="E581" s="0"/>
      <c r="F581" s="0"/>
      <c r="G581" s="0"/>
      <c r="H581" s="0"/>
      <c r="I581" s="0"/>
      <c r="J581" s="0"/>
      <c r="K581" s="0"/>
      <c r="L581" s="0"/>
      <c r="M581" s="0"/>
      <c r="N581" s="0"/>
      <c r="O581" s="0"/>
      <c r="P581" s="0"/>
      <c r="Q581" s="0"/>
      <c r="R581" s="0"/>
      <c r="S581" s="0"/>
      <c r="T581" s="0"/>
      <c r="U581" s="0"/>
      <c r="V581" s="0"/>
      <c r="W581" s="0"/>
      <c r="X581" s="0"/>
      <c r="Y581" s="0"/>
      <c r="Z581" s="0"/>
      <c r="AA581" s="0"/>
      <c r="AB581" s="0"/>
      <c r="AC581" s="0"/>
      <c r="AD581" s="0"/>
      <c r="AE581" s="0"/>
      <c r="AF581" s="0"/>
      <c r="AG581" s="0"/>
      <c r="AH581" s="0"/>
      <c r="AI581" s="0"/>
      <c r="AJ581" s="0"/>
      <c r="AK581" s="11" t="n">
        <v>45967</v>
      </c>
      <c r="AL581" s="6" t="n">
        <v>-1.13</v>
      </c>
      <c r="AM581" s="0" t="s">
        <v>381</v>
      </c>
    </row>
    <row collapsed="false" customFormat="false" customHeight="false" hidden="false" ht="12.1" outlineLevel="0" r="582">
      <c r="A582" s="0"/>
      <c r="B582" s="0"/>
      <c r="C582" s="0"/>
      <c r="D582" s="0"/>
      <c r="E582" s="0"/>
      <c r="F582" s="0"/>
      <c r="G582" s="0"/>
      <c r="H582" s="0"/>
      <c r="I582" s="0"/>
      <c r="J582" s="0"/>
      <c r="K582" s="0"/>
      <c r="L582" s="0"/>
      <c r="M582" s="0"/>
      <c r="N582" s="0"/>
      <c r="O582" s="0"/>
      <c r="P582" s="0"/>
      <c r="Q582" s="0"/>
      <c r="R582" s="0"/>
      <c r="S582" s="0"/>
      <c r="T582" s="0"/>
      <c r="U582" s="0"/>
      <c r="V582" s="0"/>
      <c r="W582" s="0"/>
      <c r="X582" s="0"/>
      <c r="Y582" s="0"/>
      <c r="Z582" s="0"/>
      <c r="AA582" s="0"/>
      <c r="AB582" s="0"/>
      <c r="AC582" s="0"/>
      <c r="AD582" s="0"/>
      <c r="AE582" s="0"/>
      <c r="AF582" s="0"/>
      <c r="AG582" s="0"/>
      <c r="AH582" s="0"/>
      <c r="AI582" s="0"/>
      <c r="AJ582" s="0"/>
      <c r="AK582" s="11" t="n">
        <v>45967</v>
      </c>
      <c r="AL582" s="6" t="n">
        <v>-1.13</v>
      </c>
      <c r="AM582" s="0" t="s">
        <v>381</v>
      </c>
    </row>
    <row collapsed="false" customFormat="false" customHeight="false" hidden="false" ht="12.1" outlineLevel="0" r="583">
      <c r="A583" s="0"/>
      <c r="B583" s="0"/>
      <c r="C583" s="0"/>
      <c r="D583" s="0"/>
      <c r="E583" s="0"/>
      <c r="F583" s="0"/>
      <c r="G583" s="0"/>
      <c r="H583" s="0"/>
      <c r="I583" s="0"/>
      <c r="J583" s="0"/>
      <c r="K583" s="0"/>
      <c r="L583" s="0"/>
      <c r="M583" s="0"/>
      <c r="N583" s="0"/>
      <c r="O583" s="0"/>
      <c r="P583" s="0"/>
      <c r="Q583" s="0"/>
      <c r="R583" s="0"/>
      <c r="S583" s="0"/>
      <c r="T583" s="0"/>
      <c r="U583" s="0"/>
      <c r="V583" s="0"/>
      <c r="W583" s="0"/>
      <c r="X583" s="0"/>
      <c r="Y583" s="0"/>
      <c r="Z583" s="0"/>
      <c r="AA583" s="0"/>
      <c r="AB583" s="0"/>
      <c r="AC583" s="0"/>
      <c r="AD583" s="0"/>
      <c r="AE583" s="0"/>
      <c r="AF583" s="0"/>
      <c r="AG583" s="0"/>
      <c r="AH583" s="0"/>
      <c r="AI583" s="0"/>
      <c r="AJ583" s="0"/>
      <c r="AK583" s="11" t="n">
        <v>45967</v>
      </c>
      <c r="AL583" s="6" t="n">
        <v>-1.13</v>
      </c>
      <c r="AM583" s="0" t="s">
        <v>381</v>
      </c>
    </row>
    <row collapsed="false" customFormat="false" customHeight="false" hidden="false" ht="12.1" outlineLevel="0" r="584">
      <c r="A584" s="0"/>
      <c r="B584" s="0"/>
      <c r="C584" s="0"/>
      <c r="D584" s="0"/>
      <c r="E584" s="0"/>
      <c r="F584" s="0"/>
      <c r="G584" s="0"/>
      <c r="H584" s="0"/>
      <c r="I584" s="0"/>
      <c r="J584" s="0"/>
      <c r="K584" s="0"/>
      <c r="L584" s="0"/>
      <c r="M584" s="0"/>
      <c r="N584" s="0"/>
      <c r="O584" s="0"/>
      <c r="P584" s="0"/>
      <c r="Q584" s="0"/>
      <c r="R584" s="0"/>
      <c r="S584" s="0"/>
      <c r="T584" s="0"/>
      <c r="U584" s="0"/>
      <c r="V584" s="0"/>
      <c r="W584" s="0"/>
      <c r="X584" s="0"/>
      <c r="Y584" s="0"/>
      <c r="Z584" s="0"/>
      <c r="AA584" s="0"/>
      <c r="AB584" s="0"/>
      <c r="AC584" s="0"/>
      <c r="AD584" s="0"/>
      <c r="AE584" s="0"/>
      <c r="AF584" s="0"/>
      <c r="AG584" s="0"/>
      <c r="AH584" s="0"/>
      <c r="AI584" s="0"/>
      <c r="AJ584" s="0"/>
      <c r="AK584" s="11" t="n">
        <v>45967</v>
      </c>
      <c r="AL584" s="6" t="n">
        <v>-1.13</v>
      </c>
      <c r="AM584" s="0" t="s">
        <v>381</v>
      </c>
    </row>
    <row collapsed="false" customFormat="false" customHeight="false" hidden="false" ht="12.1" outlineLevel="0" r="585">
      <c r="A585" s="0"/>
      <c r="B585" s="0"/>
      <c r="C585" s="0"/>
      <c r="D585" s="0"/>
      <c r="E585" s="0"/>
      <c r="F585" s="0"/>
      <c r="G585" s="0"/>
      <c r="H585" s="0"/>
      <c r="I585" s="0"/>
      <c r="J585" s="0"/>
      <c r="K585" s="0"/>
      <c r="L585" s="0"/>
      <c r="M585" s="0"/>
      <c r="N585" s="0"/>
      <c r="O585" s="0"/>
      <c r="P585" s="0"/>
      <c r="Q585" s="0"/>
      <c r="R585" s="0"/>
      <c r="S585" s="0"/>
      <c r="T585" s="0"/>
      <c r="U585" s="0"/>
      <c r="V585" s="0"/>
      <c r="W585" s="0"/>
      <c r="X585" s="0"/>
      <c r="Y585" s="0"/>
      <c r="Z585" s="0"/>
      <c r="AA585" s="0"/>
      <c r="AB585" s="0"/>
      <c r="AC585" s="0"/>
      <c r="AD585" s="0"/>
      <c r="AE585" s="0"/>
      <c r="AF585" s="0"/>
      <c r="AG585" s="0"/>
      <c r="AH585" s="0"/>
      <c r="AI585" s="0"/>
      <c r="AJ585" s="0"/>
      <c r="AK585" s="11" t="n">
        <v>45967</v>
      </c>
      <c r="AL585" s="6" t="n">
        <v>-1.13</v>
      </c>
      <c r="AM585" s="0" t="s">
        <v>381</v>
      </c>
    </row>
    <row collapsed="false" customFormat="false" customHeight="false" hidden="false" ht="12.1" outlineLevel="0" r="586">
      <c r="A586" s="0"/>
      <c r="B586" s="0"/>
      <c r="C586" s="0"/>
      <c r="D586" s="0"/>
      <c r="E586" s="0"/>
      <c r="F586" s="0"/>
      <c r="G586" s="0"/>
      <c r="H586" s="0"/>
      <c r="I586" s="0"/>
      <c r="J586" s="0"/>
      <c r="K586" s="0"/>
      <c r="L586" s="0"/>
      <c r="M586" s="0"/>
      <c r="N586" s="0"/>
      <c r="O586" s="0"/>
      <c r="P586" s="0"/>
      <c r="Q586" s="0"/>
      <c r="R586" s="0"/>
      <c r="S586" s="0"/>
      <c r="T586" s="0"/>
      <c r="U586" s="0"/>
      <c r="V586" s="0"/>
      <c r="W586" s="0"/>
      <c r="X586" s="0"/>
      <c r="Y586" s="0"/>
      <c r="Z586" s="0"/>
      <c r="AA586" s="0"/>
      <c r="AB586" s="0"/>
      <c r="AC586" s="0"/>
      <c r="AD586" s="0"/>
      <c r="AE586" s="0"/>
      <c r="AF586" s="0"/>
      <c r="AG586" s="0"/>
      <c r="AH586" s="0"/>
      <c r="AI586" s="0"/>
      <c r="AJ586" s="0"/>
      <c r="AK586" s="11" t="n">
        <v>45967</v>
      </c>
      <c r="AL586" s="6" t="n">
        <v>-1.13</v>
      </c>
      <c r="AM586" s="0" t="s">
        <v>381</v>
      </c>
    </row>
    <row collapsed="false" customFormat="false" customHeight="false" hidden="false" ht="12.1" outlineLevel="0" r="587">
      <c r="A587" s="0"/>
      <c r="B587" s="0"/>
      <c r="C587" s="0"/>
      <c r="D587" s="0"/>
      <c r="E587" s="0"/>
      <c r="F587" s="0"/>
      <c r="G587" s="0"/>
      <c r="H587" s="0"/>
      <c r="I587" s="0"/>
      <c r="J587" s="0"/>
      <c r="K587" s="0"/>
      <c r="L587" s="0"/>
      <c r="M587" s="0"/>
      <c r="N587" s="0"/>
      <c r="O587" s="0"/>
      <c r="P587" s="0"/>
      <c r="Q587" s="0"/>
      <c r="R587" s="0"/>
      <c r="S587" s="0"/>
      <c r="T587" s="0"/>
      <c r="U587" s="0"/>
      <c r="V587" s="0"/>
      <c r="W587" s="0"/>
      <c r="X587" s="0"/>
      <c r="Y587" s="0"/>
      <c r="Z587" s="0"/>
      <c r="AA587" s="0"/>
      <c r="AB587" s="0"/>
      <c r="AC587" s="0"/>
      <c r="AD587" s="0"/>
      <c r="AE587" s="0"/>
      <c r="AF587" s="0"/>
      <c r="AG587" s="0"/>
      <c r="AH587" s="0"/>
      <c r="AI587" s="0"/>
      <c r="AJ587" s="0"/>
      <c r="AK587" s="11" t="n">
        <v>45967</v>
      </c>
      <c r="AL587" s="6" t="n">
        <v>-1.13</v>
      </c>
      <c r="AM587" s="0" t="s">
        <v>381</v>
      </c>
    </row>
    <row collapsed="false" customFormat="false" customHeight="false" hidden="false" ht="12.1" outlineLevel="0" r="588">
      <c r="A588" s="0"/>
      <c r="B588" s="0"/>
      <c r="C588" s="0"/>
      <c r="D588" s="0"/>
      <c r="E588" s="0"/>
      <c r="F588" s="0"/>
      <c r="G588" s="0"/>
      <c r="H588" s="0"/>
      <c r="I588" s="0"/>
      <c r="J588" s="0"/>
      <c r="K588" s="0"/>
      <c r="L588" s="0"/>
      <c r="M588" s="0"/>
      <c r="N588" s="0"/>
      <c r="O588" s="0"/>
      <c r="P588" s="0"/>
      <c r="Q588" s="0"/>
      <c r="R588" s="0"/>
      <c r="S588" s="0"/>
      <c r="T588" s="0"/>
      <c r="U588" s="0"/>
      <c r="V588" s="0"/>
      <c r="W588" s="0"/>
      <c r="X588" s="0"/>
      <c r="Y588" s="0"/>
      <c r="Z588" s="0"/>
      <c r="AA588" s="0"/>
      <c r="AB588" s="0"/>
      <c r="AC588" s="0"/>
      <c r="AD588" s="0"/>
      <c r="AE588" s="0"/>
      <c r="AF588" s="0"/>
      <c r="AG588" s="0"/>
      <c r="AH588" s="0"/>
      <c r="AI588" s="0"/>
      <c r="AJ588" s="0"/>
      <c r="AK588" s="11" t="n">
        <v>45967</v>
      </c>
      <c r="AL588" s="6" t="n">
        <v>-1.13</v>
      </c>
      <c r="AM588" s="0" t="s">
        <v>381</v>
      </c>
    </row>
    <row collapsed="false" customFormat="false" customHeight="false" hidden="false" ht="12.1" outlineLevel="0" r="589">
      <c r="A589" s="0"/>
      <c r="B589" s="0"/>
      <c r="C589" s="0"/>
      <c r="D589" s="0"/>
      <c r="E589" s="0"/>
      <c r="F589" s="0"/>
      <c r="G589" s="0"/>
      <c r="H589" s="0"/>
      <c r="I589" s="0"/>
      <c r="J589" s="0"/>
      <c r="K589" s="0"/>
      <c r="L589" s="0"/>
      <c r="M589" s="0"/>
      <c r="N589" s="0"/>
      <c r="O589" s="0"/>
      <c r="P589" s="0"/>
      <c r="Q589" s="0"/>
      <c r="R589" s="0"/>
      <c r="S589" s="0"/>
      <c r="T589" s="0"/>
      <c r="U589" s="0"/>
      <c r="V589" s="0"/>
      <c r="W589" s="0"/>
      <c r="X589" s="0"/>
      <c r="Y589" s="0"/>
      <c r="Z589" s="0"/>
      <c r="AA589" s="0"/>
      <c r="AB589" s="0"/>
      <c r="AC589" s="0"/>
      <c r="AD589" s="0"/>
      <c r="AE589" s="0"/>
      <c r="AF589" s="0"/>
      <c r="AG589" s="0"/>
      <c r="AH589" s="0"/>
      <c r="AI589" s="0"/>
      <c r="AJ589" s="0"/>
      <c r="AK589" s="11" t="n">
        <v>45967</v>
      </c>
      <c r="AL589" s="6" t="n">
        <v>-1.13</v>
      </c>
      <c r="AM589" s="0" t="s">
        <v>381</v>
      </c>
    </row>
    <row collapsed="false" customFormat="false" customHeight="false" hidden="false" ht="12.1" outlineLevel="0" r="590">
      <c r="A590" s="0"/>
      <c r="B590" s="0"/>
      <c r="C590" s="0"/>
      <c r="D590" s="0"/>
      <c r="E590" s="0"/>
      <c r="F590" s="0"/>
      <c r="G590" s="0"/>
      <c r="H590" s="0"/>
      <c r="I590" s="0"/>
      <c r="J590" s="0"/>
      <c r="K590" s="0"/>
      <c r="L590" s="0"/>
      <c r="M590" s="0"/>
      <c r="N590" s="0"/>
      <c r="O590" s="0"/>
      <c r="P590" s="0"/>
      <c r="Q590" s="0"/>
      <c r="R590" s="0"/>
      <c r="S590" s="0"/>
      <c r="T590" s="0"/>
      <c r="U590" s="0"/>
      <c r="V590" s="0"/>
      <c r="W590" s="0"/>
      <c r="X590" s="0"/>
      <c r="Y590" s="0"/>
      <c r="Z590" s="0"/>
      <c r="AA590" s="0"/>
      <c r="AB590" s="0"/>
      <c r="AC590" s="0"/>
      <c r="AD590" s="0"/>
      <c r="AE590" s="0"/>
      <c r="AF590" s="0"/>
      <c r="AG590" s="0"/>
      <c r="AH590" s="0"/>
      <c r="AI590" s="0"/>
      <c r="AJ590" s="0"/>
      <c r="AK590" s="11" t="n">
        <v>45967</v>
      </c>
      <c r="AL590" s="6" t="n">
        <v>-1.13</v>
      </c>
      <c r="AM590" s="0" t="s">
        <v>381</v>
      </c>
    </row>
    <row collapsed="false" customFormat="false" customHeight="false" hidden="false" ht="12.1" outlineLevel="0" r="591">
      <c r="A591" s="0"/>
      <c r="B591" s="0"/>
      <c r="C591" s="0"/>
      <c r="D591" s="0"/>
      <c r="E591" s="0"/>
      <c r="F591" s="0"/>
      <c r="G591" s="0"/>
      <c r="H591" s="0"/>
      <c r="I591" s="0"/>
      <c r="J591" s="0"/>
      <c r="K591" s="0"/>
      <c r="L591" s="0"/>
      <c r="M591" s="0"/>
      <c r="N591" s="0"/>
      <c r="O591" s="0"/>
      <c r="P591" s="0"/>
      <c r="Q591" s="0"/>
      <c r="R591" s="0"/>
      <c r="S591" s="0"/>
      <c r="T591" s="0"/>
      <c r="U591" s="0"/>
      <c r="V591" s="0"/>
      <c r="W591" s="0"/>
      <c r="X591" s="0"/>
      <c r="Y591" s="0"/>
      <c r="Z591" s="0"/>
      <c r="AA591" s="0"/>
      <c r="AB591" s="0"/>
      <c r="AC591" s="0"/>
      <c r="AD591" s="0"/>
      <c r="AE591" s="0"/>
      <c r="AF591" s="0"/>
      <c r="AG591" s="0"/>
      <c r="AH591" s="0"/>
      <c r="AI591" s="0"/>
      <c r="AJ591" s="0"/>
      <c r="AK591" s="11" t="n">
        <v>45967</v>
      </c>
      <c r="AL591" s="6" t="n">
        <v>-1.13</v>
      </c>
      <c r="AM591" s="0" t="s">
        <v>381</v>
      </c>
    </row>
    <row collapsed="false" customFormat="false" customHeight="false" hidden="false" ht="12.1" outlineLevel="0" r="592">
      <c r="A592" s="0"/>
      <c r="B592" s="0"/>
      <c r="C592" s="0"/>
      <c r="D592" s="0"/>
      <c r="E592" s="0"/>
      <c r="F592" s="0"/>
      <c r="G592" s="0"/>
      <c r="H592" s="0"/>
      <c r="I592" s="0"/>
      <c r="J592" s="0"/>
      <c r="K592" s="0"/>
      <c r="L592" s="0"/>
      <c r="M592" s="0"/>
      <c r="N592" s="0"/>
      <c r="O592" s="0"/>
      <c r="P592" s="0"/>
      <c r="Q592" s="0"/>
      <c r="R592" s="0"/>
      <c r="S592" s="0"/>
      <c r="T592" s="0"/>
      <c r="U592" s="0"/>
      <c r="V592" s="0"/>
      <c r="W592" s="0"/>
      <c r="X592" s="0"/>
      <c r="Y592" s="0"/>
      <c r="Z592" s="0"/>
      <c r="AA592" s="0"/>
      <c r="AB592" s="0"/>
      <c r="AC592" s="0"/>
      <c r="AD592" s="0"/>
      <c r="AE592" s="0"/>
      <c r="AF592" s="0"/>
      <c r="AG592" s="0"/>
      <c r="AH592" s="0"/>
      <c r="AI592" s="0"/>
      <c r="AJ592" s="0"/>
      <c r="AK592" s="11" t="n">
        <v>45967</v>
      </c>
      <c r="AL592" s="6" t="n">
        <v>-1.13</v>
      </c>
      <c r="AM592" s="0" t="s">
        <v>381</v>
      </c>
    </row>
    <row collapsed="false" customFormat="false" customHeight="false" hidden="false" ht="12.1" outlineLevel="0" r="593">
      <c r="A593" s="0"/>
      <c r="B593" s="0"/>
      <c r="C593" s="0"/>
      <c r="D593" s="0"/>
      <c r="E593" s="0"/>
      <c r="F593" s="0"/>
      <c r="G593" s="0"/>
      <c r="H593" s="0"/>
      <c r="I593" s="0"/>
      <c r="J593" s="0"/>
      <c r="K593" s="0"/>
      <c r="L593" s="0"/>
      <c r="M593" s="0"/>
      <c r="N593" s="0"/>
      <c r="O593" s="0"/>
      <c r="P593" s="0"/>
      <c r="Q593" s="0"/>
      <c r="R593" s="0"/>
      <c r="S593" s="0"/>
      <c r="T593" s="0"/>
      <c r="U593" s="0"/>
      <c r="V593" s="0"/>
      <c r="W593" s="0"/>
      <c r="X593" s="0"/>
      <c r="Y593" s="0"/>
      <c r="Z593" s="0"/>
      <c r="AA593" s="0"/>
      <c r="AB593" s="0"/>
      <c r="AC593" s="0"/>
      <c r="AD593" s="0"/>
      <c r="AE593" s="0"/>
      <c r="AF593" s="0"/>
      <c r="AG593" s="0"/>
      <c r="AH593" s="0"/>
      <c r="AI593" s="0"/>
      <c r="AJ593" s="0"/>
      <c r="AK593" s="11" t="n">
        <v>45967</v>
      </c>
      <c r="AL593" s="6" t="n">
        <v>-1.13</v>
      </c>
      <c r="AM593" s="0" t="s">
        <v>381</v>
      </c>
    </row>
    <row collapsed="false" customFormat="false" customHeight="false" hidden="false" ht="12.1" outlineLevel="0" r="594">
      <c r="A594" s="0"/>
      <c r="B594" s="0"/>
      <c r="C594" s="0"/>
      <c r="D594" s="0"/>
      <c r="E594" s="0"/>
      <c r="F594" s="0"/>
      <c r="G594" s="0"/>
      <c r="H594" s="0"/>
      <c r="I594" s="0"/>
      <c r="J594" s="0"/>
      <c r="K594" s="0"/>
      <c r="L594" s="0"/>
      <c r="M594" s="0"/>
      <c r="N594" s="0"/>
      <c r="O594" s="0"/>
      <c r="P594" s="0"/>
      <c r="Q594" s="0"/>
      <c r="R594" s="0"/>
      <c r="S594" s="0"/>
      <c r="T594" s="0"/>
      <c r="U594" s="0"/>
      <c r="V594" s="0"/>
      <c r="W594" s="0"/>
      <c r="X594" s="0"/>
      <c r="Y594" s="0"/>
      <c r="Z594" s="0"/>
      <c r="AA594" s="0"/>
      <c r="AB594" s="0"/>
      <c r="AC594" s="0"/>
      <c r="AD594" s="0"/>
      <c r="AE594" s="0"/>
      <c r="AF594" s="0"/>
      <c r="AG594" s="0"/>
      <c r="AH594" s="0"/>
      <c r="AI594" s="0"/>
      <c r="AJ594" s="0"/>
      <c r="AK594" s="11" t="n">
        <v>45967</v>
      </c>
      <c r="AL594" s="6" t="n">
        <v>-1.13</v>
      </c>
      <c r="AM594" s="0" t="s">
        <v>381</v>
      </c>
    </row>
    <row collapsed="false" customFormat="false" customHeight="false" hidden="false" ht="12.1" outlineLevel="0" r="595">
      <c r="A595" s="0"/>
      <c r="B595" s="0"/>
      <c r="C595" s="0"/>
      <c r="D595" s="0"/>
      <c r="E595" s="0"/>
      <c r="F595" s="0"/>
      <c r="G595" s="0"/>
      <c r="H595" s="0"/>
      <c r="I595" s="0"/>
      <c r="J595" s="0"/>
      <c r="K595" s="0"/>
      <c r="L595" s="0"/>
      <c r="M595" s="0"/>
      <c r="N595" s="0"/>
      <c r="O595" s="0"/>
      <c r="P595" s="0"/>
      <c r="Q595" s="0"/>
      <c r="R595" s="0"/>
      <c r="S595" s="0"/>
      <c r="T595" s="0"/>
      <c r="U595" s="0"/>
      <c r="V595" s="0"/>
      <c r="W595" s="0"/>
      <c r="X595" s="0"/>
      <c r="Y595" s="0"/>
      <c r="Z595" s="0"/>
      <c r="AA595" s="0"/>
      <c r="AB595" s="0"/>
      <c r="AC595" s="0"/>
      <c r="AD595" s="0"/>
      <c r="AE595" s="0"/>
      <c r="AF595" s="0"/>
      <c r="AG595" s="0"/>
      <c r="AH595" s="0"/>
      <c r="AI595" s="0"/>
      <c r="AJ595" s="0"/>
      <c r="AK595" s="11" t="n">
        <v>45967</v>
      </c>
      <c r="AL595" s="6" t="n">
        <v>-1.13</v>
      </c>
      <c r="AM595" s="0" t="s">
        <v>381</v>
      </c>
    </row>
    <row collapsed="false" customFormat="false" customHeight="false" hidden="false" ht="12.1" outlineLevel="0" r="596">
      <c r="A596" s="0"/>
      <c r="B596" s="0"/>
      <c r="C596" s="0"/>
      <c r="D596" s="0"/>
      <c r="E596" s="0"/>
      <c r="F596" s="0"/>
      <c r="G596" s="0"/>
      <c r="H596" s="0"/>
      <c r="I596" s="0"/>
      <c r="J596" s="0"/>
      <c r="K596" s="0"/>
      <c r="L596" s="0"/>
      <c r="M596" s="0"/>
      <c r="N596" s="0"/>
      <c r="O596" s="0"/>
      <c r="P596" s="0"/>
      <c r="Q596" s="0"/>
      <c r="R596" s="0"/>
      <c r="S596" s="0"/>
      <c r="T596" s="0"/>
      <c r="U596" s="0"/>
      <c r="V596" s="0"/>
      <c r="W596" s="0"/>
      <c r="X596" s="0"/>
      <c r="Y596" s="0"/>
      <c r="Z596" s="0"/>
      <c r="AA596" s="0"/>
      <c r="AB596" s="0"/>
      <c r="AC596" s="0"/>
      <c r="AD596" s="0"/>
      <c r="AE596" s="0"/>
      <c r="AF596" s="0"/>
      <c r="AG596" s="0"/>
      <c r="AH596" s="0"/>
      <c r="AI596" s="0"/>
      <c r="AJ596" s="0"/>
      <c r="AK596" s="11" t="n">
        <v>45967</v>
      </c>
      <c r="AL596" s="6" t="n">
        <v>-1.13</v>
      </c>
      <c r="AM596" s="0" t="s">
        <v>381</v>
      </c>
    </row>
    <row collapsed="false" customFormat="false" customHeight="false" hidden="false" ht="12.1" outlineLevel="0" r="597">
      <c r="A597" s="0"/>
      <c r="B597" s="0"/>
      <c r="C597" s="0"/>
      <c r="D597" s="0"/>
      <c r="E597" s="0"/>
      <c r="F597" s="0"/>
      <c r="G597" s="0"/>
      <c r="H597" s="0"/>
      <c r="I597" s="0"/>
      <c r="J597" s="0"/>
      <c r="K597" s="0"/>
      <c r="L597" s="0"/>
      <c r="M597" s="0"/>
      <c r="N597" s="0"/>
      <c r="O597" s="0"/>
      <c r="P597" s="0"/>
      <c r="Q597" s="0"/>
      <c r="R597" s="0"/>
      <c r="S597" s="0"/>
      <c r="T597" s="0"/>
      <c r="U597" s="0"/>
      <c r="V597" s="0"/>
      <c r="W597" s="0"/>
      <c r="X597" s="0"/>
      <c r="Y597" s="0"/>
      <c r="Z597" s="0"/>
      <c r="AA597" s="0"/>
      <c r="AB597" s="0"/>
      <c r="AC597" s="0"/>
      <c r="AD597" s="0"/>
      <c r="AE597" s="0"/>
      <c r="AF597" s="0"/>
      <c r="AG597" s="0"/>
      <c r="AH597" s="0"/>
      <c r="AI597" s="0"/>
      <c r="AJ597" s="0"/>
      <c r="AK597" s="11" t="n">
        <v>45967</v>
      </c>
      <c r="AL597" s="6" t="n">
        <v>-1.13</v>
      </c>
      <c r="AM597" s="0" t="s">
        <v>381</v>
      </c>
    </row>
    <row collapsed="false" customFormat="false" customHeight="false" hidden="false" ht="12.1" outlineLevel="0" r="598">
      <c r="A598" s="0"/>
      <c r="B598" s="0"/>
      <c r="C598" s="0"/>
      <c r="D598" s="0"/>
      <c r="E598" s="0"/>
      <c r="F598" s="0"/>
      <c r="G598" s="0"/>
      <c r="H598" s="0"/>
      <c r="I598" s="0"/>
      <c r="J598" s="0"/>
      <c r="K598" s="0"/>
      <c r="L598" s="0"/>
      <c r="M598" s="0"/>
      <c r="N598" s="0"/>
      <c r="O598" s="0"/>
      <c r="P598" s="0"/>
      <c r="Q598" s="0"/>
      <c r="R598" s="0"/>
      <c r="S598" s="0"/>
      <c r="T598" s="0"/>
      <c r="U598" s="0"/>
      <c r="V598" s="0"/>
      <c r="W598" s="0"/>
      <c r="X598" s="0"/>
      <c r="Y598" s="0"/>
      <c r="Z598" s="0"/>
      <c r="AA598" s="0"/>
      <c r="AB598" s="0"/>
      <c r="AC598" s="0"/>
      <c r="AD598" s="0"/>
      <c r="AE598" s="0"/>
      <c r="AF598" s="0"/>
      <c r="AG598" s="0"/>
      <c r="AH598" s="0"/>
      <c r="AI598" s="0"/>
      <c r="AJ598" s="0"/>
      <c r="AK598" s="11" t="n">
        <v>45967</v>
      </c>
      <c r="AL598" s="6" t="n">
        <v>-1.13</v>
      </c>
      <c r="AM598" s="0" t="s">
        <v>381</v>
      </c>
    </row>
    <row collapsed="false" customFormat="false" customHeight="false" hidden="false" ht="12.1" outlineLevel="0" r="599">
      <c r="A599" s="0"/>
      <c r="B599" s="0"/>
      <c r="C599" s="0"/>
      <c r="D599" s="0"/>
      <c r="E599" s="0"/>
      <c r="F599" s="0"/>
      <c r="G599" s="0"/>
      <c r="H599" s="0"/>
      <c r="I599" s="0"/>
      <c r="J599" s="0"/>
      <c r="K599" s="0"/>
      <c r="L599" s="0"/>
      <c r="M599" s="0"/>
      <c r="N599" s="0"/>
      <c r="O599" s="0"/>
      <c r="P599" s="0"/>
      <c r="Q599" s="0"/>
      <c r="R599" s="0"/>
      <c r="S599" s="0"/>
      <c r="T599" s="0"/>
      <c r="U599" s="0"/>
      <c r="V599" s="0"/>
      <c r="W599" s="0"/>
      <c r="X599" s="0"/>
      <c r="Y599" s="0"/>
      <c r="Z599" s="0"/>
      <c r="AA599" s="0"/>
      <c r="AB599" s="0"/>
      <c r="AC599" s="0"/>
      <c r="AD599" s="0"/>
      <c r="AE599" s="0"/>
      <c r="AF599" s="0"/>
      <c r="AG599" s="0"/>
      <c r="AH599" s="0"/>
      <c r="AI599" s="0"/>
      <c r="AJ599" s="0"/>
      <c r="AK599" s="11" t="n">
        <v>45967</v>
      </c>
      <c r="AL599" s="6" t="n">
        <v>-1.13</v>
      </c>
      <c r="AM599" s="0" t="s">
        <v>381</v>
      </c>
    </row>
    <row collapsed="false" customFormat="false" customHeight="false" hidden="false" ht="12.1" outlineLevel="0" r="600">
      <c r="A600" s="0"/>
      <c r="B600" s="0"/>
      <c r="C600" s="0"/>
      <c r="D600" s="0"/>
      <c r="E600" s="0"/>
      <c r="F600" s="0"/>
      <c r="G600" s="0"/>
      <c r="H600" s="0"/>
      <c r="I600" s="0"/>
      <c r="J600" s="0"/>
      <c r="K600" s="0"/>
      <c r="L600" s="0"/>
      <c r="M600" s="0"/>
      <c r="N600" s="0"/>
      <c r="O600" s="0"/>
      <c r="P600" s="0"/>
      <c r="Q600" s="0"/>
      <c r="R600" s="0"/>
      <c r="S600" s="0"/>
      <c r="T600" s="0"/>
      <c r="U600" s="0"/>
      <c r="V600" s="0"/>
      <c r="W600" s="0"/>
      <c r="X600" s="0"/>
      <c r="Y600" s="0"/>
      <c r="Z600" s="0"/>
      <c r="AA600" s="0"/>
      <c r="AB600" s="0"/>
      <c r="AC600" s="0"/>
      <c r="AD600" s="0"/>
      <c r="AE600" s="0"/>
      <c r="AF600" s="0"/>
      <c r="AG600" s="0"/>
      <c r="AH600" s="0"/>
      <c r="AI600" s="0"/>
      <c r="AJ600" s="0"/>
      <c r="AK600" s="11" t="n">
        <v>45967</v>
      </c>
      <c r="AL600" s="6" t="n">
        <v>-1.13</v>
      </c>
      <c r="AM600" s="0" t="s">
        <v>381</v>
      </c>
    </row>
    <row collapsed="false" customFormat="false" customHeight="false" hidden="false" ht="12.1" outlineLevel="0" r="601">
      <c r="A601" s="0"/>
      <c r="B601" s="0"/>
      <c r="C601" s="0"/>
      <c r="D601" s="0"/>
      <c r="E601" s="0"/>
      <c r="F601" s="0"/>
      <c r="G601" s="0"/>
      <c r="H601" s="0"/>
      <c r="I601" s="0"/>
      <c r="J601" s="0"/>
      <c r="K601" s="0"/>
      <c r="L601" s="0"/>
      <c r="M601" s="0"/>
      <c r="N601" s="0"/>
      <c r="O601" s="0"/>
      <c r="P601" s="0"/>
      <c r="Q601" s="0"/>
      <c r="R601" s="0"/>
      <c r="S601" s="0"/>
      <c r="T601" s="0"/>
      <c r="U601" s="0"/>
      <c r="V601" s="0"/>
      <c r="W601" s="0"/>
      <c r="X601" s="0"/>
      <c r="Y601" s="0"/>
      <c r="Z601" s="0"/>
      <c r="AA601" s="0"/>
      <c r="AB601" s="0"/>
      <c r="AC601" s="0"/>
      <c r="AD601" s="0"/>
      <c r="AE601" s="0"/>
      <c r="AF601" s="0"/>
      <c r="AG601" s="0"/>
      <c r="AH601" s="0"/>
      <c r="AI601" s="0"/>
      <c r="AJ601" s="0"/>
      <c r="AK601" s="11" t="n">
        <v>45967</v>
      </c>
      <c r="AL601" s="6" t="n">
        <v>-1.13</v>
      </c>
      <c r="AM601" s="0" t="s">
        <v>381</v>
      </c>
    </row>
    <row collapsed="false" customFormat="false" customHeight="false" hidden="false" ht="12.1" outlineLevel="0" r="602">
      <c r="A602" s="0"/>
      <c r="B602" s="0"/>
      <c r="C602" s="0"/>
      <c r="D602" s="0"/>
      <c r="E602" s="0"/>
      <c r="F602" s="0"/>
      <c r="G602" s="0"/>
      <c r="H602" s="0"/>
      <c r="I602" s="0"/>
      <c r="J602" s="0"/>
      <c r="K602" s="0"/>
      <c r="L602" s="0"/>
      <c r="M602" s="0"/>
      <c r="N602" s="0"/>
      <c r="O602" s="0"/>
      <c r="P602" s="0"/>
      <c r="Q602" s="0"/>
      <c r="R602" s="0"/>
      <c r="S602" s="0"/>
      <c r="T602" s="0"/>
      <c r="U602" s="0"/>
      <c r="V602" s="0"/>
      <c r="W602" s="0"/>
      <c r="X602" s="0"/>
      <c r="Y602" s="0"/>
      <c r="Z602" s="0"/>
      <c r="AA602" s="0"/>
      <c r="AB602" s="0"/>
      <c r="AC602" s="0"/>
      <c r="AD602" s="0"/>
      <c r="AE602" s="0"/>
      <c r="AF602" s="0"/>
      <c r="AG602" s="0"/>
      <c r="AH602" s="0"/>
      <c r="AI602" s="0"/>
      <c r="AJ602" s="0"/>
      <c r="AK602" s="11" t="n">
        <v>45967</v>
      </c>
      <c r="AL602" s="6" t="n">
        <v>-1.13</v>
      </c>
      <c r="AM602" s="0" t="s">
        <v>381</v>
      </c>
    </row>
    <row collapsed="false" customFormat="false" customHeight="false" hidden="false" ht="12.1" outlineLevel="0" r="603">
      <c r="A603" s="0"/>
      <c r="B603" s="0"/>
      <c r="C603" s="0"/>
      <c r="D603" s="0"/>
      <c r="E603" s="0"/>
      <c r="F603" s="0"/>
      <c r="G603" s="0"/>
      <c r="H603" s="0"/>
      <c r="I603" s="0"/>
      <c r="J603" s="0"/>
      <c r="K603" s="0"/>
      <c r="L603" s="0"/>
      <c r="M603" s="0"/>
      <c r="N603" s="0"/>
      <c r="O603" s="0"/>
      <c r="P603" s="0"/>
      <c r="Q603" s="0"/>
      <c r="R603" s="0"/>
      <c r="S603" s="0"/>
      <c r="T603" s="0"/>
      <c r="U603" s="0"/>
      <c r="V603" s="0"/>
      <c r="W603" s="0"/>
      <c r="X603" s="0"/>
      <c r="Y603" s="0"/>
      <c r="Z603" s="0"/>
      <c r="AA603" s="0"/>
      <c r="AB603" s="0"/>
      <c r="AC603" s="0"/>
      <c r="AD603" s="0"/>
      <c r="AE603" s="0"/>
      <c r="AF603" s="0"/>
      <c r="AG603" s="0"/>
      <c r="AH603" s="0"/>
      <c r="AI603" s="0"/>
      <c r="AJ603" s="0"/>
      <c r="AK603" s="11" t="n">
        <v>45967</v>
      </c>
      <c r="AL603" s="6" t="n">
        <v>-1.13</v>
      </c>
      <c r="AM603" s="0" t="s">
        <v>381</v>
      </c>
    </row>
    <row collapsed="false" customFormat="false" customHeight="false" hidden="false" ht="12.1" outlineLevel="0" r="604">
      <c r="A604" s="0"/>
      <c r="B604" s="0"/>
      <c r="C604" s="0"/>
      <c r="D604" s="0"/>
      <c r="E604" s="0"/>
      <c r="F604" s="0"/>
      <c r="G604" s="0"/>
      <c r="H604" s="0"/>
      <c r="I604" s="0"/>
      <c r="J604" s="0"/>
      <c r="K604" s="0"/>
      <c r="L604" s="0"/>
      <c r="M604" s="0"/>
      <c r="N604" s="0"/>
      <c r="O604" s="0"/>
      <c r="P604" s="0"/>
      <c r="Q604" s="0"/>
      <c r="R604" s="0"/>
      <c r="S604" s="0"/>
      <c r="T604" s="0"/>
      <c r="U604" s="0"/>
      <c r="V604" s="0"/>
      <c r="W604" s="0"/>
      <c r="X604" s="0"/>
      <c r="Y604" s="0"/>
      <c r="Z604" s="0"/>
      <c r="AA604" s="0"/>
      <c r="AB604" s="0"/>
      <c r="AC604" s="0"/>
      <c r="AD604" s="0"/>
      <c r="AE604" s="0"/>
      <c r="AF604" s="0"/>
      <c r="AG604" s="0"/>
      <c r="AH604" s="0"/>
      <c r="AI604" s="0"/>
      <c r="AJ604" s="0"/>
      <c r="AK604" s="11" t="n">
        <v>45967</v>
      </c>
      <c r="AL604" s="6" t="n">
        <v>-1.13</v>
      </c>
      <c r="AM604" s="0" t="s">
        <v>381</v>
      </c>
    </row>
    <row collapsed="false" customFormat="false" customHeight="false" hidden="false" ht="12.1" outlineLevel="0" r="605">
      <c r="A605" s="0"/>
      <c r="B605" s="0"/>
      <c r="C605" s="0"/>
      <c r="D605" s="0"/>
      <c r="E605" s="0"/>
      <c r="F605" s="0"/>
      <c r="G605" s="0"/>
      <c r="H605" s="0"/>
      <c r="I605" s="0"/>
      <c r="J605" s="0"/>
      <c r="K605" s="0"/>
      <c r="L605" s="0"/>
      <c r="M605" s="0"/>
      <c r="N605" s="0"/>
      <c r="O605" s="0"/>
      <c r="P605" s="0"/>
      <c r="Q605" s="0"/>
      <c r="R605" s="0"/>
      <c r="S605" s="0"/>
      <c r="T605" s="0"/>
      <c r="U605" s="0"/>
      <c r="V605" s="0"/>
      <c r="W605" s="0"/>
      <c r="X605" s="0"/>
      <c r="Y605" s="0"/>
      <c r="Z605" s="0"/>
      <c r="AA605" s="0"/>
      <c r="AB605" s="0"/>
      <c r="AC605" s="0"/>
      <c r="AD605" s="0"/>
      <c r="AE605" s="0"/>
      <c r="AF605" s="0"/>
      <c r="AG605" s="0"/>
      <c r="AH605" s="0"/>
      <c r="AI605" s="0"/>
      <c r="AJ605" s="0"/>
      <c r="AK605" s="11" t="n">
        <v>45967</v>
      </c>
      <c r="AL605" s="6" t="n">
        <v>-1.13</v>
      </c>
      <c r="AM605" s="0" t="s">
        <v>381</v>
      </c>
    </row>
    <row collapsed="false" customFormat="false" customHeight="false" hidden="false" ht="12.1" outlineLevel="0" r="606">
      <c r="A606" s="0"/>
      <c r="B606" s="0"/>
      <c r="C606" s="0"/>
      <c r="D606" s="0"/>
      <c r="E606" s="0"/>
      <c r="F606" s="0"/>
      <c r="G606" s="0"/>
      <c r="H606" s="0"/>
      <c r="I606" s="0"/>
      <c r="J606" s="0"/>
      <c r="K606" s="0"/>
      <c r="L606" s="0"/>
      <c r="M606" s="0"/>
      <c r="N606" s="0"/>
      <c r="O606" s="0"/>
      <c r="P606" s="0"/>
      <c r="Q606" s="0"/>
      <c r="R606" s="0"/>
      <c r="S606" s="0"/>
      <c r="T606" s="0"/>
      <c r="U606" s="0"/>
      <c r="V606" s="0"/>
      <c r="W606" s="0"/>
      <c r="X606" s="0"/>
      <c r="Y606" s="0"/>
      <c r="Z606" s="0"/>
      <c r="AA606" s="0"/>
      <c r="AB606" s="0"/>
      <c r="AC606" s="0"/>
      <c r="AD606" s="0"/>
      <c r="AE606" s="0"/>
      <c r="AF606" s="0"/>
      <c r="AG606" s="0"/>
      <c r="AH606" s="0"/>
      <c r="AI606" s="0"/>
      <c r="AJ606" s="0"/>
      <c r="AK606" s="11" t="n">
        <v>45967</v>
      </c>
      <c r="AL606" s="6" t="n">
        <v>-1.13</v>
      </c>
      <c r="AM606" s="0" t="s">
        <v>381</v>
      </c>
    </row>
    <row collapsed="false" customFormat="false" customHeight="false" hidden="false" ht="12.1" outlineLevel="0" r="607">
      <c r="A607" s="0"/>
      <c r="B607" s="0"/>
      <c r="C607" s="0"/>
      <c r="D607" s="0"/>
      <c r="E607" s="0"/>
      <c r="F607" s="0"/>
      <c r="G607" s="0"/>
      <c r="H607" s="0"/>
      <c r="I607" s="0"/>
      <c r="J607" s="0"/>
      <c r="K607" s="0"/>
      <c r="L607" s="0"/>
      <c r="M607" s="0"/>
      <c r="N607" s="0"/>
      <c r="O607" s="0"/>
      <c r="P607" s="0"/>
      <c r="Q607" s="0"/>
      <c r="R607" s="0"/>
      <c r="S607" s="0"/>
      <c r="T607" s="0"/>
      <c r="U607" s="0"/>
      <c r="V607" s="0"/>
      <c r="W607" s="0"/>
      <c r="X607" s="0"/>
      <c r="Y607" s="0"/>
      <c r="Z607" s="0"/>
      <c r="AA607" s="0"/>
      <c r="AB607" s="0"/>
      <c r="AC607" s="0"/>
      <c r="AD607" s="0"/>
      <c r="AE607" s="0"/>
      <c r="AF607" s="0"/>
      <c r="AG607" s="0"/>
      <c r="AH607" s="0"/>
      <c r="AI607" s="0"/>
      <c r="AJ607" s="0"/>
      <c r="AK607" s="11" t="n">
        <v>45967</v>
      </c>
      <c r="AL607" s="6" t="n">
        <v>-1.13</v>
      </c>
      <c r="AM607" s="0" t="s">
        <v>381</v>
      </c>
    </row>
    <row collapsed="false" customFormat="false" customHeight="false" hidden="false" ht="12.1" outlineLevel="0" r="608">
      <c r="A608" s="0"/>
      <c r="B608" s="0"/>
      <c r="C608" s="0"/>
      <c r="D608" s="0"/>
      <c r="E608" s="0"/>
      <c r="F608" s="0"/>
      <c r="G608" s="0"/>
      <c r="H608" s="0"/>
      <c r="I608" s="0"/>
      <c r="J608" s="0"/>
      <c r="K608" s="0"/>
      <c r="L608" s="0"/>
      <c r="M608" s="0"/>
      <c r="N608" s="0"/>
      <c r="O608" s="0"/>
      <c r="P608" s="0"/>
      <c r="Q608" s="0"/>
      <c r="R608" s="0"/>
      <c r="S608" s="0"/>
      <c r="T608" s="0"/>
      <c r="U608" s="0"/>
      <c r="V608" s="0"/>
      <c r="W608" s="0"/>
      <c r="X608" s="0"/>
      <c r="Y608" s="0"/>
      <c r="Z608" s="0"/>
      <c r="AA608" s="0"/>
      <c r="AB608" s="0"/>
      <c r="AC608" s="0"/>
      <c r="AD608" s="0"/>
      <c r="AE608" s="0"/>
      <c r="AF608" s="0"/>
      <c r="AG608" s="0"/>
      <c r="AH608" s="0"/>
      <c r="AI608" s="0"/>
      <c r="AJ608" s="0"/>
      <c r="AK608" s="11" t="n">
        <v>45967</v>
      </c>
      <c r="AL608" s="6" t="n">
        <v>-1.13</v>
      </c>
      <c r="AM608" s="0" t="s">
        <v>381</v>
      </c>
    </row>
    <row collapsed="false" customFormat="false" customHeight="false" hidden="false" ht="12.1" outlineLevel="0" r="609">
      <c r="A609" s="0"/>
      <c r="B609" s="0"/>
      <c r="C609" s="0"/>
      <c r="D609" s="0"/>
      <c r="E609" s="0"/>
      <c r="F609" s="0"/>
      <c r="G609" s="0"/>
      <c r="H609" s="0"/>
      <c r="I609" s="0"/>
      <c r="J609" s="0"/>
      <c r="K609" s="0"/>
      <c r="L609" s="0"/>
      <c r="M609" s="0"/>
      <c r="N609" s="0"/>
      <c r="O609" s="0"/>
      <c r="P609" s="0"/>
      <c r="Q609" s="0"/>
      <c r="R609" s="0"/>
      <c r="S609" s="0"/>
      <c r="T609" s="0"/>
      <c r="U609" s="0"/>
      <c r="V609" s="0"/>
      <c r="W609" s="0"/>
      <c r="X609" s="0"/>
      <c r="Y609" s="0"/>
      <c r="Z609" s="0"/>
      <c r="AA609" s="0"/>
      <c r="AB609" s="0"/>
      <c r="AC609" s="0"/>
      <c r="AD609" s="0"/>
      <c r="AE609" s="0"/>
      <c r="AF609" s="0"/>
      <c r="AG609" s="0"/>
      <c r="AH609" s="0"/>
      <c r="AI609" s="0"/>
      <c r="AJ609" s="0"/>
      <c r="AK609" s="11" t="n">
        <v>45967</v>
      </c>
      <c r="AL609" s="6" t="n">
        <v>-1.13</v>
      </c>
      <c r="AM609" s="0" t="s">
        <v>381</v>
      </c>
    </row>
    <row collapsed="false" customFormat="false" customHeight="false" hidden="false" ht="12.1" outlineLevel="0" r="610">
      <c r="A610" s="0"/>
      <c r="B610" s="0"/>
      <c r="C610" s="0"/>
      <c r="D610" s="0"/>
      <c r="E610" s="0"/>
      <c r="F610" s="0"/>
      <c r="G610" s="0"/>
      <c r="H610" s="0"/>
      <c r="I610" s="0"/>
      <c r="J610" s="0"/>
      <c r="K610" s="0"/>
      <c r="L610" s="0"/>
      <c r="M610" s="0"/>
      <c r="N610" s="0"/>
      <c r="O610" s="0"/>
      <c r="P610" s="0"/>
      <c r="Q610" s="0"/>
      <c r="R610" s="0"/>
      <c r="S610" s="0"/>
      <c r="T610" s="0"/>
      <c r="U610" s="0"/>
      <c r="V610" s="0"/>
      <c r="W610" s="0"/>
      <c r="X610" s="0"/>
      <c r="Y610" s="0"/>
      <c r="Z610" s="0"/>
      <c r="AA610" s="0"/>
      <c r="AB610" s="0"/>
      <c r="AC610" s="0"/>
      <c r="AD610" s="0"/>
      <c r="AE610" s="0"/>
      <c r="AF610" s="0"/>
      <c r="AG610" s="0"/>
      <c r="AH610" s="0"/>
      <c r="AI610" s="0"/>
      <c r="AJ610" s="0"/>
      <c r="AK610" s="11" t="n">
        <v>45967</v>
      </c>
      <c r="AL610" s="6" t="n">
        <v>-1.13</v>
      </c>
      <c r="AM610" s="0" t="s">
        <v>381</v>
      </c>
    </row>
    <row collapsed="false" customFormat="false" customHeight="false" hidden="false" ht="12.1" outlineLevel="0" r="611">
      <c r="A611" s="0"/>
      <c r="B611" s="0"/>
      <c r="C611" s="0"/>
      <c r="D611" s="0"/>
      <c r="E611" s="0"/>
      <c r="F611" s="0"/>
      <c r="G611" s="0"/>
      <c r="H611" s="0"/>
      <c r="I611" s="0"/>
      <c r="J611" s="0"/>
      <c r="K611" s="0"/>
      <c r="L611" s="0"/>
      <c r="M611" s="0"/>
      <c r="N611" s="0"/>
      <c r="O611" s="0"/>
      <c r="P611" s="0"/>
      <c r="Q611" s="0"/>
      <c r="R611" s="0"/>
      <c r="S611" s="0"/>
      <c r="T611" s="0"/>
      <c r="U611" s="0"/>
      <c r="V611" s="0"/>
      <c r="W611" s="0"/>
      <c r="X611" s="0"/>
      <c r="Y611" s="0"/>
      <c r="Z611" s="0"/>
      <c r="AA611" s="0"/>
      <c r="AB611" s="0"/>
      <c r="AC611" s="0"/>
      <c r="AD611" s="0"/>
      <c r="AE611" s="0"/>
      <c r="AF611" s="0"/>
      <c r="AG611" s="0"/>
      <c r="AH611" s="0"/>
      <c r="AI611" s="0"/>
      <c r="AJ611" s="0"/>
      <c r="AK611" s="11" t="n">
        <v>45967</v>
      </c>
      <c r="AL611" s="6" t="n">
        <v>-1.13</v>
      </c>
      <c r="AM611" s="0" t="s">
        <v>381</v>
      </c>
    </row>
    <row collapsed="false" customFormat="false" customHeight="false" hidden="false" ht="12.1" outlineLevel="0" r="612">
      <c r="A612" s="0"/>
      <c r="B612" s="0"/>
      <c r="C612" s="0"/>
      <c r="D612" s="0"/>
      <c r="E612" s="0"/>
      <c r="F612" s="0"/>
      <c r="G612" s="0"/>
      <c r="H612" s="0"/>
      <c r="I612" s="0"/>
      <c r="J612" s="0"/>
      <c r="K612" s="0"/>
      <c r="L612" s="0"/>
      <c r="M612" s="0"/>
      <c r="N612" s="0"/>
      <c r="O612" s="0"/>
      <c r="P612" s="0"/>
      <c r="Q612" s="0"/>
      <c r="R612" s="0"/>
      <c r="S612" s="0"/>
      <c r="T612" s="0"/>
      <c r="U612" s="0"/>
      <c r="V612" s="0"/>
      <c r="W612" s="0"/>
      <c r="X612" s="0"/>
      <c r="Y612" s="0"/>
      <c r="Z612" s="0"/>
      <c r="AA612" s="0"/>
      <c r="AB612" s="0"/>
      <c r="AC612" s="0"/>
      <c r="AD612" s="0"/>
      <c r="AE612" s="0"/>
      <c r="AF612" s="0"/>
      <c r="AG612" s="0"/>
      <c r="AH612" s="0"/>
      <c r="AI612" s="0"/>
      <c r="AJ612" s="0"/>
      <c r="AK612" s="11" t="n">
        <v>45967</v>
      </c>
      <c r="AL612" s="6" t="n">
        <v>-1.13</v>
      </c>
      <c r="AM612" s="0" t="s">
        <v>381</v>
      </c>
    </row>
    <row collapsed="false" customFormat="false" customHeight="false" hidden="false" ht="12.1" outlineLevel="0" r="613">
      <c r="A613" s="0"/>
      <c r="B613" s="0"/>
      <c r="C613" s="0"/>
      <c r="D613" s="0"/>
      <c r="E613" s="0"/>
      <c r="F613" s="0"/>
      <c r="G613" s="0"/>
      <c r="H613" s="0"/>
      <c r="I613" s="0"/>
      <c r="J613" s="0"/>
      <c r="K613" s="0"/>
      <c r="L613" s="0"/>
      <c r="M613" s="0"/>
      <c r="N613" s="0"/>
      <c r="O613" s="0"/>
      <c r="P613" s="0"/>
      <c r="Q613" s="0"/>
      <c r="R613" s="0"/>
      <c r="S613" s="0"/>
      <c r="T613" s="0"/>
      <c r="U613" s="0"/>
      <c r="V613" s="0"/>
      <c r="W613" s="0"/>
      <c r="X613" s="0"/>
      <c r="Y613" s="0"/>
      <c r="Z613" s="0"/>
      <c r="AA613" s="0"/>
      <c r="AB613" s="0"/>
      <c r="AC613" s="0"/>
      <c r="AD613" s="0"/>
      <c r="AE613" s="0"/>
      <c r="AF613" s="0"/>
      <c r="AG613" s="0"/>
      <c r="AH613" s="0"/>
      <c r="AI613" s="0"/>
      <c r="AJ613" s="0"/>
      <c r="AK613" s="11" t="n">
        <v>45967</v>
      </c>
      <c r="AL613" s="6" t="n">
        <v>-1.13</v>
      </c>
      <c r="AM613" s="0" t="s">
        <v>381</v>
      </c>
    </row>
    <row collapsed="false" customFormat="false" customHeight="false" hidden="false" ht="12.1" outlineLevel="0" r="614">
      <c r="A614" s="0"/>
      <c r="B614" s="0"/>
      <c r="C614" s="0"/>
      <c r="D614" s="0"/>
      <c r="E614" s="0"/>
      <c r="F614" s="0"/>
      <c r="G614" s="0"/>
      <c r="H614" s="0"/>
      <c r="I614" s="0"/>
      <c r="J614" s="0"/>
      <c r="K614" s="0"/>
      <c r="L614" s="0"/>
      <c r="M614" s="0"/>
      <c r="N614" s="0"/>
      <c r="O614" s="0"/>
      <c r="P614" s="0"/>
      <c r="Q614" s="0"/>
      <c r="R614" s="0"/>
      <c r="S614" s="0"/>
      <c r="T614" s="0"/>
      <c r="U614" s="0"/>
      <c r="V614" s="0"/>
      <c r="W614" s="0"/>
      <c r="X614" s="0"/>
      <c r="Y614" s="0"/>
      <c r="Z614" s="0"/>
      <c r="AA614" s="0"/>
      <c r="AB614" s="0"/>
      <c r="AC614" s="0"/>
      <c r="AD614" s="0"/>
      <c r="AE614" s="0"/>
      <c r="AF614" s="0"/>
      <c r="AG614" s="0"/>
      <c r="AH614" s="0"/>
      <c r="AI614" s="0"/>
      <c r="AJ614" s="0"/>
      <c r="AK614" s="11" t="n">
        <v>45967</v>
      </c>
      <c r="AL614" s="6" t="n">
        <v>-1.13</v>
      </c>
      <c r="AM614" s="0" t="s">
        <v>381</v>
      </c>
    </row>
    <row collapsed="false" customFormat="false" customHeight="false" hidden="false" ht="12.1" outlineLevel="0" r="615">
      <c r="A615" s="0"/>
      <c r="B615" s="0"/>
      <c r="C615" s="0"/>
      <c r="D615" s="0"/>
      <c r="E615" s="0"/>
      <c r="F615" s="0"/>
      <c r="G615" s="0"/>
      <c r="H615" s="0"/>
      <c r="I615" s="0"/>
      <c r="J615" s="0"/>
      <c r="K615" s="0"/>
      <c r="L615" s="0"/>
      <c r="M615" s="0"/>
      <c r="N615" s="0"/>
      <c r="O615" s="0"/>
      <c r="P615" s="0"/>
      <c r="Q615" s="0"/>
      <c r="R615" s="0"/>
      <c r="S615" s="0"/>
      <c r="T615" s="0"/>
      <c r="U615" s="0"/>
      <c r="V615" s="0"/>
      <c r="W615" s="0"/>
      <c r="X615" s="0"/>
      <c r="Y615" s="0"/>
      <c r="Z615" s="0"/>
      <c r="AA615" s="0"/>
      <c r="AB615" s="0"/>
      <c r="AC615" s="0"/>
      <c r="AD615" s="0"/>
      <c r="AE615" s="0"/>
      <c r="AF615" s="0"/>
      <c r="AG615" s="0"/>
      <c r="AH615" s="0"/>
      <c r="AI615" s="0"/>
      <c r="AJ615" s="0"/>
      <c r="AK615" s="11" t="n">
        <v>45967</v>
      </c>
      <c r="AL615" s="6" t="n">
        <v>-1.13</v>
      </c>
      <c r="AM615" s="0" t="s">
        <v>381</v>
      </c>
    </row>
    <row collapsed="false" customFormat="false" customHeight="false" hidden="false" ht="12.1" outlineLevel="0" r="616">
      <c r="A616" s="0"/>
      <c r="B616" s="0"/>
      <c r="C616" s="0"/>
      <c r="D616" s="0"/>
      <c r="E616" s="0"/>
      <c r="F616" s="0"/>
      <c r="G616" s="0"/>
      <c r="H616" s="0"/>
      <c r="I616" s="0"/>
      <c r="J616" s="0"/>
      <c r="K616" s="0"/>
      <c r="L616" s="0"/>
      <c r="M616" s="0"/>
      <c r="N616" s="0"/>
      <c r="O616" s="0"/>
      <c r="P616" s="0"/>
      <c r="Q616" s="0"/>
      <c r="R616" s="0"/>
      <c r="S616" s="0"/>
      <c r="T616" s="0"/>
      <c r="U616" s="0"/>
      <c r="V616" s="0"/>
      <c r="W616" s="0"/>
      <c r="X616" s="0"/>
      <c r="Y616" s="0"/>
      <c r="Z616" s="0"/>
      <c r="AA616" s="0"/>
      <c r="AB616" s="0"/>
      <c r="AC616" s="0"/>
      <c r="AD616" s="0"/>
      <c r="AE616" s="0"/>
      <c r="AF616" s="0"/>
      <c r="AG616" s="0"/>
      <c r="AH616" s="0"/>
      <c r="AI616" s="0"/>
      <c r="AJ616" s="0"/>
      <c r="AK616" s="11" t="n">
        <v>45967</v>
      </c>
      <c r="AL616" s="6" t="n">
        <v>-1.13</v>
      </c>
      <c r="AM616" s="0" t="s">
        <v>381</v>
      </c>
    </row>
    <row collapsed="false" customFormat="false" customHeight="false" hidden="false" ht="12.1" outlineLevel="0" r="617">
      <c r="A617" s="0"/>
      <c r="B617" s="0"/>
      <c r="C617" s="0"/>
      <c r="D617" s="0"/>
      <c r="E617" s="0"/>
      <c r="F617" s="0"/>
      <c r="G617" s="0"/>
      <c r="H617" s="0"/>
      <c r="I617" s="0"/>
      <c r="J617" s="0"/>
      <c r="K617" s="0"/>
      <c r="L617" s="0"/>
      <c r="M617" s="0"/>
      <c r="N617" s="0"/>
      <c r="O617" s="0"/>
      <c r="P617" s="0"/>
      <c r="Q617" s="0"/>
      <c r="R617" s="0"/>
      <c r="S617" s="0"/>
      <c r="T617" s="0"/>
      <c r="U617" s="0"/>
      <c r="V617" s="0"/>
      <c r="W617" s="0"/>
      <c r="X617" s="0"/>
      <c r="Y617" s="0"/>
      <c r="Z617" s="0"/>
      <c r="AA617" s="0"/>
      <c r="AB617" s="0"/>
      <c r="AC617" s="0"/>
      <c r="AD617" s="0"/>
      <c r="AE617" s="0"/>
      <c r="AF617" s="0"/>
      <c r="AG617" s="0"/>
      <c r="AH617" s="0"/>
      <c r="AI617" s="0"/>
      <c r="AJ617" s="0"/>
      <c r="AK617" s="11" t="n">
        <v>45967</v>
      </c>
      <c r="AL617" s="6" t="n">
        <v>-1.13</v>
      </c>
      <c r="AM617" s="0" t="s">
        <v>381</v>
      </c>
    </row>
    <row collapsed="false" customFormat="false" customHeight="false" hidden="false" ht="12.1" outlineLevel="0" r="618">
      <c r="A618" s="0"/>
      <c r="B618" s="0"/>
      <c r="C618" s="0"/>
      <c r="D618" s="0"/>
      <c r="E618" s="0"/>
      <c r="F618" s="0"/>
      <c r="G618" s="0"/>
      <c r="H618" s="0"/>
      <c r="I618" s="0"/>
      <c r="J618" s="0"/>
      <c r="K618" s="0"/>
      <c r="L618" s="0"/>
      <c r="M618" s="0"/>
      <c r="N618" s="0"/>
      <c r="O618" s="0"/>
      <c r="P618" s="0"/>
      <c r="Q618" s="0"/>
      <c r="R618" s="0"/>
      <c r="S618" s="0"/>
      <c r="T618" s="0"/>
      <c r="U618" s="0"/>
      <c r="V618" s="0"/>
      <c r="W618" s="0"/>
      <c r="X618" s="0"/>
      <c r="Y618" s="0"/>
      <c r="Z618" s="0"/>
      <c r="AA618" s="0"/>
      <c r="AB618" s="0"/>
      <c r="AC618" s="0"/>
      <c r="AD618" s="0"/>
      <c r="AE618" s="0"/>
      <c r="AF618" s="0"/>
      <c r="AG618" s="0"/>
      <c r="AH618" s="0"/>
      <c r="AI618" s="0"/>
      <c r="AJ618" s="0"/>
      <c r="AK618" s="11" t="n">
        <v>45967</v>
      </c>
      <c r="AL618" s="6" t="n">
        <v>-1.13</v>
      </c>
      <c r="AM618" s="0" t="s">
        <v>381</v>
      </c>
    </row>
    <row collapsed="false" customFormat="false" customHeight="false" hidden="false" ht="12.1" outlineLevel="0" r="619">
      <c r="A619" s="0"/>
      <c r="B619" s="0"/>
      <c r="C619" s="0"/>
      <c r="D619" s="0"/>
      <c r="E619" s="0"/>
      <c r="F619" s="0"/>
      <c r="G619" s="0"/>
      <c r="H619" s="0"/>
      <c r="I619" s="0"/>
      <c r="J619" s="0"/>
      <c r="K619" s="0"/>
      <c r="L619" s="0"/>
      <c r="M619" s="0"/>
      <c r="N619" s="0"/>
      <c r="O619" s="0"/>
      <c r="P619" s="0"/>
      <c r="Q619" s="0"/>
      <c r="R619" s="0"/>
      <c r="S619" s="0"/>
      <c r="T619" s="0"/>
      <c r="U619" s="0"/>
      <c r="V619" s="0"/>
      <c r="W619" s="0"/>
      <c r="X619" s="0"/>
      <c r="Y619" s="0"/>
      <c r="Z619" s="0"/>
      <c r="AA619" s="0"/>
      <c r="AB619" s="0"/>
      <c r="AC619" s="0"/>
      <c r="AD619" s="0"/>
      <c r="AE619" s="0"/>
      <c r="AF619" s="0"/>
      <c r="AG619" s="0"/>
      <c r="AH619" s="0"/>
      <c r="AI619" s="0"/>
      <c r="AJ619" s="0"/>
      <c r="AK619" s="11" t="n">
        <v>45967</v>
      </c>
      <c r="AL619" s="6" t="n">
        <v>-1.13</v>
      </c>
      <c r="AM619" s="0" t="s">
        <v>381</v>
      </c>
    </row>
    <row collapsed="false" customFormat="false" customHeight="false" hidden="false" ht="12.1" outlineLevel="0" r="620">
      <c r="A620" s="0"/>
      <c r="B620" s="0"/>
      <c r="C620" s="0"/>
      <c r="D620" s="0"/>
      <c r="E620" s="0"/>
      <c r="F620" s="0"/>
      <c r="G620" s="0"/>
      <c r="H620" s="0"/>
      <c r="I620" s="0"/>
      <c r="J620" s="0"/>
      <c r="K620" s="0"/>
      <c r="L620" s="0"/>
      <c r="M620" s="0"/>
      <c r="N620" s="0"/>
      <c r="O620" s="0"/>
      <c r="P620" s="0"/>
      <c r="Q620" s="0"/>
      <c r="R620" s="0"/>
      <c r="S620" s="0"/>
      <c r="T620" s="0"/>
      <c r="U620" s="0"/>
      <c r="V620" s="0"/>
      <c r="W620" s="0"/>
      <c r="X620" s="0"/>
      <c r="Y620" s="0"/>
      <c r="Z620" s="0"/>
      <c r="AA620" s="0"/>
      <c r="AB620" s="0"/>
      <c r="AC620" s="0"/>
      <c r="AD620" s="0"/>
      <c r="AE620" s="0"/>
      <c r="AF620" s="0"/>
      <c r="AG620" s="0"/>
      <c r="AH620" s="0"/>
      <c r="AI620" s="0"/>
      <c r="AJ620" s="0"/>
      <c r="AK620" s="11" t="n">
        <v>45967</v>
      </c>
      <c r="AL620" s="6" t="n">
        <v>-1.13</v>
      </c>
      <c r="AM620" s="0" t="s">
        <v>381</v>
      </c>
    </row>
    <row collapsed="false" customFormat="false" customHeight="false" hidden="false" ht="12.1" outlineLevel="0" r="621">
      <c r="A621" s="0"/>
      <c r="B621" s="0"/>
      <c r="C621" s="0"/>
      <c r="D621" s="0"/>
      <c r="E621" s="0"/>
      <c r="F621" s="0"/>
      <c r="G621" s="0"/>
      <c r="H621" s="0"/>
      <c r="I621" s="0"/>
      <c r="J621" s="0"/>
      <c r="K621" s="0"/>
      <c r="L621" s="0"/>
      <c r="M621" s="0"/>
      <c r="N621" s="0"/>
      <c r="O621" s="0"/>
      <c r="P621" s="0"/>
      <c r="Q621" s="0"/>
      <c r="R621" s="0"/>
      <c r="S621" s="0"/>
      <c r="T621" s="0"/>
      <c r="U621" s="0"/>
      <c r="V621" s="0"/>
      <c r="W621" s="0"/>
      <c r="X621" s="0"/>
      <c r="Y621" s="0"/>
      <c r="Z621" s="0"/>
      <c r="AA621" s="0"/>
      <c r="AB621" s="0"/>
      <c r="AC621" s="0"/>
      <c r="AD621" s="0"/>
      <c r="AE621" s="0"/>
      <c r="AF621" s="0"/>
      <c r="AG621" s="0"/>
      <c r="AH621" s="0"/>
      <c r="AI621" s="0"/>
      <c r="AJ621" s="0"/>
      <c r="AK621" s="11" t="n">
        <v>45967</v>
      </c>
      <c r="AL621" s="6" t="n">
        <v>-1.13</v>
      </c>
      <c r="AM621" s="0" t="s">
        <v>381</v>
      </c>
    </row>
    <row collapsed="false" customFormat="false" customHeight="false" hidden="false" ht="12.1" outlineLevel="0" r="622">
      <c r="A622" s="0"/>
      <c r="B622" s="0"/>
      <c r="C622" s="0"/>
      <c r="D622" s="0"/>
      <c r="E622" s="0"/>
      <c r="F622" s="0"/>
      <c r="G622" s="0"/>
      <c r="H622" s="0"/>
      <c r="I622" s="0"/>
      <c r="J622" s="0"/>
      <c r="K622" s="0"/>
      <c r="L622" s="0"/>
      <c r="M622" s="0"/>
      <c r="N622" s="0"/>
      <c r="O622" s="0"/>
      <c r="P622" s="0"/>
      <c r="Q622" s="0"/>
      <c r="R622" s="0"/>
      <c r="S622" s="0"/>
      <c r="T622" s="0"/>
      <c r="U622" s="0"/>
      <c r="V622" s="0"/>
      <c r="W622" s="0"/>
      <c r="X622" s="0"/>
      <c r="Y622" s="0"/>
      <c r="Z622" s="0"/>
      <c r="AA622" s="0"/>
      <c r="AB622" s="0"/>
      <c r="AC622" s="0"/>
      <c r="AD622" s="0"/>
      <c r="AE622" s="0"/>
      <c r="AF622" s="0"/>
      <c r="AG622" s="0"/>
      <c r="AH622" s="0"/>
      <c r="AI622" s="0"/>
      <c r="AJ622" s="0"/>
      <c r="AK622" s="11" t="n">
        <v>45967</v>
      </c>
      <c r="AL622" s="6" t="n">
        <v>-1.13</v>
      </c>
      <c r="AM622" s="0" t="s">
        <v>381</v>
      </c>
    </row>
    <row collapsed="false" customFormat="false" customHeight="false" hidden="false" ht="12.1" outlineLevel="0" r="623">
      <c r="A623" s="0"/>
      <c r="B623" s="0"/>
      <c r="C623" s="0"/>
      <c r="D623" s="0"/>
      <c r="E623" s="0"/>
      <c r="F623" s="0"/>
      <c r="G623" s="0"/>
      <c r="H623" s="0"/>
      <c r="I623" s="0"/>
      <c r="J623" s="0"/>
      <c r="K623" s="0"/>
      <c r="L623" s="0"/>
      <c r="M623" s="0"/>
      <c r="N623" s="0"/>
      <c r="O623" s="0"/>
      <c r="P623" s="0"/>
      <c r="Q623" s="0"/>
      <c r="R623" s="0"/>
      <c r="S623" s="0"/>
      <c r="T623" s="0"/>
      <c r="U623" s="0"/>
      <c r="V623" s="0"/>
      <c r="W623" s="0"/>
      <c r="X623" s="0"/>
      <c r="Y623" s="0"/>
      <c r="Z623" s="0"/>
      <c r="AA623" s="0"/>
      <c r="AB623" s="0"/>
      <c r="AC623" s="0"/>
      <c r="AD623" s="0"/>
      <c r="AE623" s="0"/>
      <c r="AF623" s="0"/>
      <c r="AG623" s="0"/>
      <c r="AH623" s="0"/>
      <c r="AI623" s="0"/>
      <c r="AJ623" s="0"/>
      <c r="AK623" s="11" t="n">
        <v>45967</v>
      </c>
      <c r="AL623" s="6" t="n">
        <v>-1.13</v>
      </c>
      <c r="AM623" s="0" t="s">
        <v>381</v>
      </c>
    </row>
    <row collapsed="false" customFormat="false" customHeight="false" hidden="false" ht="12.1" outlineLevel="0" r="624">
      <c r="A624" s="0"/>
      <c r="B624" s="0"/>
      <c r="C624" s="0"/>
      <c r="D624" s="0"/>
      <c r="E624" s="0"/>
      <c r="F624" s="0"/>
      <c r="G624" s="0"/>
      <c r="H624" s="0"/>
      <c r="I624" s="0"/>
      <c r="J624" s="0"/>
      <c r="K624" s="0"/>
      <c r="L624" s="0"/>
      <c r="M624" s="0"/>
      <c r="N624" s="0"/>
      <c r="O624" s="0"/>
      <c r="P624" s="0"/>
      <c r="Q624" s="0"/>
      <c r="R624" s="0"/>
      <c r="S624" s="0"/>
      <c r="T624" s="0"/>
      <c r="U624" s="0"/>
      <c r="V624" s="0"/>
      <c r="W624" s="0"/>
      <c r="X624" s="0"/>
      <c r="Y624" s="0"/>
      <c r="Z624" s="0"/>
      <c r="AA624" s="0"/>
      <c r="AB624" s="0"/>
      <c r="AC624" s="0"/>
      <c r="AD624" s="0"/>
      <c r="AE624" s="0"/>
      <c r="AF624" s="0"/>
      <c r="AG624" s="0"/>
      <c r="AH624" s="0"/>
      <c r="AI624" s="0"/>
      <c r="AJ624" s="0"/>
      <c r="AK624" s="11" t="n">
        <v>45967</v>
      </c>
      <c r="AL624" s="6" t="n">
        <v>-1.13</v>
      </c>
      <c r="AM624" s="0" t="s">
        <v>381</v>
      </c>
    </row>
    <row collapsed="false" customFormat="false" customHeight="false" hidden="false" ht="12.1" outlineLevel="0" r="625">
      <c r="A625" s="0"/>
      <c r="B625" s="0"/>
      <c r="C625" s="0"/>
      <c r="D625" s="0"/>
      <c r="E625" s="0"/>
      <c r="F625" s="0"/>
      <c r="G625" s="0"/>
      <c r="H625" s="0"/>
      <c r="I625" s="0"/>
      <c r="J625" s="0"/>
      <c r="K625" s="0"/>
      <c r="L625" s="0"/>
      <c r="M625" s="0"/>
      <c r="N625" s="0"/>
      <c r="O625" s="0"/>
      <c r="P625" s="0"/>
      <c r="Q625" s="0"/>
      <c r="R625" s="0"/>
      <c r="S625" s="0"/>
      <c r="T625" s="0"/>
      <c r="U625" s="0"/>
      <c r="V625" s="0"/>
      <c r="W625" s="0"/>
      <c r="X625" s="0"/>
      <c r="Y625" s="0"/>
      <c r="Z625" s="0"/>
      <c r="AA625" s="0"/>
      <c r="AB625" s="0"/>
      <c r="AC625" s="0"/>
      <c r="AD625" s="0"/>
      <c r="AE625" s="0"/>
      <c r="AF625" s="0"/>
      <c r="AG625" s="0"/>
      <c r="AH625" s="0"/>
      <c r="AI625" s="0"/>
      <c r="AJ625" s="0"/>
      <c r="AK625" s="11" t="n">
        <v>45967</v>
      </c>
      <c r="AL625" s="6" t="n">
        <v>-1.13</v>
      </c>
      <c r="AM625" s="0" t="s">
        <v>381</v>
      </c>
    </row>
    <row collapsed="false" customFormat="false" customHeight="false" hidden="false" ht="12.1" outlineLevel="0" r="626">
      <c r="A626" s="0"/>
      <c r="B626" s="0"/>
      <c r="C626" s="0"/>
      <c r="D626" s="0"/>
      <c r="E626" s="0"/>
      <c r="F626" s="0"/>
      <c r="G626" s="0"/>
      <c r="H626" s="0"/>
      <c r="I626" s="0"/>
      <c r="J626" s="0"/>
      <c r="K626" s="0"/>
      <c r="L626" s="0"/>
      <c r="M626" s="0"/>
      <c r="N626" s="0"/>
      <c r="O626" s="0"/>
      <c r="P626" s="0"/>
      <c r="Q626" s="0"/>
      <c r="R626" s="0"/>
      <c r="S626" s="0"/>
      <c r="T626" s="0"/>
      <c r="U626" s="0"/>
      <c r="V626" s="0"/>
      <c r="W626" s="0"/>
      <c r="X626" s="0"/>
      <c r="Y626" s="0"/>
      <c r="Z626" s="0"/>
      <c r="AA626" s="0"/>
      <c r="AB626" s="0"/>
      <c r="AC626" s="0"/>
      <c r="AD626" s="0"/>
      <c r="AE626" s="0"/>
      <c r="AF626" s="0"/>
      <c r="AG626" s="0"/>
      <c r="AH626" s="0"/>
      <c r="AI626" s="0"/>
      <c r="AJ626" s="0"/>
      <c r="AK626" s="11" t="n">
        <v>45967</v>
      </c>
      <c r="AL626" s="6" t="n">
        <v>-1.13</v>
      </c>
      <c r="AM626" s="0" t="s">
        <v>381</v>
      </c>
    </row>
    <row collapsed="false" customFormat="false" customHeight="false" hidden="false" ht="12.1" outlineLevel="0" r="627">
      <c r="A627" s="0"/>
      <c r="B627" s="0"/>
      <c r="C627" s="0"/>
      <c r="D627" s="0"/>
      <c r="E627" s="0"/>
      <c r="F627" s="0"/>
      <c r="G627" s="0"/>
      <c r="H627" s="0"/>
      <c r="I627" s="0"/>
      <c r="J627" s="0"/>
      <c r="K627" s="0"/>
      <c r="L627" s="0"/>
      <c r="M627" s="0"/>
      <c r="N627" s="0"/>
      <c r="O627" s="0"/>
      <c r="P627" s="0"/>
      <c r="Q627" s="0"/>
      <c r="R627" s="0"/>
      <c r="S627" s="0"/>
      <c r="T627" s="0"/>
      <c r="U627" s="0"/>
      <c r="V627" s="0"/>
      <c r="W627" s="0"/>
      <c r="X627" s="0"/>
      <c r="Y627" s="0"/>
      <c r="Z627" s="0"/>
      <c r="AA627" s="0"/>
      <c r="AB627" s="0"/>
      <c r="AC627" s="0"/>
      <c r="AD627" s="0"/>
      <c r="AE627" s="0"/>
      <c r="AF627" s="0"/>
      <c r="AG627" s="0"/>
      <c r="AH627" s="0"/>
      <c r="AI627" s="0"/>
      <c r="AJ627" s="0"/>
      <c r="AK627" s="11" t="n">
        <v>45967</v>
      </c>
      <c r="AL627" s="6" t="n">
        <v>-1.13</v>
      </c>
      <c r="AM627" s="0" t="s">
        <v>381</v>
      </c>
    </row>
    <row collapsed="false" customFormat="false" customHeight="false" hidden="false" ht="12.1" outlineLevel="0" r="628">
      <c r="A628" s="0"/>
      <c r="B628" s="0"/>
      <c r="C628" s="0"/>
      <c r="D628" s="0"/>
      <c r="E628" s="0"/>
      <c r="F628" s="0"/>
      <c r="G628" s="0"/>
      <c r="H628" s="0"/>
      <c r="I628" s="0"/>
      <c r="J628" s="0"/>
      <c r="K628" s="0"/>
      <c r="L628" s="0"/>
      <c r="M628" s="0"/>
      <c r="N628" s="0"/>
      <c r="O628" s="0"/>
      <c r="P628" s="0"/>
      <c r="Q628" s="0"/>
      <c r="R628" s="0"/>
      <c r="S628" s="0"/>
      <c r="T628" s="0"/>
      <c r="U628" s="0"/>
      <c r="V628" s="0"/>
      <c r="W628" s="0"/>
      <c r="X628" s="0"/>
      <c r="Y628" s="0"/>
      <c r="Z628" s="0"/>
      <c r="AA628" s="0"/>
      <c r="AB628" s="0"/>
      <c r="AC628" s="0"/>
      <c r="AD628" s="0"/>
      <c r="AE628" s="0"/>
      <c r="AF628" s="0"/>
      <c r="AG628" s="0"/>
      <c r="AH628" s="0"/>
      <c r="AI628" s="0"/>
      <c r="AJ628" s="0"/>
      <c r="AK628" s="11" t="n">
        <v>45967</v>
      </c>
      <c r="AL628" s="6" t="n">
        <v>-1.13</v>
      </c>
      <c r="AM628" s="0" t="s">
        <v>381</v>
      </c>
    </row>
    <row collapsed="false" customFormat="false" customHeight="false" hidden="false" ht="12.1" outlineLevel="0" r="629">
      <c r="A629" s="0"/>
      <c r="B629" s="0"/>
      <c r="C629" s="0"/>
      <c r="D629" s="0"/>
      <c r="E629" s="0"/>
      <c r="F629" s="0"/>
      <c r="G629" s="0"/>
      <c r="H629" s="0"/>
      <c r="I629" s="0"/>
      <c r="J629" s="0"/>
      <c r="K629" s="0"/>
      <c r="L629" s="0"/>
      <c r="M629" s="0"/>
      <c r="N629" s="0"/>
      <c r="O629" s="0"/>
      <c r="P629" s="0"/>
      <c r="Q629" s="0"/>
      <c r="R629" s="0"/>
      <c r="S629" s="0"/>
      <c r="T629" s="0"/>
      <c r="U629" s="0"/>
      <c r="V629" s="0"/>
      <c r="W629" s="0"/>
      <c r="X629" s="0"/>
      <c r="Y629" s="0"/>
      <c r="Z629" s="0"/>
      <c r="AA629" s="0"/>
      <c r="AB629" s="0"/>
      <c r="AC629" s="0"/>
      <c r="AD629" s="0"/>
      <c r="AE629" s="0"/>
      <c r="AF629" s="0"/>
      <c r="AG629" s="0"/>
      <c r="AH629" s="0"/>
      <c r="AI629" s="0"/>
      <c r="AJ629" s="0"/>
      <c r="AK629" s="11" t="n">
        <v>45967</v>
      </c>
      <c r="AL629" s="6" t="n">
        <v>-1.13</v>
      </c>
      <c r="AM629" s="0" t="s">
        <v>381</v>
      </c>
    </row>
    <row collapsed="false" customFormat="false" customHeight="false" hidden="false" ht="12.1" outlineLevel="0" r="630">
      <c r="A630" s="0"/>
      <c r="B630" s="0"/>
      <c r="C630" s="0"/>
      <c r="D630" s="0"/>
      <c r="E630" s="0"/>
      <c r="F630" s="0"/>
      <c r="G630" s="0"/>
      <c r="H630" s="0"/>
      <c r="I630" s="0"/>
      <c r="J630" s="0"/>
      <c r="K630" s="0"/>
      <c r="L630" s="0"/>
      <c r="M630" s="0"/>
      <c r="N630" s="0"/>
      <c r="O630" s="0"/>
      <c r="P630" s="0"/>
      <c r="Q630" s="0"/>
      <c r="R630" s="0"/>
      <c r="S630" s="0"/>
      <c r="T630" s="0"/>
      <c r="U630" s="0"/>
      <c r="V630" s="0"/>
      <c r="W630" s="0"/>
      <c r="X630" s="0"/>
      <c r="Y630" s="0"/>
      <c r="Z630" s="0"/>
      <c r="AA630" s="0"/>
      <c r="AB630" s="0"/>
      <c r="AC630" s="0"/>
      <c r="AD630" s="0"/>
      <c r="AE630" s="0"/>
      <c r="AF630" s="0"/>
      <c r="AG630" s="0"/>
      <c r="AH630" s="0"/>
      <c r="AI630" s="0"/>
      <c r="AJ630" s="0"/>
      <c r="AK630" s="11" t="n">
        <v>45967</v>
      </c>
      <c r="AL630" s="6" t="n">
        <v>-1.13</v>
      </c>
      <c r="AM630" s="0" t="s">
        <v>381</v>
      </c>
    </row>
    <row collapsed="false" customFormat="false" customHeight="false" hidden="false" ht="12.1" outlineLevel="0" r="631">
      <c r="A631" s="0"/>
      <c r="B631" s="0"/>
      <c r="C631" s="0"/>
      <c r="D631" s="0"/>
      <c r="E631" s="0"/>
      <c r="F631" s="0"/>
      <c r="G631" s="0"/>
      <c r="H631" s="0"/>
      <c r="I631" s="0"/>
      <c r="J631" s="0"/>
      <c r="K631" s="0"/>
      <c r="L631" s="0"/>
      <c r="M631" s="0"/>
      <c r="N631" s="0"/>
      <c r="O631" s="0"/>
      <c r="P631" s="0"/>
      <c r="Q631" s="0"/>
      <c r="R631" s="0"/>
      <c r="S631" s="0"/>
      <c r="T631" s="0"/>
      <c r="U631" s="0"/>
      <c r="V631" s="0"/>
      <c r="W631" s="0"/>
      <c r="X631" s="0"/>
      <c r="Y631" s="0"/>
      <c r="Z631" s="0"/>
      <c r="AA631" s="0"/>
      <c r="AB631" s="0"/>
      <c r="AC631" s="0"/>
      <c r="AD631" s="0"/>
      <c r="AE631" s="0"/>
      <c r="AF631" s="0"/>
      <c r="AG631" s="0"/>
      <c r="AH631" s="0"/>
      <c r="AI631" s="0"/>
      <c r="AJ631" s="0"/>
      <c r="AK631" s="11" t="n">
        <v>45967</v>
      </c>
      <c r="AL631" s="6" t="n">
        <v>-1.13</v>
      </c>
      <c r="AM631" s="0" t="s">
        <v>381</v>
      </c>
    </row>
    <row collapsed="false" customFormat="false" customHeight="false" hidden="false" ht="12.1" outlineLevel="0" r="632">
      <c r="A632" s="0"/>
      <c r="B632" s="0"/>
      <c r="C632" s="0"/>
      <c r="D632" s="0"/>
      <c r="E632" s="0"/>
      <c r="F632" s="0"/>
      <c r="G632" s="0"/>
      <c r="H632" s="0"/>
      <c r="I632" s="0"/>
      <c r="J632" s="0"/>
      <c r="K632" s="0"/>
      <c r="L632" s="0"/>
      <c r="M632" s="0"/>
      <c r="N632" s="0"/>
      <c r="O632" s="0"/>
      <c r="P632" s="0"/>
      <c r="Q632" s="0"/>
      <c r="R632" s="0"/>
      <c r="S632" s="0"/>
      <c r="T632" s="0"/>
      <c r="U632" s="0"/>
      <c r="V632" s="0"/>
      <c r="W632" s="0"/>
      <c r="X632" s="0"/>
      <c r="Y632" s="0"/>
      <c r="Z632" s="0"/>
      <c r="AA632" s="0"/>
      <c r="AB632" s="0"/>
      <c r="AC632" s="0"/>
      <c r="AD632" s="0"/>
      <c r="AE632" s="0"/>
      <c r="AF632" s="0"/>
      <c r="AG632" s="0"/>
      <c r="AH632" s="0"/>
      <c r="AI632" s="0"/>
      <c r="AJ632" s="0"/>
      <c r="AK632" s="11" t="n">
        <v>45967</v>
      </c>
      <c r="AL632" s="6" t="n">
        <v>-1.13</v>
      </c>
      <c r="AM632" s="0" t="s">
        <v>381</v>
      </c>
    </row>
    <row collapsed="false" customFormat="false" customHeight="false" hidden="false" ht="12.1" outlineLevel="0" r="633">
      <c r="A633" s="0"/>
      <c r="B633" s="0"/>
      <c r="C633" s="0"/>
      <c r="D633" s="0"/>
      <c r="E633" s="0"/>
      <c r="F633" s="0"/>
      <c r="G633" s="0"/>
      <c r="H633" s="0"/>
      <c r="I633" s="0"/>
      <c r="J633" s="0"/>
      <c r="K633" s="0"/>
      <c r="L633" s="0"/>
      <c r="M633" s="0"/>
      <c r="N633" s="0"/>
      <c r="O633" s="0"/>
      <c r="P633" s="0"/>
      <c r="Q633" s="0"/>
      <c r="R633" s="0"/>
      <c r="S633" s="0"/>
      <c r="T633" s="0"/>
      <c r="U633" s="0"/>
      <c r="V633" s="0"/>
      <c r="W633" s="0"/>
      <c r="X633" s="0"/>
      <c r="Y633" s="0"/>
      <c r="Z633" s="0"/>
      <c r="AA633" s="0"/>
      <c r="AB633" s="0"/>
      <c r="AC633" s="0"/>
      <c r="AD633" s="0"/>
      <c r="AE633" s="0"/>
      <c r="AF633" s="0"/>
      <c r="AG633" s="0"/>
      <c r="AH633" s="0"/>
      <c r="AI633" s="0"/>
      <c r="AJ633" s="0"/>
      <c r="AK633" s="11" t="n">
        <v>45967</v>
      </c>
      <c r="AL633" s="6" t="n">
        <v>-1.13</v>
      </c>
      <c r="AM633" s="0" t="s">
        <v>381</v>
      </c>
    </row>
    <row collapsed="false" customFormat="false" customHeight="false" hidden="false" ht="12.1" outlineLevel="0" r="634">
      <c r="A634" s="0"/>
      <c r="B634" s="0"/>
      <c r="C634" s="0"/>
      <c r="D634" s="0"/>
      <c r="E634" s="0"/>
      <c r="F634" s="0"/>
      <c r="G634" s="0"/>
      <c r="H634" s="0"/>
      <c r="I634" s="0"/>
      <c r="J634" s="0"/>
      <c r="K634" s="0"/>
      <c r="L634" s="0"/>
      <c r="M634" s="0"/>
      <c r="N634" s="0"/>
      <c r="O634" s="0"/>
      <c r="P634" s="0"/>
      <c r="Q634" s="0"/>
      <c r="R634" s="0"/>
      <c r="S634" s="0"/>
      <c r="T634" s="0"/>
      <c r="U634" s="0"/>
      <c r="V634" s="0"/>
      <c r="W634" s="0"/>
      <c r="X634" s="0"/>
      <c r="Y634" s="0"/>
      <c r="Z634" s="0"/>
      <c r="AA634" s="0"/>
      <c r="AB634" s="0"/>
      <c r="AC634" s="0"/>
      <c r="AD634" s="0"/>
      <c r="AE634" s="0"/>
      <c r="AF634" s="0"/>
      <c r="AG634" s="0"/>
      <c r="AH634" s="0"/>
      <c r="AI634" s="0"/>
      <c r="AJ634" s="0"/>
      <c r="AK634" s="11" t="n">
        <v>45967</v>
      </c>
      <c r="AL634" s="6" t="n">
        <v>-1.13</v>
      </c>
      <c r="AM634" s="0" t="s">
        <v>381</v>
      </c>
    </row>
    <row collapsed="false" customFormat="false" customHeight="false" hidden="false" ht="12.1" outlineLevel="0" r="635">
      <c r="A635" s="0"/>
      <c r="B635" s="0"/>
      <c r="C635" s="0"/>
      <c r="D635" s="0"/>
      <c r="E635" s="0"/>
      <c r="F635" s="0"/>
      <c r="G635" s="0"/>
      <c r="H635" s="0"/>
      <c r="I635" s="0"/>
      <c r="J635" s="0"/>
      <c r="K635" s="0"/>
      <c r="L635" s="0"/>
      <c r="M635" s="0"/>
      <c r="N635" s="0"/>
      <c r="O635" s="0"/>
      <c r="P635" s="0"/>
      <c r="Q635" s="0"/>
      <c r="R635" s="0"/>
      <c r="S635" s="0"/>
      <c r="T635" s="0"/>
      <c r="U635" s="0"/>
      <c r="V635" s="0"/>
      <c r="W635" s="0"/>
      <c r="X635" s="0"/>
      <c r="Y635" s="0"/>
      <c r="Z635" s="0"/>
      <c r="AA635" s="0"/>
      <c r="AB635" s="0"/>
      <c r="AC635" s="0"/>
      <c r="AD635" s="0"/>
      <c r="AE635" s="0"/>
      <c r="AF635" s="0"/>
      <c r="AG635" s="0"/>
      <c r="AH635" s="0"/>
      <c r="AI635" s="0"/>
      <c r="AJ635" s="0"/>
      <c r="AK635" s="11" t="n">
        <v>45967</v>
      </c>
      <c r="AL635" s="6" t="n">
        <v>-1.13</v>
      </c>
      <c r="AM635" s="0" t="s">
        <v>381</v>
      </c>
    </row>
    <row collapsed="false" customFormat="false" customHeight="false" hidden="false" ht="12.1" outlineLevel="0" r="636">
      <c r="A636" s="0"/>
      <c r="B636" s="0"/>
      <c r="C636" s="0"/>
      <c r="D636" s="0"/>
      <c r="E636" s="0"/>
      <c r="F636" s="0"/>
      <c r="G636" s="0"/>
      <c r="H636" s="0"/>
      <c r="I636" s="0"/>
      <c r="J636" s="0"/>
      <c r="K636" s="0"/>
      <c r="L636" s="0"/>
      <c r="M636" s="0"/>
      <c r="N636" s="0"/>
      <c r="O636" s="0"/>
      <c r="P636" s="0"/>
      <c r="Q636" s="0"/>
      <c r="R636" s="0"/>
      <c r="S636" s="0"/>
      <c r="T636" s="0"/>
      <c r="U636" s="0"/>
      <c r="V636" s="0"/>
      <c r="W636" s="0"/>
      <c r="X636" s="0"/>
      <c r="Y636" s="0"/>
      <c r="Z636" s="0"/>
      <c r="AA636" s="0"/>
      <c r="AB636" s="0"/>
      <c r="AC636" s="0"/>
      <c r="AD636" s="0"/>
      <c r="AE636" s="0"/>
      <c r="AF636" s="0"/>
      <c r="AG636" s="0"/>
      <c r="AH636" s="0"/>
      <c r="AI636" s="0"/>
      <c r="AJ636" s="0"/>
      <c r="AK636" s="11" t="n">
        <v>45967</v>
      </c>
      <c r="AL636" s="6" t="n">
        <v>-1.13</v>
      </c>
      <c r="AM636" s="0" t="s">
        <v>381</v>
      </c>
    </row>
    <row collapsed="false" customFormat="false" customHeight="false" hidden="false" ht="12.1" outlineLevel="0" r="637">
      <c r="A637" s="0"/>
      <c r="B637" s="0"/>
      <c r="C637" s="0"/>
      <c r="D637" s="0"/>
      <c r="E637" s="0"/>
      <c r="F637" s="0"/>
      <c r="G637" s="0"/>
      <c r="H637" s="0"/>
      <c r="I637" s="0"/>
      <c r="J637" s="0"/>
      <c r="K637" s="0"/>
      <c r="L637" s="0"/>
      <c r="M637" s="0"/>
      <c r="N637" s="0"/>
      <c r="O637" s="0"/>
      <c r="P637" s="0"/>
      <c r="Q637" s="0"/>
      <c r="R637" s="0"/>
      <c r="S637" s="0"/>
      <c r="T637" s="0"/>
      <c r="U637" s="0"/>
      <c r="V637" s="0"/>
      <c r="W637" s="0"/>
      <c r="X637" s="0"/>
      <c r="Y637" s="0"/>
      <c r="Z637" s="0"/>
      <c r="AA637" s="0"/>
      <c r="AB637" s="0"/>
      <c r="AC637" s="0"/>
      <c r="AD637" s="0"/>
      <c r="AE637" s="0"/>
      <c r="AF637" s="0"/>
      <c r="AG637" s="0"/>
      <c r="AH637" s="0"/>
      <c r="AI637" s="0"/>
      <c r="AJ637" s="0"/>
      <c r="AK637" s="11" t="n">
        <v>45967</v>
      </c>
      <c r="AL637" s="6" t="n">
        <v>-1.13</v>
      </c>
      <c r="AM637" s="0" t="s">
        <v>381</v>
      </c>
    </row>
    <row collapsed="false" customFormat="false" customHeight="false" hidden="false" ht="12.1" outlineLevel="0" r="638">
      <c r="A638" s="0"/>
      <c r="B638" s="0"/>
      <c r="C638" s="0"/>
      <c r="D638" s="0"/>
      <c r="E638" s="0"/>
      <c r="F638" s="0"/>
      <c r="G638" s="0"/>
      <c r="H638" s="0"/>
      <c r="I638" s="0"/>
      <c r="J638" s="0"/>
      <c r="K638" s="0"/>
      <c r="L638" s="0"/>
      <c r="M638" s="0"/>
      <c r="N638" s="0"/>
      <c r="O638" s="0"/>
      <c r="P638" s="0"/>
      <c r="Q638" s="0"/>
      <c r="R638" s="0"/>
      <c r="S638" s="0"/>
      <c r="T638" s="0"/>
      <c r="U638" s="0"/>
      <c r="V638" s="0"/>
      <c r="W638" s="0"/>
      <c r="X638" s="0"/>
      <c r="Y638" s="0"/>
      <c r="Z638" s="0"/>
      <c r="AA638" s="0"/>
      <c r="AB638" s="0"/>
      <c r="AC638" s="0"/>
      <c r="AD638" s="0"/>
      <c r="AE638" s="0"/>
      <c r="AF638" s="0"/>
      <c r="AG638" s="0"/>
      <c r="AH638" s="0"/>
      <c r="AI638" s="0"/>
      <c r="AJ638" s="0"/>
      <c r="AK638" s="11" t="n">
        <v>45967</v>
      </c>
      <c r="AL638" s="6" t="n">
        <v>-1.13</v>
      </c>
      <c r="AM638" s="0" t="s">
        <v>381</v>
      </c>
    </row>
    <row collapsed="false" customFormat="false" customHeight="false" hidden="false" ht="12.1" outlineLevel="0" r="639">
      <c r="A639" s="0"/>
      <c r="B639" s="0"/>
      <c r="C639" s="0"/>
      <c r="D639" s="0"/>
      <c r="E639" s="0"/>
      <c r="F639" s="0"/>
      <c r="G639" s="0"/>
      <c r="H639" s="0"/>
      <c r="I639" s="0"/>
      <c r="J639" s="0"/>
      <c r="K639" s="0"/>
      <c r="L639" s="0"/>
      <c r="M639" s="0"/>
      <c r="N639" s="0"/>
      <c r="O639" s="0"/>
      <c r="P639" s="0"/>
      <c r="Q639" s="0"/>
      <c r="R639" s="0"/>
      <c r="S639" s="0"/>
      <c r="T639" s="0"/>
      <c r="U639" s="0"/>
      <c r="V639" s="0"/>
      <c r="W639" s="0"/>
      <c r="X639" s="0"/>
      <c r="Y639" s="0"/>
      <c r="Z639" s="0"/>
      <c r="AA639" s="0"/>
      <c r="AB639" s="0"/>
      <c r="AC639" s="0"/>
      <c r="AD639" s="0"/>
      <c r="AE639" s="0"/>
      <c r="AF639" s="0"/>
      <c r="AG639" s="0"/>
      <c r="AH639" s="0"/>
      <c r="AI639" s="0"/>
      <c r="AJ639" s="0"/>
      <c r="AK639" s="11" t="n">
        <v>45967</v>
      </c>
      <c r="AL639" s="6" t="n">
        <v>-1.13</v>
      </c>
      <c r="AM639" s="0" t="s">
        <v>381</v>
      </c>
    </row>
    <row collapsed="false" customFormat="false" customHeight="false" hidden="false" ht="12.1" outlineLevel="0" r="640">
      <c r="A640" s="0"/>
      <c r="B640" s="0"/>
      <c r="C640" s="0"/>
      <c r="D640" s="0"/>
      <c r="E640" s="0"/>
      <c r="F640" s="0"/>
      <c r="G640" s="0"/>
      <c r="H640" s="0"/>
      <c r="I640" s="0"/>
      <c r="J640" s="0"/>
      <c r="K640" s="0"/>
      <c r="L640" s="0"/>
      <c r="M640" s="0"/>
      <c r="N640" s="0"/>
      <c r="O640" s="0"/>
      <c r="P640" s="0"/>
      <c r="Q640" s="0"/>
      <c r="R640" s="0"/>
      <c r="S640" s="0"/>
      <c r="T640" s="0"/>
      <c r="U640" s="0"/>
      <c r="V640" s="0"/>
      <c r="W640" s="0"/>
      <c r="X640" s="0"/>
      <c r="Y640" s="0"/>
      <c r="Z640" s="0"/>
      <c r="AA640" s="0"/>
      <c r="AB640" s="0"/>
      <c r="AC640" s="0"/>
      <c r="AD640" s="0"/>
      <c r="AE640" s="0"/>
      <c r="AF640" s="0"/>
      <c r="AG640" s="0"/>
      <c r="AH640" s="0"/>
      <c r="AI640" s="0"/>
      <c r="AJ640" s="0"/>
      <c r="AK640" s="11" t="n">
        <v>45967</v>
      </c>
      <c r="AL640" s="6" t="n">
        <v>-1.13</v>
      </c>
      <c r="AM640" s="0" t="s">
        <v>381</v>
      </c>
    </row>
    <row collapsed="false" customFormat="false" customHeight="false" hidden="false" ht="12.1" outlineLevel="0" r="641">
      <c r="A641" s="0"/>
      <c r="B641" s="0"/>
      <c r="C641" s="0"/>
      <c r="D641" s="0"/>
      <c r="E641" s="0"/>
      <c r="F641" s="0"/>
      <c r="G641" s="0"/>
      <c r="H641" s="0"/>
      <c r="I641" s="0"/>
      <c r="J641" s="0"/>
      <c r="K641" s="0"/>
      <c r="L641" s="0"/>
      <c r="M641" s="0"/>
      <c r="N641" s="0"/>
      <c r="O641" s="0"/>
      <c r="P641" s="0"/>
      <c r="Q641" s="0"/>
      <c r="R641" s="0"/>
      <c r="S641" s="0"/>
      <c r="T641" s="0"/>
      <c r="U641" s="0"/>
      <c r="V641" s="0"/>
      <c r="W641" s="0"/>
      <c r="X641" s="0"/>
      <c r="Y641" s="0"/>
      <c r="Z641" s="0"/>
      <c r="AA641" s="0"/>
      <c r="AB641" s="0"/>
      <c r="AC641" s="0"/>
      <c r="AD641" s="0"/>
      <c r="AE641" s="0"/>
      <c r="AF641" s="0"/>
      <c r="AG641" s="0"/>
      <c r="AH641" s="0"/>
      <c r="AI641" s="0"/>
      <c r="AJ641" s="0"/>
      <c r="AK641" s="11" t="n">
        <v>45967</v>
      </c>
      <c r="AL641" s="6" t="n">
        <v>-1.13</v>
      </c>
      <c r="AM641" s="0" t="s">
        <v>381</v>
      </c>
    </row>
    <row collapsed="false" customFormat="false" customHeight="false" hidden="false" ht="12.1" outlineLevel="0" r="642">
      <c r="A642" s="0"/>
      <c r="B642" s="0"/>
      <c r="C642" s="0"/>
      <c r="D642" s="0"/>
      <c r="E642" s="0"/>
      <c r="F642" s="0"/>
      <c r="G642" s="0"/>
      <c r="H642" s="0"/>
      <c r="I642" s="0"/>
      <c r="J642" s="0"/>
      <c r="K642" s="0"/>
      <c r="L642" s="0"/>
      <c r="M642" s="0"/>
      <c r="N642" s="0"/>
      <c r="O642" s="0"/>
      <c r="P642" s="0"/>
      <c r="Q642" s="0"/>
      <c r="R642" s="0"/>
      <c r="S642" s="0"/>
      <c r="T642" s="0"/>
      <c r="U642" s="0"/>
      <c r="V642" s="0"/>
      <c r="W642" s="0"/>
      <c r="X642" s="0"/>
      <c r="Y642" s="0"/>
      <c r="Z642" s="0"/>
      <c r="AA642" s="0"/>
      <c r="AB642" s="0"/>
      <c r="AC642" s="0"/>
      <c r="AD642" s="0"/>
      <c r="AE642" s="0"/>
      <c r="AF642" s="0"/>
      <c r="AG642" s="0"/>
      <c r="AH642" s="0"/>
      <c r="AI642" s="0"/>
      <c r="AJ642" s="0"/>
      <c r="AK642" s="11" t="n">
        <v>45967</v>
      </c>
      <c r="AL642" s="6" t="n">
        <v>-1.13</v>
      </c>
      <c r="AM642" s="0" t="s">
        <v>381</v>
      </c>
    </row>
    <row collapsed="false" customFormat="false" customHeight="false" hidden="false" ht="12.1" outlineLevel="0" r="643">
      <c r="A643" s="0"/>
      <c r="B643" s="0"/>
      <c r="C643" s="0"/>
      <c r="D643" s="0"/>
      <c r="E643" s="0"/>
      <c r="F643" s="0"/>
      <c r="G643" s="0"/>
      <c r="H643" s="0"/>
      <c r="I643" s="0"/>
      <c r="J643" s="0"/>
      <c r="K643" s="0"/>
      <c r="L643" s="0"/>
      <c r="M643" s="0"/>
      <c r="N643" s="0"/>
      <c r="O643" s="0"/>
      <c r="P643" s="0"/>
      <c r="Q643" s="0"/>
      <c r="R643" s="0"/>
      <c r="S643" s="0"/>
      <c r="T643" s="0"/>
      <c r="U643" s="0"/>
      <c r="V643" s="0"/>
      <c r="W643" s="0"/>
      <c r="X643" s="0"/>
      <c r="Y643" s="0"/>
      <c r="Z643" s="0"/>
      <c r="AA643" s="0"/>
      <c r="AB643" s="0"/>
      <c r="AC643" s="0"/>
      <c r="AD643" s="0"/>
      <c r="AE643" s="0"/>
      <c r="AF643" s="0"/>
      <c r="AG643" s="0"/>
      <c r="AH643" s="0"/>
      <c r="AI643" s="0"/>
      <c r="AJ643" s="0"/>
      <c r="AK643" s="11" t="n">
        <v>45967</v>
      </c>
      <c r="AL643" s="6" t="n">
        <v>-1.13</v>
      </c>
      <c r="AM643" s="0" t="s">
        <v>381</v>
      </c>
    </row>
    <row collapsed="false" customFormat="false" customHeight="false" hidden="false" ht="12.1" outlineLevel="0" r="644">
      <c r="A644" s="0"/>
      <c r="B644" s="0"/>
      <c r="C644" s="0"/>
      <c r="D644" s="0"/>
      <c r="E644" s="0"/>
      <c r="F644" s="0"/>
      <c r="G644" s="0"/>
      <c r="H644" s="0"/>
      <c r="I644" s="0"/>
      <c r="J644" s="0"/>
      <c r="K644" s="0"/>
      <c r="L644" s="0"/>
      <c r="M644" s="0"/>
      <c r="N644" s="0"/>
      <c r="O644" s="0"/>
      <c r="P644" s="0"/>
      <c r="Q644" s="0"/>
      <c r="R644" s="0"/>
      <c r="S644" s="0"/>
      <c r="T644" s="0"/>
      <c r="U644" s="0"/>
      <c r="V644" s="0"/>
      <c r="W644" s="0"/>
      <c r="X644" s="0"/>
      <c r="Y644" s="0"/>
      <c r="Z644" s="0"/>
      <c r="AA644" s="0"/>
      <c r="AB644" s="0"/>
      <c r="AC644" s="0"/>
      <c r="AD644" s="0"/>
      <c r="AE644" s="0"/>
      <c r="AF644" s="0"/>
      <c r="AG644" s="0"/>
      <c r="AH644" s="0"/>
      <c r="AI644" s="0"/>
      <c r="AJ644" s="0"/>
      <c r="AK644" s="11" t="n">
        <v>45967</v>
      </c>
      <c r="AL644" s="6" t="n">
        <v>-1.13</v>
      </c>
      <c r="AM644" s="0" t="s">
        <v>381</v>
      </c>
    </row>
    <row collapsed="false" customFormat="false" customHeight="false" hidden="false" ht="12.1" outlineLevel="0" r="645">
      <c r="A645" s="0"/>
      <c r="B645" s="0"/>
      <c r="C645" s="0"/>
      <c r="D645" s="0"/>
      <c r="E645" s="0"/>
      <c r="F645" s="0"/>
      <c r="G645" s="0"/>
      <c r="H645" s="0"/>
      <c r="I645" s="0"/>
      <c r="J645" s="0"/>
      <c r="K645" s="0"/>
      <c r="L645" s="0"/>
      <c r="M645" s="0"/>
      <c r="N645" s="0"/>
      <c r="O645" s="0"/>
      <c r="P645" s="0"/>
      <c r="Q645" s="0"/>
      <c r="R645" s="0"/>
      <c r="S645" s="0"/>
      <c r="T645" s="0"/>
      <c r="U645" s="0"/>
      <c r="V645" s="0"/>
      <c r="W645" s="0"/>
      <c r="X645" s="0"/>
      <c r="Y645" s="0"/>
      <c r="Z645" s="0"/>
      <c r="AA645" s="0"/>
      <c r="AB645" s="0"/>
      <c r="AC645" s="0"/>
      <c r="AD645" s="0"/>
      <c r="AE645" s="0"/>
      <c r="AF645" s="0"/>
      <c r="AG645" s="0"/>
      <c r="AH645" s="0"/>
      <c r="AI645" s="0"/>
      <c r="AJ645" s="0"/>
      <c r="AK645" s="11" t="n">
        <v>45967</v>
      </c>
      <c r="AL645" s="6" t="n">
        <v>-1.13</v>
      </c>
      <c r="AM645" s="0" t="s">
        <v>381</v>
      </c>
    </row>
    <row collapsed="false" customFormat="false" customHeight="false" hidden="false" ht="12.1" outlineLevel="0" r="646">
      <c r="A646" s="0"/>
      <c r="B646" s="0"/>
      <c r="C646" s="0"/>
      <c r="D646" s="0"/>
      <c r="E646" s="0"/>
      <c r="F646" s="0"/>
      <c r="G646" s="0"/>
      <c r="H646" s="0"/>
      <c r="I646" s="0"/>
      <c r="J646" s="0"/>
      <c r="K646" s="0"/>
      <c r="L646" s="0"/>
      <c r="M646" s="0"/>
      <c r="N646" s="0"/>
      <c r="O646" s="0"/>
      <c r="P646" s="0"/>
      <c r="Q646" s="0"/>
      <c r="R646" s="0"/>
      <c r="S646" s="0"/>
      <c r="T646" s="0"/>
      <c r="U646" s="0"/>
      <c r="V646" s="0"/>
      <c r="W646" s="0"/>
      <c r="X646" s="0"/>
      <c r="Y646" s="0"/>
      <c r="Z646" s="0"/>
      <c r="AA646" s="0"/>
      <c r="AB646" s="0"/>
      <c r="AC646" s="0"/>
      <c r="AD646" s="0"/>
      <c r="AE646" s="0"/>
      <c r="AF646" s="0"/>
      <c r="AG646" s="0"/>
      <c r="AH646" s="0"/>
      <c r="AI646" s="0"/>
      <c r="AJ646" s="0"/>
      <c r="AK646" s="11" t="n">
        <v>45967</v>
      </c>
      <c r="AL646" s="6" t="n">
        <v>-1.13</v>
      </c>
      <c r="AM646" s="0" t="s">
        <v>381</v>
      </c>
    </row>
    <row collapsed="false" customFormat="false" customHeight="false" hidden="false" ht="12.1" outlineLevel="0" r="647">
      <c r="A647" s="0"/>
      <c r="B647" s="0"/>
      <c r="C647" s="0"/>
      <c r="D647" s="0"/>
      <c r="E647" s="0"/>
      <c r="F647" s="0"/>
      <c r="G647" s="0"/>
      <c r="H647" s="0"/>
      <c r="I647" s="0"/>
      <c r="J647" s="0"/>
      <c r="K647" s="0"/>
      <c r="L647" s="0"/>
      <c r="M647" s="0"/>
      <c r="N647" s="0"/>
      <c r="O647" s="0"/>
      <c r="P647" s="0"/>
      <c r="Q647" s="0"/>
      <c r="R647" s="0"/>
      <c r="S647" s="0"/>
      <c r="T647" s="0"/>
      <c r="U647" s="0"/>
      <c r="V647" s="0"/>
      <c r="W647" s="0"/>
      <c r="X647" s="0"/>
      <c r="Y647" s="0"/>
      <c r="Z647" s="0"/>
      <c r="AA647" s="0"/>
      <c r="AB647" s="0"/>
      <c r="AC647" s="0"/>
      <c r="AD647" s="0"/>
      <c r="AE647" s="0"/>
      <c r="AF647" s="0"/>
      <c r="AG647" s="0"/>
      <c r="AH647" s="0"/>
      <c r="AI647" s="0"/>
      <c r="AJ647" s="0"/>
      <c r="AK647" s="11" t="n">
        <v>45967</v>
      </c>
      <c r="AL647" s="6" t="n">
        <v>-1.13</v>
      </c>
      <c r="AM647" s="0" t="s">
        <v>381</v>
      </c>
    </row>
    <row collapsed="false" customFormat="false" customHeight="false" hidden="false" ht="12.1" outlineLevel="0" r="648">
      <c r="A648" s="0"/>
      <c r="B648" s="0"/>
      <c r="C648" s="0"/>
      <c r="D648" s="0"/>
      <c r="E648" s="0"/>
      <c r="F648" s="0"/>
      <c r="G648" s="0"/>
      <c r="H648" s="0"/>
      <c r="I648" s="0"/>
      <c r="J648" s="0"/>
      <c r="K648" s="0"/>
      <c r="L648" s="0"/>
      <c r="M648" s="0"/>
      <c r="N648" s="0"/>
      <c r="O648" s="0"/>
      <c r="P648" s="0"/>
      <c r="Q648" s="0"/>
      <c r="R648" s="0"/>
      <c r="S648" s="0"/>
      <c r="T648" s="0"/>
      <c r="U648" s="0"/>
      <c r="V648" s="0"/>
      <c r="W648" s="0"/>
      <c r="X648" s="0"/>
      <c r="Y648" s="0"/>
      <c r="Z648" s="0"/>
      <c r="AA648" s="0"/>
      <c r="AB648" s="0"/>
      <c r="AC648" s="0"/>
      <c r="AD648" s="0"/>
      <c r="AE648" s="0"/>
      <c r="AF648" s="0"/>
      <c r="AG648" s="0"/>
      <c r="AH648" s="0"/>
      <c r="AI648" s="0"/>
      <c r="AJ648" s="0"/>
      <c r="AK648" s="11" t="n">
        <v>45967</v>
      </c>
      <c r="AL648" s="6" t="n">
        <v>-1.13</v>
      </c>
      <c r="AM648" s="0" t="s">
        <v>381</v>
      </c>
    </row>
    <row collapsed="false" customFormat="false" customHeight="false" hidden="false" ht="12.1" outlineLevel="0" r="649">
      <c r="A649" s="0"/>
      <c r="B649" s="0"/>
      <c r="C649" s="0"/>
      <c r="D649" s="0"/>
      <c r="E649" s="0"/>
      <c r="F649" s="0"/>
      <c r="G649" s="0"/>
      <c r="H649" s="0"/>
      <c r="I649" s="0"/>
      <c r="J649" s="0"/>
      <c r="K649" s="0"/>
      <c r="L649" s="0"/>
      <c r="M649" s="0"/>
      <c r="N649" s="0"/>
      <c r="O649" s="0"/>
      <c r="P649" s="0"/>
      <c r="Q649" s="0"/>
      <c r="R649" s="0"/>
      <c r="S649" s="0"/>
      <c r="T649" s="0"/>
      <c r="U649" s="0"/>
      <c r="V649" s="0"/>
      <c r="W649" s="0"/>
      <c r="X649" s="0"/>
      <c r="Y649" s="0"/>
      <c r="Z649" s="0"/>
      <c r="AA649" s="0"/>
      <c r="AB649" s="0"/>
      <c r="AC649" s="0"/>
      <c r="AD649" s="0"/>
      <c r="AE649" s="0"/>
      <c r="AF649" s="0"/>
      <c r="AG649" s="0"/>
      <c r="AH649" s="0"/>
      <c r="AI649" s="0"/>
      <c r="AJ649" s="0"/>
      <c r="AK649" s="11" t="n">
        <v>45967</v>
      </c>
      <c r="AL649" s="6" t="n">
        <v>-1.13</v>
      </c>
      <c r="AM649" s="0" t="s">
        <v>381</v>
      </c>
    </row>
    <row collapsed="false" customFormat="false" customHeight="false" hidden="false" ht="12.1" outlineLevel="0" r="650">
      <c r="A650" s="0"/>
      <c r="B650" s="0"/>
      <c r="C650" s="0"/>
      <c r="D650" s="0"/>
      <c r="E650" s="0"/>
      <c r="F650" s="0"/>
      <c r="G650" s="0"/>
      <c r="H650" s="0"/>
      <c r="I650" s="0"/>
      <c r="J650" s="0"/>
      <c r="K650" s="0"/>
      <c r="L650" s="0"/>
      <c r="M650" s="0"/>
      <c r="N650" s="0"/>
      <c r="O650" s="0"/>
      <c r="P650" s="0"/>
      <c r="Q650" s="0"/>
      <c r="R650" s="0"/>
      <c r="S650" s="0"/>
      <c r="T650" s="0"/>
      <c r="U650" s="0"/>
      <c r="V650" s="0"/>
      <c r="W650" s="0"/>
      <c r="X650" s="0"/>
      <c r="Y650" s="0"/>
      <c r="Z650" s="0"/>
      <c r="AA650" s="0"/>
      <c r="AB650" s="0"/>
      <c r="AC650" s="0"/>
      <c r="AD650" s="0"/>
      <c r="AE650" s="0"/>
      <c r="AF650" s="0"/>
      <c r="AG650" s="0"/>
      <c r="AH650" s="0"/>
      <c r="AI650" s="0"/>
      <c r="AJ650" s="0"/>
      <c r="AK650" s="11" t="n">
        <v>45967</v>
      </c>
      <c r="AL650" s="6" t="n">
        <v>-1.13</v>
      </c>
      <c r="AM650" s="0" t="s">
        <v>381</v>
      </c>
    </row>
    <row collapsed="false" customFormat="false" customHeight="false" hidden="false" ht="12.1" outlineLevel="0" r="651">
      <c r="A651" s="0"/>
      <c r="B651" s="0"/>
      <c r="C651" s="0"/>
      <c r="D651" s="0"/>
      <c r="E651" s="0"/>
      <c r="F651" s="0"/>
      <c r="G651" s="0"/>
      <c r="H651" s="0"/>
      <c r="I651" s="0"/>
      <c r="J651" s="0"/>
      <c r="K651" s="0"/>
      <c r="L651" s="0"/>
      <c r="M651" s="0"/>
      <c r="N651" s="0"/>
      <c r="O651" s="0"/>
      <c r="P651" s="0"/>
      <c r="Q651" s="0"/>
      <c r="R651" s="0"/>
      <c r="S651" s="0"/>
      <c r="T651" s="0"/>
      <c r="U651" s="0"/>
      <c r="V651" s="0"/>
      <c r="W651" s="0"/>
      <c r="X651" s="0"/>
      <c r="Y651" s="0"/>
      <c r="Z651" s="0"/>
      <c r="AA651" s="0"/>
      <c r="AB651" s="0"/>
      <c r="AC651" s="0"/>
      <c r="AD651" s="0"/>
      <c r="AE651" s="0"/>
      <c r="AF651" s="0"/>
      <c r="AG651" s="0"/>
      <c r="AH651" s="0"/>
      <c r="AI651" s="0"/>
      <c r="AJ651" s="0"/>
      <c r="AK651" s="11" t="n">
        <v>45967</v>
      </c>
      <c r="AL651" s="6" t="n">
        <v>-1.13</v>
      </c>
      <c r="AM651" s="0" t="s">
        <v>381</v>
      </c>
    </row>
    <row collapsed="false" customFormat="false" customHeight="false" hidden="false" ht="12.1" outlineLevel="0" r="652">
      <c r="A652" s="0"/>
      <c r="B652" s="0"/>
      <c r="C652" s="0"/>
      <c r="D652" s="0"/>
      <c r="E652" s="0"/>
      <c r="F652" s="0"/>
      <c r="G652" s="0"/>
      <c r="H652" s="0"/>
      <c r="I652" s="0"/>
      <c r="J652" s="0"/>
      <c r="K652" s="0"/>
      <c r="L652" s="0"/>
      <c r="M652" s="0"/>
      <c r="N652" s="0"/>
      <c r="O652" s="0"/>
      <c r="P652" s="0"/>
      <c r="Q652" s="0"/>
      <c r="R652" s="0"/>
      <c r="S652" s="0"/>
      <c r="T652" s="0"/>
      <c r="U652" s="0"/>
      <c r="V652" s="0"/>
      <c r="W652" s="0"/>
      <c r="X652" s="0"/>
      <c r="Y652" s="0"/>
      <c r="Z652" s="0"/>
      <c r="AA652" s="0"/>
      <c r="AB652" s="0"/>
      <c r="AC652" s="0"/>
      <c r="AD652" s="0"/>
      <c r="AE652" s="0"/>
      <c r="AF652" s="0"/>
      <c r="AG652" s="0"/>
      <c r="AH652" s="0"/>
      <c r="AI652" s="0"/>
      <c r="AJ652" s="0"/>
      <c r="AK652" s="11" t="n">
        <v>45967</v>
      </c>
      <c r="AL652" s="6" t="n">
        <v>-1.13</v>
      </c>
      <c r="AM652" s="0" t="s">
        <v>381</v>
      </c>
    </row>
    <row collapsed="false" customFormat="false" customHeight="false" hidden="false" ht="12.1" outlineLevel="0" r="653">
      <c r="A653" s="0"/>
      <c r="B653" s="0"/>
      <c r="C653" s="0"/>
      <c r="D653" s="0"/>
      <c r="E653" s="0"/>
      <c r="F653" s="0"/>
      <c r="G653" s="0"/>
      <c r="H653" s="0"/>
      <c r="I653" s="0"/>
      <c r="J653" s="0"/>
      <c r="K653" s="0"/>
      <c r="L653" s="0"/>
      <c r="M653" s="0"/>
      <c r="N653" s="0"/>
      <c r="O653" s="0"/>
      <c r="P653" s="0"/>
      <c r="Q653" s="0"/>
      <c r="R653" s="0"/>
      <c r="S653" s="0"/>
      <c r="T653" s="0"/>
      <c r="U653" s="0"/>
      <c r="V653" s="0"/>
      <c r="W653" s="0"/>
      <c r="X653" s="0"/>
      <c r="Y653" s="0"/>
      <c r="Z653" s="0"/>
      <c r="AA653" s="0"/>
      <c r="AB653" s="0"/>
      <c r="AC653" s="0"/>
      <c r="AD653" s="0"/>
      <c r="AE653" s="0"/>
      <c r="AF653" s="0"/>
      <c r="AG653" s="0"/>
      <c r="AH653" s="0"/>
      <c r="AI653" s="0"/>
      <c r="AJ653" s="0"/>
      <c r="AK653" s="11" t="n">
        <v>45967</v>
      </c>
      <c r="AL653" s="6" t="n">
        <v>-1.13</v>
      </c>
      <c r="AM653" s="0" t="s">
        <v>381</v>
      </c>
    </row>
    <row collapsed="false" customFormat="false" customHeight="false" hidden="false" ht="12.1" outlineLevel="0" r="654">
      <c r="A654" s="0"/>
      <c r="B654" s="0"/>
      <c r="C654" s="0"/>
      <c r="D654" s="0"/>
      <c r="E654" s="0"/>
      <c r="F654" s="0"/>
      <c r="G654" s="0"/>
      <c r="H654" s="0"/>
      <c r="I654" s="0"/>
      <c r="J654" s="0"/>
      <c r="K654" s="0"/>
      <c r="L654" s="0"/>
      <c r="M654" s="0"/>
      <c r="N654" s="0"/>
      <c r="O654" s="0"/>
      <c r="P654" s="0"/>
      <c r="Q654" s="0"/>
      <c r="R654" s="0"/>
      <c r="S654" s="0"/>
      <c r="T654" s="0"/>
      <c r="U654" s="0"/>
      <c r="V654" s="0"/>
      <c r="W654" s="0"/>
      <c r="X654" s="0"/>
      <c r="Y654" s="0"/>
      <c r="Z654" s="0"/>
      <c r="AA654" s="0"/>
      <c r="AB654" s="0"/>
      <c r="AC654" s="0"/>
      <c r="AD654" s="0"/>
      <c r="AE654" s="0"/>
      <c r="AF654" s="0"/>
      <c r="AG654" s="0"/>
      <c r="AH654" s="0"/>
      <c r="AI654" s="0"/>
      <c r="AJ654" s="0"/>
      <c r="AK654" s="11" t="n">
        <v>45967</v>
      </c>
      <c r="AL654" s="6" t="n">
        <v>-1.13</v>
      </c>
      <c r="AM654" s="0" t="s">
        <v>381</v>
      </c>
    </row>
    <row collapsed="false" customFormat="false" customHeight="false" hidden="false" ht="12.1" outlineLevel="0" r="655">
      <c r="A655" s="0"/>
      <c r="B655" s="0"/>
      <c r="C655" s="0"/>
      <c r="D655" s="0"/>
      <c r="E655" s="0"/>
      <c r="F655" s="0"/>
      <c r="G655" s="0"/>
      <c r="H655" s="0"/>
      <c r="I655" s="0"/>
      <c r="J655" s="0"/>
      <c r="K655" s="0"/>
      <c r="L655" s="0"/>
      <c r="M655" s="0"/>
      <c r="N655" s="0"/>
      <c r="O655" s="0"/>
      <c r="P655" s="0"/>
      <c r="Q655" s="0"/>
      <c r="R655" s="0"/>
      <c r="S655" s="0"/>
      <c r="T655" s="0"/>
      <c r="U655" s="0"/>
      <c r="V655" s="0"/>
      <c r="W655" s="0"/>
      <c r="X655" s="0"/>
      <c r="Y655" s="0"/>
      <c r="Z655" s="0"/>
      <c r="AA655" s="0"/>
      <c r="AB655" s="0"/>
      <c r="AC655" s="0"/>
      <c r="AD655" s="0"/>
      <c r="AE655" s="0"/>
      <c r="AF655" s="0"/>
      <c r="AG655" s="0"/>
      <c r="AH655" s="0"/>
      <c r="AI655" s="0"/>
      <c r="AJ655" s="0"/>
      <c r="AK655" s="11" t="n">
        <v>45967</v>
      </c>
      <c r="AL655" s="6" t="n">
        <v>-1.13</v>
      </c>
      <c r="AM655" s="0" t="s">
        <v>381</v>
      </c>
    </row>
    <row collapsed="false" customFormat="false" customHeight="false" hidden="false" ht="12.1" outlineLevel="0" r="656">
      <c r="A656" s="0"/>
      <c r="B656" s="0"/>
      <c r="C656" s="0"/>
      <c r="D656" s="0"/>
      <c r="E656" s="0"/>
      <c r="F656" s="0"/>
      <c r="G656" s="0"/>
      <c r="H656" s="0"/>
      <c r="I656" s="0"/>
      <c r="J656" s="0"/>
      <c r="K656" s="0"/>
      <c r="L656" s="0"/>
      <c r="M656" s="0"/>
      <c r="N656" s="0"/>
      <c r="O656" s="0"/>
      <c r="P656" s="0"/>
      <c r="Q656" s="0"/>
      <c r="R656" s="0"/>
      <c r="S656" s="0"/>
      <c r="T656" s="0"/>
      <c r="U656" s="0"/>
      <c r="V656" s="0"/>
      <c r="W656" s="0"/>
      <c r="X656" s="0"/>
      <c r="Y656" s="0"/>
      <c r="Z656" s="0"/>
      <c r="AA656" s="0"/>
      <c r="AB656" s="0"/>
      <c r="AC656" s="0"/>
      <c r="AD656" s="0"/>
      <c r="AE656" s="0"/>
      <c r="AF656" s="0"/>
      <c r="AG656" s="0"/>
      <c r="AH656" s="0"/>
      <c r="AI656" s="0"/>
      <c r="AJ656" s="0"/>
      <c r="AK656" s="11" t="n">
        <v>45967</v>
      </c>
      <c r="AL656" s="6" t="n">
        <v>-1.13</v>
      </c>
      <c r="AM656" s="0" t="s">
        <v>381</v>
      </c>
    </row>
    <row collapsed="false" customFormat="false" customHeight="false" hidden="false" ht="12.1" outlineLevel="0" r="657">
      <c r="A657" s="0"/>
      <c r="B657" s="0"/>
      <c r="C657" s="0"/>
      <c r="D657" s="0"/>
      <c r="E657" s="0"/>
      <c r="F657" s="0"/>
      <c r="G657" s="0"/>
      <c r="H657" s="0"/>
      <c r="I657" s="0"/>
      <c r="J657" s="0"/>
      <c r="K657" s="0"/>
      <c r="L657" s="0"/>
      <c r="M657" s="0"/>
      <c r="N657" s="0"/>
      <c r="O657" s="0"/>
      <c r="P657" s="0"/>
      <c r="Q657" s="0"/>
      <c r="R657" s="0"/>
      <c r="S657" s="0"/>
      <c r="T657" s="0"/>
      <c r="U657" s="0"/>
      <c r="V657" s="0"/>
      <c r="W657" s="0"/>
      <c r="X657" s="0"/>
      <c r="Y657" s="0"/>
      <c r="Z657" s="0"/>
      <c r="AA657" s="0"/>
      <c r="AB657" s="0"/>
      <c r="AC657" s="0"/>
      <c r="AD657" s="0"/>
      <c r="AE657" s="0"/>
      <c r="AF657" s="0"/>
      <c r="AG657" s="0"/>
      <c r="AH657" s="0"/>
      <c r="AI657" s="0"/>
      <c r="AJ657" s="0"/>
      <c r="AK657" s="11" t="n">
        <v>45967</v>
      </c>
      <c r="AL657" s="6" t="n">
        <v>-1.13</v>
      </c>
      <c r="AM657" s="0" t="s">
        <v>381</v>
      </c>
    </row>
    <row collapsed="false" customFormat="false" customHeight="false" hidden="false" ht="12.1" outlineLevel="0" r="658">
      <c r="A658" s="0"/>
      <c r="B658" s="0"/>
      <c r="C658" s="0"/>
      <c r="D658" s="0"/>
      <c r="E658" s="0"/>
      <c r="F658" s="0"/>
      <c r="G658" s="0"/>
      <c r="H658" s="0"/>
      <c r="I658" s="0"/>
      <c r="J658" s="0"/>
      <c r="K658" s="0"/>
      <c r="L658" s="0"/>
      <c r="M658" s="0"/>
      <c r="N658" s="0"/>
      <c r="O658" s="0"/>
      <c r="P658" s="0"/>
      <c r="Q658" s="0"/>
      <c r="R658" s="0"/>
      <c r="S658" s="0"/>
      <c r="T658" s="0"/>
      <c r="U658" s="0"/>
      <c r="V658" s="0"/>
      <c r="W658" s="0"/>
      <c r="X658" s="0"/>
      <c r="Y658" s="0"/>
      <c r="Z658" s="0"/>
      <c r="AA658" s="0"/>
      <c r="AB658" s="0"/>
      <c r="AC658" s="0"/>
      <c r="AD658" s="0"/>
      <c r="AE658" s="0"/>
      <c r="AF658" s="0"/>
      <c r="AG658" s="0"/>
      <c r="AH658" s="0"/>
      <c r="AI658" s="0"/>
      <c r="AJ658" s="0"/>
      <c r="AK658" s="11" t="n">
        <v>45967</v>
      </c>
      <c r="AL658" s="6" t="n">
        <v>-1.13</v>
      </c>
      <c r="AM658" s="0" t="s">
        <v>381</v>
      </c>
    </row>
    <row collapsed="false" customFormat="false" customHeight="false" hidden="false" ht="12.1" outlineLevel="0" r="659">
      <c r="A659" s="0"/>
      <c r="B659" s="0"/>
      <c r="C659" s="0"/>
      <c r="D659" s="0"/>
      <c r="E659" s="0"/>
      <c r="F659" s="0"/>
      <c r="G659" s="0"/>
      <c r="H659" s="0"/>
      <c r="I659" s="0"/>
      <c r="J659" s="0"/>
      <c r="K659" s="0"/>
      <c r="L659" s="0"/>
      <c r="M659" s="0"/>
      <c r="N659" s="0"/>
      <c r="O659" s="0"/>
      <c r="P659" s="0"/>
      <c r="Q659" s="0"/>
      <c r="R659" s="0"/>
      <c r="S659" s="0"/>
      <c r="T659" s="0"/>
      <c r="U659" s="0"/>
      <c r="V659" s="0"/>
      <c r="W659" s="0"/>
      <c r="X659" s="0"/>
      <c r="Y659" s="0"/>
      <c r="Z659" s="0"/>
      <c r="AA659" s="0"/>
      <c r="AB659" s="0"/>
      <c r="AC659" s="0"/>
      <c r="AD659" s="0"/>
      <c r="AE659" s="0"/>
      <c r="AF659" s="0"/>
      <c r="AG659" s="0"/>
      <c r="AH659" s="0"/>
      <c r="AI659" s="0"/>
      <c r="AJ659" s="0"/>
      <c r="AK659" s="11" t="n">
        <v>45967</v>
      </c>
      <c r="AL659" s="6" t="n">
        <v>-1.13</v>
      </c>
      <c r="AM659" s="0" t="s">
        <v>381</v>
      </c>
    </row>
    <row collapsed="false" customFormat="false" customHeight="false" hidden="false" ht="12.1" outlineLevel="0" r="660">
      <c r="A660" s="0"/>
      <c r="B660" s="0"/>
      <c r="C660" s="0"/>
      <c r="D660" s="0"/>
      <c r="E660" s="0"/>
      <c r="F660" s="0"/>
      <c r="G660" s="0"/>
      <c r="H660" s="0"/>
      <c r="I660" s="0"/>
      <c r="J660" s="0"/>
      <c r="K660" s="0"/>
      <c r="L660" s="0"/>
      <c r="M660" s="0"/>
      <c r="N660" s="0"/>
      <c r="O660" s="0"/>
      <c r="P660" s="0"/>
      <c r="Q660" s="0"/>
      <c r="R660" s="0"/>
      <c r="S660" s="0"/>
      <c r="T660" s="0"/>
      <c r="U660" s="0"/>
      <c r="V660" s="0"/>
      <c r="W660" s="0"/>
      <c r="X660" s="0"/>
      <c r="Y660" s="0"/>
      <c r="Z660" s="0"/>
      <c r="AA660" s="0"/>
      <c r="AB660" s="0"/>
      <c r="AC660" s="0"/>
      <c r="AD660" s="0"/>
      <c r="AE660" s="0"/>
      <c r="AF660" s="0"/>
      <c r="AG660" s="0"/>
      <c r="AH660" s="0"/>
      <c r="AI660" s="0"/>
      <c r="AJ660" s="0"/>
      <c r="AK660" s="11" t="n">
        <v>45967</v>
      </c>
      <c r="AL660" s="6" t="n">
        <v>-1.13</v>
      </c>
      <c r="AM660" s="0" t="s">
        <v>381</v>
      </c>
    </row>
    <row collapsed="false" customFormat="false" customHeight="false" hidden="false" ht="12.1" outlineLevel="0" r="661">
      <c r="A661" s="0"/>
      <c r="B661" s="0"/>
      <c r="C661" s="0"/>
      <c r="D661" s="0"/>
      <c r="E661" s="0"/>
      <c r="F661" s="0"/>
      <c r="G661" s="0"/>
      <c r="H661" s="0"/>
      <c r="I661" s="0"/>
      <c r="J661" s="0"/>
      <c r="K661" s="0"/>
      <c r="L661" s="0"/>
      <c r="M661" s="0"/>
      <c r="N661" s="0"/>
      <c r="O661" s="0"/>
      <c r="P661" s="0"/>
      <c r="Q661" s="0"/>
      <c r="R661" s="0"/>
      <c r="S661" s="0"/>
      <c r="T661" s="0"/>
      <c r="U661" s="0"/>
      <c r="V661" s="0"/>
      <c r="W661" s="0"/>
      <c r="X661" s="0"/>
      <c r="Y661" s="0"/>
      <c r="Z661" s="0"/>
      <c r="AA661" s="0"/>
      <c r="AB661" s="0"/>
      <c r="AC661" s="0"/>
      <c r="AD661" s="0"/>
      <c r="AE661" s="0"/>
      <c r="AF661" s="0"/>
      <c r="AG661" s="0"/>
      <c r="AH661" s="0"/>
      <c r="AI661" s="0"/>
      <c r="AJ661" s="0"/>
      <c r="AK661" s="11" t="n">
        <v>45967</v>
      </c>
      <c r="AL661" s="6" t="n">
        <v>-1.13</v>
      </c>
      <c r="AM661" s="0" t="s">
        <v>381</v>
      </c>
    </row>
    <row collapsed="false" customFormat="false" customHeight="false" hidden="false" ht="12.1" outlineLevel="0" r="662">
      <c r="A662" s="0"/>
      <c r="B662" s="0"/>
      <c r="C662" s="0"/>
      <c r="D662" s="0"/>
      <c r="E662" s="0"/>
      <c r="F662" s="0"/>
      <c r="G662" s="0"/>
      <c r="H662" s="0"/>
      <c r="I662" s="0"/>
      <c r="J662" s="0"/>
      <c r="K662" s="0"/>
      <c r="L662" s="0"/>
      <c r="M662" s="0"/>
      <c r="N662" s="0"/>
      <c r="O662" s="0"/>
      <c r="P662" s="0"/>
      <c r="Q662" s="0"/>
      <c r="R662" s="0"/>
      <c r="S662" s="0"/>
      <c r="T662" s="0"/>
      <c r="U662" s="0"/>
      <c r="V662" s="0"/>
      <c r="W662" s="0"/>
      <c r="X662" s="0"/>
      <c r="Y662" s="0"/>
      <c r="Z662" s="0"/>
      <c r="AA662" s="0"/>
      <c r="AB662" s="0"/>
      <c r="AC662" s="0"/>
      <c r="AD662" s="0"/>
      <c r="AE662" s="0"/>
      <c r="AF662" s="0"/>
      <c r="AG662" s="0"/>
      <c r="AH662" s="0"/>
      <c r="AI662" s="0"/>
      <c r="AJ662" s="0"/>
      <c r="AK662" s="11" t="n">
        <v>45967</v>
      </c>
      <c r="AL662" s="6" t="n">
        <v>-1.13</v>
      </c>
      <c r="AM662" s="0" t="s">
        <v>381</v>
      </c>
    </row>
    <row collapsed="false" customFormat="false" customHeight="false" hidden="false" ht="12.1" outlineLevel="0" r="663">
      <c r="A663" s="0"/>
      <c r="B663" s="0"/>
      <c r="C663" s="0"/>
      <c r="D663" s="0"/>
      <c r="E663" s="0"/>
      <c r="F663" s="0"/>
      <c r="G663" s="0"/>
      <c r="H663" s="0"/>
      <c r="I663" s="0"/>
      <c r="J663" s="0"/>
      <c r="K663" s="0"/>
      <c r="L663" s="0"/>
      <c r="M663" s="0"/>
      <c r="N663" s="0"/>
      <c r="O663" s="0"/>
      <c r="P663" s="0"/>
      <c r="Q663" s="0"/>
      <c r="R663" s="0"/>
      <c r="S663" s="0"/>
      <c r="T663" s="0"/>
      <c r="U663" s="0"/>
      <c r="V663" s="0"/>
      <c r="W663" s="0"/>
      <c r="X663" s="0"/>
      <c r="Y663" s="0"/>
      <c r="Z663" s="0"/>
      <c r="AA663" s="0"/>
      <c r="AB663" s="0"/>
      <c r="AC663" s="0"/>
      <c r="AD663" s="0"/>
      <c r="AE663" s="0"/>
      <c r="AF663" s="0"/>
      <c r="AG663" s="0"/>
      <c r="AH663" s="0"/>
      <c r="AI663" s="0"/>
      <c r="AJ663" s="0"/>
      <c r="AK663" s="11" t="n">
        <v>45967</v>
      </c>
      <c r="AL663" s="6" t="n">
        <v>-1.13</v>
      </c>
      <c r="AM663" s="0" t="s">
        <v>381</v>
      </c>
    </row>
    <row collapsed="false" customFormat="false" customHeight="false" hidden="false" ht="12.1" outlineLevel="0" r="664">
      <c r="A664" s="0"/>
      <c r="B664" s="0"/>
      <c r="C664" s="0"/>
      <c r="D664" s="0"/>
      <c r="E664" s="0"/>
      <c r="F664" s="0"/>
      <c r="G664" s="0"/>
      <c r="H664" s="0"/>
      <c r="I664" s="0"/>
      <c r="J664" s="0"/>
      <c r="K664" s="0"/>
      <c r="L664" s="0"/>
      <c r="M664" s="0"/>
      <c r="N664" s="0"/>
      <c r="O664" s="0"/>
      <c r="P664" s="0"/>
      <c r="Q664" s="0"/>
      <c r="R664" s="0"/>
      <c r="S664" s="0"/>
      <c r="T664" s="0"/>
      <c r="U664" s="0"/>
      <c r="V664" s="0"/>
      <c r="W664" s="0"/>
      <c r="X664" s="0"/>
      <c r="Y664" s="0"/>
      <c r="Z664" s="0"/>
      <c r="AA664" s="0"/>
      <c r="AB664" s="0"/>
      <c r="AC664" s="0"/>
      <c r="AD664" s="0"/>
      <c r="AE664" s="0"/>
      <c r="AF664" s="0"/>
      <c r="AG664" s="0"/>
      <c r="AH664" s="0"/>
      <c r="AI664" s="0"/>
      <c r="AJ664" s="0"/>
      <c r="AK664" s="11" t="n">
        <v>45967</v>
      </c>
      <c r="AL664" s="6" t="n">
        <v>-1.13</v>
      </c>
      <c r="AM664" s="0" t="s">
        <v>381</v>
      </c>
    </row>
    <row collapsed="false" customFormat="false" customHeight="false" hidden="false" ht="12.1" outlineLevel="0" r="665">
      <c r="A665" s="0"/>
      <c r="B665" s="0"/>
      <c r="C665" s="0"/>
      <c r="D665" s="0"/>
      <c r="E665" s="0"/>
      <c r="F665" s="0"/>
      <c r="G665" s="0"/>
      <c r="H665" s="0"/>
      <c r="I665" s="0"/>
      <c r="J665" s="0"/>
      <c r="K665" s="0"/>
      <c r="L665" s="0"/>
      <c r="M665" s="0"/>
      <c r="N665" s="0"/>
      <c r="O665" s="0"/>
      <c r="P665" s="0"/>
      <c r="Q665" s="0"/>
      <c r="R665" s="0"/>
      <c r="S665" s="0"/>
      <c r="T665" s="0"/>
      <c r="U665" s="0"/>
      <c r="V665" s="0"/>
      <c r="W665" s="0"/>
      <c r="X665" s="0"/>
      <c r="Y665" s="0"/>
      <c r="Z665" s="0"/>
      <c r="AA665" s="0"/>
      <c r="AB665" s="0"/>
      <c r="AC665" s="0"/>
      <c r="AD665" s="0"/>
      <c r="AE665" s="0"/>
      <c r="AF665" s="0"/>
      <c r="AG665" s="0"/>
      <c r="AH665" s="0"/>
      <c r="AI665" s="0"/>
      <c r="AJ665" s="0"/>
      <c r="AK665" s="11" t="n">
        <v>45967</v>
      </c>
      <c r="AL665" s="6" t="n">
        <v>-1.13</v>
      </c>
      <c r="AM665" s="0" t="s">
        <v>381</v>
      </c>
    </row>
    <row collapsed="false" customFormat="false" customHeight="false" hidden="false" ht="12.1" outlineLevel="0" r="666">
      <c r="A666" s="0"/>
      <c r="B666" s="0"/>
      <c r="C666" s="0"/>
      <c r="D666" s="0"/>
      <c r="E666" s="0"/>
      <c r="F666" s="0"/>
      <c r="G666" s="0"/>
      <c r="H666" s="0"/>
      <c r="I666" s="0"/>
      <c r="J666" s="0"/>
      <c r="K666" s="0"/>
      <c r="L666" s="0"/>
      <c r="M666" s="0"/>
      <c r="N666" s="0"/>
      <c r="O666" s="0"/>
      <c r="P666" s="0"/>
      <c r="Q666" s="0"/>
      <c r="R666" s="0"/>
      <c r="S666" s="0"/>
      <c r="T666" s="0"/>
      <c r="U666" s="0"/>
      <c r="V666" s="0"/>
      <c r="W666" s="0"/>
      <c r="X666" s="0"/>
      <c r="Y666" s="0"/>
      <c r="Z666" s="0"/>
      <c r="AA666" s="0"/>
      <c r="AB666" s="0"/>
      <c r="AC666" s="0"/>
      <c r="AD666" s="0"/>
      <c r="AE666" s="0"/>
      <c r="AF666" s="0"/>
      <c r="AG666" s="0"/>
      <c r="AH666" s="0"/>
      <c r="AI666" s="0"/>
      <c r="AJ666" s="0"/>
      <c r="AK666" s="11" t="n">
        <v>45967</v>
      </c>
      <c r="AL666" s="6" t="n">
        <v>-1.13</v>
      </c>
      <c r="AM666" s="0" t="s">
        <v>381</v>
      </c>
    </row>
    <row collapsed="false" customFormat="false" customHeight="false" hidden="false" ht="12.1" outlineLevel="0" r="667">
      <c r="A667" s="0"/>
      <c r="B667" s="0"/>
      <c r="C667" s="0"/>
      <c r="D667" s="0"/>
      <c r="E667" s="0"/>
      <c r="F667" s="0"/>
      <c r="G667" s="0"/>
      <c r="H667" s="0"/>
      <c r="I667" s="0"/>
      <c r="J667" s="0"/>
      <c r="K667" s="0"/>
      <c r="L667" s="0"/>
      <c r="M667" s="0"/>
      <c r="N667" s="0"/>
      <c r="O667" s="0"/>
      <c r="P667" s="0"/>
      <c r="Q667" s="0"/>
      <c r="R667" s="0"/>
      <c r="S667" s="0"/>
      <c r="T667" s="0"/>
      <c r="U667" s="0"/>
      <c r="V667" s="0"/>
      <c r="W667" s="0"/>
      <c r="X667" s="0"/>
      <c r="Y667" s="0"/>
      <c r="Z667" s="0"/>
      <c r="AA667" s="0"/>
      <c r="AB667" s="0"/>
      <c r="AC667" s="0"/>
      <c r="AD667" s="0"/>
      <c r="AE667" s="0"/>
      <c r="AF667" s="0"/>
      <c r="AG667" s="0"/>
      <c r="AH667" s="0"/>
      <c r="AI667" s="0"/>
      <c r="AJ667" s="0"/>
      <c r="AK667" s="11" t="n">
        <v>45967</v>
      </c>
      <c r="AL667" s="6" t="n">
        <v>-1.13</v>
      </c>
      <c r="AM667" s="0" t="s">
        <v>381</v>
      </c>
    </row>
    <row collapsed="false" customFormat="false" customHeight="false" hidden="false" ht="12.1" outlineLevel="0" r="668">
      <c r="A668" s="0"/>
      <c r="B668" s="0"/>
      <c r="C668" s="0"/>
      <c r="D668" s="0"/>
      <c r="E668" s="0"/>
      <c r="F668" s="0"/>
      <c r="G668" s="0"/>
      <c r="H668" s="0"/>
      <c r="I668" s="0"/>
      <c r="J668" s="0"/>
      <c r="K668" s="0"/>
      <c r="L668" s="0"/>
      <c r="M668" s="0"/>
      <c r="N668" s="0"/>
      <c r="O668" s="0"/>
      <c r="P668" s="0"/>
      <c r="Q668" s="0"/>
      <c r="R668" s="0"/>
      <c r="S668" s="0"/>
      <c r="T668" s="0"/>
      <c r="U668" s="0"/>
      <c r="V668" s="0"/>
      <c r="W668" s="0"/>
      <c r="X668" s="0"/>
      <c r="Y668" s="0"/>
      <c r="Z668" s="0"/>
      <c r="AA668" s="0"/>
      <c r="AB668" s="0"/>
      <c r="AC668" s="0"/>
      <c r="AD668" s="0"/>
      <c r="AE668" s="0"/>
      <c r="AF668" s="0"/>
      <c r="AG668" s="0"/>
      <c r="AH668" s="0"/>
      <c r="AI668" s="0"/>
      <c r="AJ668" s="0"/>
      <c r="AK668" s="11" t="n">
        <v>45967</v>
      </c>
      <c r="AL668" s="6" t="n">
        <v>-1.13</v>
      </c>
      <c r="AM668" s="0" t="s">
        <v>381</v>
      </c>
    </row>
    <row collapsed="false" customFormat="false" customHeight="false" hidden="false" ht="12.1" outlineLevel="0" r="669">
      <c r="A669" s="0"/>
      <c r="B669" s="0"/>
      <c r="C669" s="0"/>
      <c r="D669" s="0"/>
      <c r="E669" s="0"/>
      <c r="F669" s="0"/>
      <c r="G669" s="0"/>
      <c r="H669" s="0"/>
      <c r="I669" s="0"/>
      <c r="J669" s="0"/>
      <c r="K669" s="0"/>
      <c r="L669" s="0"/>
      <c r="M669" s="0"/>
      <c r="N669" s="0"/>
      <c r="O669" s="0"/>
      <c r="P669" s="0"/>
      <c r="Q669" s="0"/>
      <c r="R669" s="0"/>
      <c r="S669" s="0"/>
      <c r="T669" s="0"/>
      <c r="U669" s="0"/>
      <c r="V669" s="0"/>
      <c r="W669" s="0"/>
      <c r="X669" s="0"/>
      <c r="Y669" s="0"/>
      <c r="Z669" s="0"/>
      <c r="AA669" s="0"/>
      <c r="AB669" s="0"/>
      <c r="AC669" s="0"/>
      <c r="AD669" s="0"/>
      <c r="AE669" s="0"/>
      <c r="AF669" s="0"/>
      <c r="AG669" s="0"/>
      <c r="AH669" s="0"/>
      <c r="AI669" s="0"/>
      <c r="AJ669" s="0"/>
      <c r="AK669" s="11" t="n">
        <v>45967</v>
      </c>
      <c r="AL669" s="6" t="n">
        <v>-1.13</v>
      </c>
      <c r="AM669" s="0" t="s">
        <v>381</v>
      </c>
    </row>
    <row collapsed="false" customFormat="false" customHeight="false" hidden="false" ht="12.1" outlineLevel="0" r="670">
      <c r="A670" s="0"/>
      <c r="B670" s="0"/>
      <c r="C670" s="0"/>
      <c r="D670" s="0"/>
      <c r="E670" s="0"/>
      <c r="F670" s="0"/>
      <c r="G670" s="0"/>
      <c r="H670" s="0"/>
      <c r="I670" s="0"/>
      <c r="J670" s="0"/>
      <c r="K670" s="0"/>
      <c r="L670" s="0"/>
      <c r="M670" s="0"/>
      <c r="N670" s="0"/>
      <c r="O670" s="0"/>
      <c r="P670" s="0"/>
      <c r="Q670" s="0"/>
      <c r="R670" s="0"/>
      <c r="S670" s="0"/>
      <c r="T670" s="0"/>
      <c r="U670" s="0"/>
      <c r="V670" s="0"/>
      <c r="W670" s="0"/>
      <c r="X670" s="0"/>
      <c r="Y670" s="0"/>
      <c r="Z670" s="0"/>
      <c r="AA670" s="0"/>
      <c r="AB670" s="0"/>
      <c r="AC670" s="0"/>
      <c r="AD670" s="0"/>
      <c r="AE670" s="0"/>
      <c r="AF670" s="0"/>
      <c r="AG670" s="0"/>
      <c r="AH670" s="0"/>
      <c r="AI670" s="0"/>
      <c r="AJ670" s="0"/>
      <c r="AK670" s="11" t="n">
        <v>45967</v>
      </c>
      <c r="AL670" s="6" t="n">
        <v>-1.13</v>
      </c>
      <c r="AM670" s="0" t="s">
        <v>381</v>
      </c>
    </row>
    <row collapsed="false" customFormat="false" customHeight="false" hidden="false" ht="12.1" outlineLevel="0" r="671">
      <c r="A671" s="0"/>
      <c r="B671" s="0"/>
      <c r="C671" s="0"/>
      <c r="D671" s="0"/>
      <c r="E671" s="0"/>
      <c r="F671" s="0"/>
      <c r="G671" s="0"/>
      <c r="H671" s="0"/>
      <c r="I671" s="0"/>
      <c r="J671" s="0"/>
      <c r="K671" s="0"/>
      <c r="L671" s="0"/>
      <c r="M671" s="0"/>
      <c r="N671" s="0"/>
      <c r="O671" s="0"/>
      <c r="P671" s="0"/>
      <c r="Q671" s="0"/>
      <c r="R671" s="0"/>
      <c r="S671" s="0"/>
      <c r="T671" s="0"/>
      <c r="U671" s="0"/>
      <c r="V671" s="0"/>
      <c r="W671" s="0"/>
      <c r="X671" s="0"/>
      <c r="Y671" s="0"/>
      <c r="Z671" s="0"/>
      <c r="AA671" s="0"/>
      <c r="AB671" s="0"/>
      <c r="AC671" s="0"/>
      <c r="AD671" s="0"/>
      <c r="AE671" s="0"/>
      <c r="AF671" s="0"/>
      <c r="AG671" s="0"/>
      <c r="AH671" s="0"/>
      <c r="AI671" s="0"/>
      <c r="AJ671" s="0"/>
      <c r="AK671" s="11" t="n">
        <v>45967</v>
      </c>
      <c r="AL671" s="6" t="n">
        <v>-1.13</v>
      </c>
      <c r="AM671" s="0" t="s">
        <v>381</v>
      </c>
    </row>
    <row collapsed="false" customFormat="false" customHeight="false" hidden="false" ht="12.1" outlineLevel="0" r="672">
      <c r="A672" s="0"/>
      <c r="B672" s="0"/>
      <c r="C672" s="0"/>
      <c r="D672" s="0"/>
      <c r="E672" s="0"/>
      <c r="F672" s="0"/>
      <c r="G672" s="0"/>
      <c r="H672" s="0"/>
      <c r="I672" s="0"/>
      <c r="J672" s="0"/>
      <c r="K672" s="0"/>
      <c r="L672" s="0"/>
      <c r="M672" s="0"/>
      <c r="N672" s="0"/>
      <c r="O672" s="0"/>
      <c r="P672" s="0"/>
      <c r="Q672" s="0"/>
      <c r="R672" s="0"/>
      <c r="S672" s="0"/>
      <c r="T672" s="0"/>
      <c r="U672" s="0"/>
      <c r="V672" s="0"/>
      <c r="W672" s="0"/>
      <c r="X672" s="0"/>
      <c r="Y672" s="0"/>
      <c r="Z672" s="0"/>
      <c r="AA672" s="0"/>
      <c r="AB672" s="0"/>
      <c r="AC672" s="0"/>
      <c r="AD672" s="0"/>
      <c r="AE672" s="0"/>
      <c r="AF672" s="0"/>
      <c r="AG672" s="0"/>
      <c r="AH672" s="0"/>
      <c r="AI672" s="0"/>
      <c r="AJ672" s="0"/>
      <c r="AK672" s="11" t="n">
        <v>45967</v>
      </c>
      <c r="AL672" s="6" t="n">
        <v>-1.13</v>
      </c>
      <c r="AM672" s="0" t="s">
        <v>381</v>
      </c>
    </row>
    <row collapsed="false" customFormat="false" customHeight="false" hidden="false" ht="12.1" outlineLevel="0" r="673">
      <c r="A673" s="0"/>
      <c r="B673" s="0"/>
      <c r="C673" s="0"/>
      <c r="D673" s="0"/>
      <c r="E673" s="0"/>
      <c r="F673" s="0"/>
      <c r="G673" s="0"/>
      <c r="H673" s="0"/>
      <c r="I673" s="0"/>
      <c r="J673" s="0"/>
      <c r="K673" s="0"/>
      <c r="L673" s="0"/>
      <c r="M673" s="0"/>
      <c r="N673" s="0"/>
      <c r="O673" s="0"/>
      <c r="P673" s="0"/>
      <c r="Q673" s="0"/>
      <c r="R673" s="0"/>
      <c r="S673" s="0"/>
      <c r="T673" s="0"/>
      <c r="U673" s="0"/>
      <c r="V673" s="0"/>
      <c r="W673" s="0"/>
      <c r="X673" s="0"/>
      <c r="Y673" s="0"/>
      <c r="Z673" s="0"/>
      <c r="AA673" s="0"/>
      <c r="AB673" s="0"/>
      <c r="AC673" s="0"/>
      <c r="AD673" s="0"/>
      <c r="AE673" s="0"/>
      <c r="AF673" s="0"/>
      <c r="AG673" s="0"/>
      <c r="AH673" s="0"/>
      <c r="AI673" s="0"/>
      <c r="AJ673" s="0"/>
      <c r="AK673" s="11" t="n">
        <v>45967</v>
      </c>
      <c r="AL673" s="6" t="n">
        <v>-1.13</v>
      </c>
      <c r="AM673" s="0" t="s">
        <v>381</v>
      </c>
    </row>
    <row collapsed="false" customFormat="false" customHeight="false" hidden="false" ht="12.1" outlineLevel="0" r="674">
      <c r="A674" s="0"/>
      <c r="B674" s="0"/>
      <c r="C674" s="0"/>
      <c r="D674" s="0"/>
      <c r="E674" s="0"/>
      <c r="F674" s="0"/>
      <c r="G674" s="0"/>
      <c r="H674" s="0"/>
      <c r="I674" s="0"/>
      <c r="J674" s="0"/>
      <c r="K674" s="0"/>
      <c r="L674" s="0"/>
      <c r="M674" s="0"/>
      <c r="N674" s="0"/>
      <c r="O674" s="0"/>
      <c r="P674" s="0"/>
      <c r="Q674" s="0"/>
      <c r="R674" s="0"/>
      <c r="S674" s="0"/>
      <c r="T674" s="0"/>
      <c r="U674" s="0"/>
      <c r="V674" s="0"/>
      <c r="W674" s="0"/>
      <c r="X674" s="0"/>
      <c r="Y674" s="0"/>
      <c r="Z674" s="0"/>
      <c r="AA674" s="0"/>
      <c r="AB674" s="0"/>
      <c r="AC674" s="0"/>
      <c r="AD674" s="0"/>
      <c r="AE674" s="0"/>
      <c r="AF674" s="0"/>
      <c r="AG674" s="0"/>
      <c r="AH674" s="0"/>
      <c r="AI674" s="0"/>
      <c r="AJ674" s="0"/>
      <c r="AK674" s="11" t="n">
        <v>45967</v>
      </c>
      <c r="AL674" s="6" t="n">
        <v>-1.13</v>
      </c>
      <c r="AM674" s="0" t="s">
        <v>381</v>
      </c>
    </row>
    <row collapsed="false" customFormat="false" customHeight="false" hidden="false" ht="12.1" outlineLevel="0" r="675">
      <c r="A675" s="0"/>
      <c r="B675" s="0"/>
      <c r="C675" s="0"/>
      <c r="D675" s="0"/>
      <c r="E675" s="0"/>
      <c r="F675" s="0"/>
      <c r="G675" s="0"/>
      <c r="H675" s="0"/>
      <c r="I675" s="0"/>
      <c r="J675" s="0"/>
      <c r="K675" s="0"/>
      <c r="L675" s="0"/>
      <c r="M675" s="0"/>
      <c r="N675" s="0"/>
      <c r="O675" s="0"/>
      <c r="P675" s="0"/>
      <c r="Q675" s="0"/>
      <c r="R675" s="0"/>
      <c r="S675" s="0"/>
      <c r="T675" s="0"/>
      <c r="U675" s="0"/>
      <c r="V675" s="0"/>
      <c r="W675" s="0"/>
      <c r="X675" s="0"/>
      <c r="Y675" s="0"/>
      <c r="Z675" s="0"/>
      <c r="AA675" s="0"/>
      <c r="AB675" s="0"/>
      <c r="AC675" s="0"/>
      <c r="AD675" s="0"/>
      <c r="AE675" s="0"/>
      <c r="AF675" s="0"/>
      <c r="AG675" s="0"/>
      <c r="AH675" s="0"/>
      <c r="AI675" s="0"/>
      <c r="AJ675" s="0"/>
      <c r="AK675" s="11" t="n">
        <v>45967</v>
      </c>
      <c r="AL675" s="6" t="n">
        <v>-1.13</v>
      </c>
      <c r="AM675" s="0" t="s">
        <v>381</v>
      </c>
    </row>
    <row collapsed="false" customFormat="false" customHeight="false" hidden="false" ht="12.1" outlineLevel="0" r="676">
      <c r="A676" s="0"/>
      <c r="B676" s="0"/>
      <c r="C676" s="0"/>
      <c r="D676" s="0"/>
      <c r="E676" s="0"/>
      <c r="F676" s="0"/>
      <c r="G676" s="0"/>
      <c r="H676" s="0"/>
      <c r="I676" s="0"/>
      <c r="J676" s="0"/>
      <c r="K676" s="0"/>
      <c r="L676" s="0"/>
      <c r="M676" s="0"/>
      <c r="N676" s="0"/>
      <c r="O676" s="0"/>
      <c r="P676" s="0"/>
      <c r="Q676" s="0"/>
      <c r="R676" s="0"/>
      <c r="S676" s="0"/>
      <c r="T676" s="0"/>
      <c r="U676" s="0"/>
      <c r="V676" s="0"/>
      <c r="W676" s="0"/>
      <c r="X676" s="0"/>
      <c r="Y676" s="0"/>
      <c r="Z676" s="0"/>
      <c r="AA676" s="0"/>
      <c r="AB676" s="0"/>
      <c r="AC676" s="0"/>
      <c r="AD676" s="0"/>
      <c r="AE676" s="0"/>
      <c r="AF676" s="0"/>
      <c r="AG676" s="0"/>
      <c r="AH676" s="0"/>
      <c r="AI676" s="0"/>
      <c r="AJ676" s="0"/>
      <c r="AK676" s="11" t="n">
        <v>45967</v>
      </c>
      <c r="AL676" s="6" t="n">
        <v>-1.13</v>
      </c>
      <c r="AM676" s="0" t="s">
        <v>381</v>
      </c>
    </row>
    <row collapsed="false" customFormat="false" customHeight="false" hidden="false" ht="12.1" outlineLevel="0" r="677">
      <c r="A677" s="0"/>
      <c r="B677" s="0"/>
      <c r="C677" s="0"/>
      <c r="D677" s="0"/>
      <c r="E677" s="0"/>
      <c r="F677" s="0"/>
      <c r="G677" s="0"/>
      <c r="H677" s="0"/>
      <c r="I677" s="0"/>
      <c r="J677" s="0"/>
      <c r="K677" s="0"/>
      <c r="L677" s="0"/>
      <c r="M677" s="0"/>
      <c r="N677" s="0"/>
      <c r="O677" s="0"/>
      <c r="P677" s="0"/>
      <c r="Q677" s="0"/>
      <c r="R677" s="0"/>
      <c r="S677" s="0"/>
      <c r="T677" s="0"/>
      <c r="U677" s="0"/>
      <c r="V677" s="0"/>
      <c r="W677" s="0"/>
      <c r="X677" s="0"/>
      <c r="Y677" s="0"/>
      <c r="Z677" s="0"/>
      <c r="AA677" s="0"/>
      <c r="AB677" s="0"/>
      <c r="AC677" s="0"/>
      <c r="AD677" s="0"/>
      <c r="AE677" s="0"/>
      <c r="AF677" s="0"/>
      <c r="AG677" s="0"/>
      <c r="AH677" s="0"/>
      <c r="AI677" s="0"/>
      <c r="AJ677" s="0"/>
      <c r="AK677" s="11" t="n">
        <v>45967</v>
      </c>
      <c r="AL677" s="6" t="n">
        <v>-1.13</v>
      </c>
      <c r="AM677" s="0" t="s">
        <v>381</v>
      </c>
    </row>
    <row collapsed="false" customFormat="false" customHeight="false" hidden="false" ht="12.1" outlineLevel="0" r="678">
      <c r="A678" s="0"/>
      <c r="B678" s="0"/>
      <c r="C678" s="0"/>
      <c r="D678" s="0"/>
      <c r="E678" s="0"/>
      <c r="F678" s="0"/>
      <c r="G678" s="0"/>
      <c r="H678" s="0"/>
      <c r="I678" s="0"/>
      <c r="J678" s="0"/>
      <c r="K678" s="0"/>
      <c r="L678" s="0"/>
      <c r="M678" s="0"/>
      <c r="N678" s="0"/>
      <c r="O678" s="0"/>
      <c r="P678" s="0"/>
      <c r="Q678" s="0"/>
      <c r="R678" s="0"/>
      <c r="S678" s="0"/>
      <c r="T678" s="0"/>
      <c r="U678" s="0"/>
      <c r="V678" s="0"/>
      <c r="W678" s="0"/>
      <c r="X678" s="0"/>
      <c r="Y678" s="0"/>
      <c r="Z678" s="0"/>
      <c r="AA678" s="0"/>
      <c r="AB678" s="0"/>
      <c r="AC678" s="0"/>
      <c r="AD678" s="0"/>
      <c r="AE678" s="0"/>
      <c r="AF678" s="0"/>
      <c r="AG678" s="0"/>
      <c r="AH678" s="0"/>
      <c r="AI678" s="0"/>
      <c r="AJ678" s="0"/>
      <c r="AK678" s="11" t="n">
        <v>45967</v>
      </c>
      <c r="AL678" s="6" t="n">
        <v>-1.13</v>
      </c>
      <c r="AM678" s="0" t="s">
        <v>381</v>
      </c>
    </row>
    <row collapsed="false" customFormat="false" customHeight="false" hidden="false" ht="12.1" outlineLevel="0" r="679">
      <c r="A679" s="0"/>
      <c r="B679" s="0"/>
      <c r="C679" s="0"/>
      <c r="D679" s="0"/>
      <c r="E679" s="0"/>
      <c r="F679" s="0"/>
      <c r="G679" s="0"/>
      <c r="H679" s="0"/>
      <c r="I679" s="0"/>
      <c r="J679" s="0"/>
      <c r="K679" s="0"/>
      <c r="L679" s="0"/>
      <c r="M679" s="0"/>
      <c r="N679" s="0"/>
      <c r="O679" s="0"/>
      <c r="P679" s="0"/>
      <c r="Q679" s="0"/>
      <c r="R679" s="0"/>
      <c r="S679" s="0"/>
      <c r="T679" s="0"/>
      <c r="U679" s="0"/>
      <c r="V679" s="0"/>
      <c r="W679" s="0"/>
      <c r="X679" s="0"/>
      <c r="Y679" s="0"/>
      <c r="Z679" s="0"/>
      <c r="AA679" s="0"/>
      <c r="AB679" s="0"/>
      <c r="AC679" s="0"/>
      <c r="AD679" s="0"/>
      <c r="AE679" s="0"/>
      <c r="AF679" s="0"/>
      <c r="AG679" s="0"/>
      <c r="AH679" s="0"/>
      <c r="AI679" s="0"/>
      <c r="AJ679" s="0"/>
      <c r="AK679" s="11" t="n">
        <v>45967</v>
      </c>
      <c r="AL679" s="6" t="n">
        <v>-1.13</v>
      </c>
      <c r="AM679" s="0" t="s">
        <v>381</v>
      </c>
    </row>
    <row collapsed="false" customFormat="false" customHeight="false" hidden="false" ht="12.1" outlineLevel="0" r="680">
      <c r="A680" s="0"/>
      <c r="B680" s="0"/>
      <c r="C680" s="0"/>
      <c r="D680" s="0"/>
      <c r="E680" s="0"/>
      <c r="F680" s="0"/>
      <c r="G680" s="0"/>
      <c r="H680" s="0"/>
      <c r="I680" s="0"/>
      <c r="J680" s="0"/>
      <c r="K680" s="0"/>
      <c r="L680" s="0"/>
      <c r="M680" s="0"/>
      <c r="N680" s="0"/>
      <c r="O680" s="0"/>
      <c r="P680" s="0"/>
      <c r="Q680" s="0"/>
      <c r="R680" s="0"/>
      <c r="S680" s="0"/>
      <c r="T680" s="0"/>
      <c r="U680" s="0"/>
      <c r="V680" s="0"/>
      <c r="W680" s="0"/>
      <c r="X680" s="0"/>
      <c r="Y680" s="0"/>
      <c r="Z680" s="0"/>
      <c r="AA680" s="0"/>
      <c r="AB680" s="0"/>
      <c r="AC680" s="0"/>
      <c r="AD680" s="0"/>
      <c r="AE680" s="0"/>
      <c r="AF680" s="0"/>
      <c r="AG680" s="0"/>
      <c r="AH680" s="0"/>
      <c r="AI680" s="0"/>
      <c r="AJ680" s="0"/>
      <c r="AK680" s="11" t="n">
        <v>45967</v>
      </c>
      <c r="AL680" s="6" t="n">
        <v>-1.13</v>
      </c>
      <c r="AM680" s="0" t="s">
        <v>381</v>
      </c>
    </row>
    <row collapsed="false" customFormat="false" customHeight="false" hidden="false" ht="12.1" outlineLevel="0" r="681">
      <c r="A681" s="0"/>
      <c r="B681" s="0"/>
      <c r="C681" s="0"/>
      <c r="D681" s="0"/>
      <c r="E681" s="0"/>
      <c r="F681" s="0"/>
      <c r="G681" s="0"/>
      <c r="H681" s="0"/>
      <c r="I681" s="0"/>
      <c r="J681" s="0"/>
      <c r="K681" s="0"/>
      <c r="L681" s="0"/>
      <c r="M681" s="0"/>
      <c r="N681" s="0"/>
      <c r="O681" s="0"/>
      <c r="P681" s="0"/>
      <c r="Q681" s="0"/>
      <c r="R681" s="0"/>
      <c r="S681" s="0"/>
      <c r="T681" s="0"/>
      <c r="U681" s="0"/>
      <c r="V681" s="0"/>
      <c r="W681" s="0"/>
      <c r="X681" s="0"/>
      <c r="Y681" s="0"/>
      <c r="Z681" s="0"/>
      <c r="AA681" s="0"/>
      <c r="AB681" s="0"/>
      <c r="AC681" s="0"/>
      <c r="AD681" s="0"/>
      <c r="AE681" s="0"/>
      <c r="AF681" s="0"/>
      <c r="AG681" s="0"/>
      <c r="AH681" s="0"/>
      <c r="AI681" s="0"/>
      <c r="AJ681" s="0"/>
      <c r="AK681" s="11" t="n">
        <v>45967</v>
      </c>
      <c r="AL681" s="6" t="n">
        <v>-1.13</v>
      </c>
      <c r="AM681" s="0" t="s">
        <v>381</v>
      </c>
    </row>
    <row collapsed="false" customFormat="false" customHeight="false" hidden="false" ht="12.1" outlineLevel="0" r="682">
      <c r="A682" s="0"/>
      <c r="B682" s="0"/>
      <c r="C682" s="0"/>
      <c r="D682" s="0"/>
      <c r="E682" s="0"/>
      <c r="F682" s="0"/>
      <c r="G682" s="0"/>
      <c r="H682" s="0"/>
      <c r="I682" s="0"/>
      <c r="J682" s="0"/>
      <c r="K682" s="0"/>
      <c r="L682" s="0"/>
      <c r="M682" s="0"/>
      <c r="N682" s="0"/>
      <c r="O682" s="0"/>
      <c r="P682" s="0"/>
      <c r="Q682" s="0"/>
      <c r="R682" s="0"/>
      <c r="S682" s="0"/>
      <c r="T682" s="0"/>
      <c r="U682" s="0"/>
      <c r="V682" s="0"/>
      <c r="W682" s="0"/>
      <c r="X682" s="0"/>
      <c r="Y682" s="0"/>
      <c r="Z682" s="0"/>
      <c r="AA682" s="0"/>
      <c r="AB682" s="0"/>
      <c r="AC682" s="0"/>
      <c r="AD682" s="0"/>
      <c r="AE682" s="0"/>
      <c r="AF682" s="0"/>
      <c r="AG682" s="0"/>
      <c r="AH682" s="0"/>
      <c r="AI682" s="0"/>
      <c r="AJ682" s="0"/>
      <c r="AK682" s="11" t="n">
        <v>45967</v>
      </c>
      <c r="AL682" s="6" t="n">
        <v>-1.13</v>
      </c>
      <c r="AM682" s="0" t="s">
        <v>381</v>
      </c>
    </row>
    <row collapsed="false" customFormat="false" customHeight="false" hidden="false" ht="12.1" outlineLevel="0" r="683">
      <c r="A683" s="0"/>
      <c r="B683" s="0"/>
      <c r="C683" s="0"/>
      <c r="D683" s="0"/>
      <c r="E683" s="0"/>
      <c r="F683" s="0"/>
      <c r="G683" s="0"/>
      <c r="H683" s="0"/>
      <c r="I683" s="0"/>
      <c r="J683" s="0"/>
      <c r="K683" s="0"/>
      <c r="L683" s="0"/>
      <c r="M683" s="0"/>
      <c r="N683" s="0"/>
      <c r="O683" s="0"/>
      <c r="P683" s="0"/>
      <c r="Q683" s="0"/>
      <c r="R683" s="0"/>
      <c r="S683" s="0"/>
      <c r="T683" s="0"/>
      <c r="U683" s="0"/>
      <c r="V683" s="0"/>
      <c r="W683" s="0"/>
      <c r="X683" s="0"/>
      <c r="Y683" s="0"/>
      <c r="Z683" s="0"/>
      <c r="AA683" s="0"/>
      <c r="AB683" s="0"/>
      <c r="AC683" s="0"/>
      <c r="AD683" s="0"/>
      <c r="AE683" s="0"/>
      <c r="AF683" s="0"/>
      <c r="AG683" s="0"/>
      <c r="AH683" s="0"/>
      <c r="AI683" s="0"/>
      <c r="AJ683" s="0"/>
      <c r="AK683" s="11" t="n">
        <v>45967</v>
      </c>
      <c r="AL683" s="6" t="n">
        <v>-1.13</v>
      </c>
      <c r="AM683" s="0" t="s">
        <v>381</v>
      </c>
    </row>
    <row collapsed="false" customFormat="false" customHeight="false" hidden="false" ht="12.1" outlineLevel="0" r="684">
      <c r="A684" s="0"/>
      <c r="B684" s="0"/>
      <c r="C684" s="0"/>
      <c r="D684" s="0"/>
      <c r="E684" s="0"/>
      <c r="F684" s="0"/>
      <c r="G684" s="0"/>
      <c r="H684" s="0"/>
      <c r="I684" s="0"/>
      <c r="J684" s="0"/>
      <c r="K684" s="0"/>
      <c r="L684" s="0"/>
      <c r="M684" s="0"/>
      <c r="N684" s="0"/>
      <c r="O684" s="0"/>
      <c r="P684" s="0"/>
      <c r="Q684" s="0"/>
      <c r="R684" s="0"/>
      <c r="S684" s="0"/>
      <c r="T684" s="0"/>
      <c r="U684" s="0"/>
      <c r="V684" s="0"/>
      <c r="W684" s="0"/>
      <c r="X684" s="0"/>
      <c r="Y684" s="0"/>
      <c r="Z684" s="0"/>
      <c r="AA684" s="0"/>
      <c r="AB684" s="0"/>
      <c r="AC684" s="0"/>
      <c r="AD684" s="0"/>
      <c r="AE684" s="0"/>
      <c r="AF684" s="0"/>
      <c r="AG684" s="0"/>
      <c r="AH684" s="0"/>
      <c r="AI684" s="0"/>
      <c r="AJ684" s="0"/>
      <c r="AK684" s="11" t="n">
        <v>45967</v>
      </c>
      <c r="AL684" s="6" t="n">
        <v>-1.13</v>
      </c>
      <c r="AM684" s="0" t="s">
        <v>381</v>
      </c>
    </row>
    <row collapsed="false" customFormat="false" customHeight="false" hidden="false" ht="12.1" outlineLevel="0" r="685">
      <c r="A685" s="0"/>
      <c r="B685" s="0"/>
      <c r="C685" s="0"/>
      <c r="D685" s="0"/>
      <c r="E685" s="0"/>
      <c r="F685" s="0"/>
      <c r="G685" s="0"/>
      <c r="H685" s="0"/>
      <c r="I685" s="0"/>
      <c r="J685" s="0"/>
      <c r="K685" s="0"/>
      <c r="L685" s="0"/>
      <c r="M685" s="0"/>
      <c r="N685" s="0"/>
      <c r="O685" s="0"/>
      <c r="P685" s="0"/>
      <c r="Q685" s="0"/>
      <c r="R685" s="0"/>
      <c r="S685" s="0"/>
      <c r="T685" s="0"/>
      <c r="U685" s="0"/>
      <c r="V685" s="0"/>
      <c r="W685" s="0"/>
      <c r="X685" s="0"/>
      <c r="Y685" s="0"/>
      <c r="Z685" s="0"/>
      <c r="AA685" s="0"/>
      <c r="AB685" s="0"/>
      <c r="AC685" s="0"/>
      <c r="AD685" s="0"/>
      <c r="AE685" s="0"/>
      <c r="AF685" s="0"/>
      <c r="AG685" s="0"/>
      <c r="AH685" s="0"/>
      <c r="AI685" s="0"/>
      <c r="AJ685" s="0"/>
      <c r="AK685" s="11" t="n">
        <v>45967</v>
      </c>
      <c r="AL685" s="6" t="n">
        <v>-1.13</v>
      </c>
      <c r="AM685" s="0" t="s">
        <v>381</v>
      </c>
    </row>
    <row collapsed="false" customFormat="false" customHeight="false" hidden="false" ht="12.1" outlineLevel="0" r="686">
      <c r="A686" s="0"/>
      <c r="B686" s="0"/>
      <c r="C686" s="0"/>
      <c r="D686" s="0"/>
      <c r="E686" s="0"/>
      <c r="F686" s="0"/>
      <c r="G686" s="0"/>
      <c r="H686" s="0"/>
      <c r="I686" s="0"/>
      <c r="J686" s="0"/>
      <c r="K686" s="0"/>
      <c r="L686" s="0"/>
      <c r="M686" s="0"/>
      <c r="N686" s="0"/>
      <c r="O686" s="0"/>
      <c r="P686" s="0"/>
      <c r="Q686" s="0"/>
      <c r="R686" s="0"/>
      <c r="S686" s="0"/>
      <c r="T686" s="0"/>
      <c r="U686" s="0"/>
      <c r="V686" s="0"/>
      <c r="W686" s="0"/>
      <c r="X686" s="0"/>
      <c r="Y686" s="0"/>
      <c r="Z686" s="0"/>
      <c r="AA686" s="0"/>
      <c r="AB686" s="0"/>
      <c r="AC686" s="0"/>
      <c r="AD686" s="0"/>
      <c r="AE686" s="0"/>
      <c r="AF686" s="0"/>
      <c r="AG686" s="0"/>
      <c r="AH686" s="0"/>
      <c r="AI686" s="0"/>
      <c r="AJ686" s="0"/>
      <c r="AK686" s="11" t="n">
        <v>45967</v>
      </c>
      <c r="AL686" s="6" t="n">
        <v>-1.13</v>
      </c>
      <c r="AM686" s="0" t="s">
        <v>381</v>
      </c>
    </row>
    <row collapsed="false" customFormat="false" customHeight="false" hidden="false" ht="12.1" outlineLevel="0" r="687">
      <c r="A687" s="0"/>
      <c r="B687" s="0"/>
      <c r="C687" s="0"/>
      <c r="D687" s="0"/>
      <c r="E687" s="0"/>
      <c r="F687" s="0"/>
      <c r="G687" s="0"/>
      <c r="H687" s="0"/>
      <c r="I687" s="0"/>
      <c r="J687" s="0"/>
      <c r="K687" s="0"/>
      <c r="L687" s="0"/>
      <c r="M687" s="0"/>
      <c r="N687" s="0"/>
      <c r="O687" s="0"/>
      <c r="P687" s="0"/>
      <c r="Q687" s="0"/>
      <c r="R687" s="0"/>
      <c r="S687" s="0"/>
      <c r="T687" s="0"/>
      <c r="U687" s="0"/>
      <c r="V687" s="0"/>
      <c r="W687" s="0"/>
      <c r="X687" s="0"/>
      <c r="Y687" s="0"/>
      <c r="Z687" s="0"/>
      <c r="AA687" s="0"/>
      <c r="AB687" s="0"/>
      <c r="AC687" s="0"/>
      <c r="AD687" s="0"/>
      <c r="AE687" s="0"/>
      <c r="AF687" s="0"/>
      <c r="AG687" s="0"/>
      <c r="AH687" s="0"/>
      <c r="AI687" s="0"/>
      <c r="AJ687" s="0"/>
      <c r="AK687" s="11" t="n">
        <v>45967</v>
      </c>
      <c r="AL687" s="6" t="n">
        <v>-1.13</v>
      </c>
      <c r="AM687" s="0" t="s">
        <v>381</v>
      </c>
    </row>
    <row collapsed="false" customFormat="false" customHeight="false" hidden="false" ht="12.1" outlineLevel="0" r="688">
      <c r="A688" s="0"/>
      <c r="B688" s="0"/>
      <c r="C688" s="0"/>
      <c r="D688" s="0"/>
      <c r="E688" s="0"/>
      <c r="F688" s="0"/>
      <c r="G688" s="0"/>
      <c r="H688" s="0"/>
      <c r="I688" s="0"/>
      <c r="J688" s="0"/>
      <c r="K688" s="0"/>
      <c r="L688" s="0"/>
      <c r="M688" s="0"/>
      <c r="N688" s="0"/>
      <c r="O688" s="0"/>
      <c r="P688" s="0"/>
      <c r="Q688" s="0"/>
      <c r="R688" s="0"/>
      <c r="S688" s="0"/>
      <c r="T688" s="0"/>
      <c r="U688" s="0"/>
      <c r="V688" s="0"/>
      <c r="W688" s="0"/>
      <c r="X688" s="0"/>
      <c r="Y688" s="0"/>
      <c r="Z688" s="0"/>
      <c r="AA688" s="0"/>
      <c r="AB688" s="0"/>
      <c r="AC688" s="0"/>
      <c r="AD688" s="0"/>
      <c r="AE688" s="0"/>
      <c r="AF688" s="0"/>
      <c r="AG688" s="0"/>
      <c r="AH688" s="0"/>
      <c r="AI688" s="0"/>
      <c r="AJ688" s="0"/>
      <c r="AK688" s="11" t="n">
        <v>45967</v>
      </c>
      <c r="AL688" s="6" t="n">
        <v>-1.13</v>
      </c>
      <c r="AM688" s="0" t="s">
        <v>381</v>
      </c>
    </row>
    <row collapsed="false" customFormat="false" customHeight="false" hidden="false" ht="12.1" outlineLevel="0" r="689">
      <c r="A689" s="0"/>
      <c r="B689" s="0"/>
      <c r="C689" s="0"/>
      <c r="D689" s="0"/>
      <c r="E689" s="0"/>
      <c r="F689" s="0"/>
      <c r="G689" s="0"/>
      <c r="H689" s="0"/>
      <c r="I689" s="0"/>
      <c r="J689" s="0"/>
      <c r="K689" s="0"/>
      <c r="L689" s="0"/>
      <c r="M689" s="0"/>
      <c r="N689" s="0"/>
      <c r="O689" s="0"/>
      <c r="P689" s="0"/>
      <c r="Q689" s="0"/>
      <c r="R689" s="0"/>
      <c r="S689" s="0"/>
      <c r="T689" s="0"/>
      <c r="U689" s="0"/>
      <c r="V689" s="0"/>
      <c r="W689" s="0"/>
      <c r="X689" s="0"/>
      <c r="Y689" s="0"/>
      <c r="Z689" s="0"/>
      <c r="AA689" s="0"/>
      <c r="AB689" s="0"/>
      <c r="AC689" s="0"/>
      <c r="AD689" s="0"/>
      <c r="AE689" s="0"/>
      <c r="AF689" s="0"/>
      <c r="AG689" s="0"/>
      <c r="AH689" s="0"/>
      <c r="AI689" s="0"/>
      <c r="AJ689" s="0"/>
      <c r="AK689" s="11" t="n">
        <v>45967</v>
      </c>
      <c r="AL689" s="6" t="n">
        <v>-1.13</v>
      </c>
      <c r="AM689" s="0" t="s">
        <v>381</v>
      </c>
    </row>
    <row collapsed="false" customFormat="false" customHeight="false" hidden="false" ht="12.1" outlineLevel="0" r="690">
      <c r="A690" s="0"/>
      <c r="B690" s="0"/>
      <c r="C690" s="0"/>
      <c r="D690" s="0"/>
      <c r="E690" s="0"/>
      <c r="F690" s="0"/>
      <c r="G690" s="0"/>
      <c r="H690" s="0"/>
      <c r="I690" s="0"/>
      <c r="J690" s="0"/>
      <c r="K690" s="0"/>
      <c r="L690" s="0"/>
      <c r="M690" s="0"/>
      <c r="N690" s="0"/>
      <c r="O690" s="0"/>
      <c r="P690" s="0"/>
      <c r="Q690" s="0"/>
      <c r="R690" s="0"/>
      <c r="S690" s="0"/>
      <c r="T690" s="0"/>
      <c r="U690" s="0"/>
      <c r="V690" s="0"/>
      <c r="W690" s="0"/>
      <c r="X690" s="0"/>
      <c r="Y690" s="0"/>
      <c r="Z690" s="0"/>
      <c r="AA690" s="0"/>
      <c r="AB690" s="0"/>
      <c r="AC690" s="0"/>
      <c r="AD690" s="0"/>
      <c r="AE690" s="0"/>
      <c r="AF690" s="0"/>
      <c r="AG690" s="0"/>
      <c r="AH690" s="0"/>
      <c r="AI690" s="0"/>
      <c r="AJ690" s="0"/>
      <c r="AK690" s="11" t="n">
        <v>45967</v>
      </c>
      <c r="AL690" s="6" t="n">
        <v>-1.13</v>
      </c>
      <c r="AM690" s="0" t="s">
        <v>381</v>
      </c>
    </row>
    <row collapsed="false" customFormat="false" customHeight="false" hidden="false" ht="12.1" outlineLevel="0" r="691">
      <c r="A691" s="0"/>
      <c r="B691" s="0"/>
      <c r="C691" s="0"/>
      <c r="D691" s="0"/>
      <c r="E691" s="0"/>
      <c r="F691" s="0"/>
      <c r="G691" s="0"/>
      <c r="H691" s="0"/>
      <c r="I691" s="0"/>
      <c r="J691" s="0"/>
      <c r="K691" s="0"/>
      <c r="L691" s="0"/>
      <c r="M691" s="0"/>
      <c r="N691" s="0"/>
      <c r="O691" s="0"/>
      <c r="P691" s="0"/>
      <c r="Q691" s="0"/>
      <c r="R691" s="0"/>
      <c r="S691" s="0"/>
      <c r="T691" s="0"/>
      <c r="U691" s="0"/>
      <c r="V691" s="0"/>
      <c r="W691" s="0"/>
      <c r="X691" s="0"/>
      <c r="Y691" s="0"/>
      <c r="Z691" s="0"/>
      <c r="AA691" s="0"/>
      <c r="AB691" s="0"/>
      <c r="AC691" s="0"/>
      <c r="AD691" s="0"/>
      <c r="AE691" s="0"/>
      <c r="AF691" s="0"/>
      <c r="AG691" s="0"/>
      <c r="AH691" s="0"/>
      <c r="AI691" s="0"/>
      <c r="AJ691" s="0"/>
      <c r="AK691" s="11" t="n">
        <v>45967</v>
      </c>
      <c r="AL691" s="6" t="n">
        <v>-1.13</v>
      </c>
      <c r="AM691" s="0" t="s">
        <v>381</v>
      </c>
    </row>
    <row collapsed="false" customFormat="false" customHeight="false" hidden="false" ht="12.1" outlineLevel="0" r="692">
      <c r="A692" s="0"/>
      <c r="B692" s="0"/>
      <c r="C692" s="0"/>
      <c r="D692" s="0"/>
      <c r="E692" s="0"/>
      <c r="F692" s="0"/>
      <c r="G692" s="0"/>
      <c r="H692" s="0"/>
      <c r="I692" s="0"/>
      <c r="J692" s="0"/>
      <c r="K692" s="0"/>
      <c r="L692" s="0"/>
      <c r="M692" s="0"/>
      <c r="N692" s="0"/>
      <c r="O692" s="0"/>
      <c r="P692" s="0"/>
      <c r="Q692" s="0"/>
      <c r="R692" s="0"/>
      <c r="S692" s="0"/>
      <c r="T692" s="0"/>
      <c r="U692" s="0"/>
      <c r="V692" s="0"/>
      <c r="W692" s="0"/>
      <c r="X692" s="0"/>
      <c r="Y692" s="0"/>
      <c r="Z692" s="0"/>
      <c r="AA692" s="0"/>
      <c r="AB692" s="0"/>
      <c r="AC692" s="0"/>
      <c r="AD692" s="0"/>
      <c r="AE692" s="0"/>
      <c r="AF692" s="0"/>
      <c r="AG692" s="0"/>
      <c r="AH692" s="0"/>
      <c r="AI692" s="0"/>
      <c r="AJ692" s="0"/>
      <c r="AK692" s="11" t="n">
        <v>45967</v>
      </c>
      <c r="AL692" s="6" t="n">
        <v>-1.13</v>
      </c>
      <c r="AM692" s="0" t="s">
        <v>381</v>
      </c>
    </row>
    <row collapsed="false" customFormat="false" customHeight="false" hidden="false" ht="12.1" outlineLevel="0" r="693">
      <c r="A693" s="0"/>
      <c r="B693" s="0"/>
      <c r="C693" s="0"/>
      <c r="D693" s="0"/>
      <c r="E693" s="0"/>
      <c r="F693" s="0"/>
      <c r="G693" s="0"/>
      <c r="H693" s="0"/>
      <c r="I693" s="0"/>
      <c r="J693" s="0"/>
      <c r="K693" s="0"/>
      <c r="L693" s="0"/>
      <c r="M693" s="0"/>
      <c r="N693" s="0"/>
      <c r="O693" s="0"/>
      <c r="P693" s="0"/>
      <c r="Q693" s="0"/>
      <c r="R693" s="0"/>
      <c r="S693" s="0"/>
      <c r="T693" s="0"/>
      <c r="U693" s="0"/>
      <c r="V693" s="0"/>
      <c r="W693" s="0"/>
      <c r="X693" s="0"/>
      <c r="Y693" s="0"/>
      <c r="Z693" s="0"/>
      <c r="AA693" s="0"/>
      <c r="AB693" s="0"/>
      <c r="AC693" s="0"/>
      <c r="AD693" s="0"/>
      <c r="AE693" s="0"/>
      <c r="AF693" s="0"/>
      <c r="AG693" s="0"/>
      <c r="AH693" s="0"/>
      <c r="AI693" s="0"/>
      <c r="AJ693" s="0"/>
      <c r="AK693" s="11" t="n">
        <v>45967</v>
      </c>
      <c r="AL693" s="6" t="n">
        <v>-1.13</v>
      </c>
      <c r="AM693" s="0" t="s">
        <v>381</v>
      </c>
    </row>
    <row collapsed="false" customFormat="false" customHeight="false" hidden="false" ht="12.1" outlineLevel="0" r="694">
      <c r="A694" s="0"/>
      <c r="B694" s="0"/>
      <c r="C694" s="0"/>
      <c r="D694" s="0"/>
      <c r="E694" s="0"/>
      <c r="F694" s="0"/>
      <c r="G694" s="0"/>
      <c r="H694" s="0"/>
      <c r="I694" s="0"/>
      <c r="J694" s="0"/>
      <c r="K694" s="0"/>
      <c r="L694" s="0"/>
      <c r="M694" s="0"/>
      <c r="N694" s="0"/>
      <c r="O694" s="0"/>
      <c r="P694" s="0"/>
      <c r="Q694" s="0"/>
      <c r="R694" s="0"/>
      <c r="S694" s="0"/>
      <c r="T694" s="0"/>
      <c r="U694" s="0"/>
      <c r="V694" s="0"/>
      <c r="W694" s="0"/>
      <c r="X694" s="0"/>
      <c r="Y694" s="0"/>
      <c r="Z694" s="0"/>
      <c r="AA694" s="0"/>
      <c r="AB694" s="0"/>
      <c r="AC694" s="0"/>
      <c r="AD694" s="0"/>
      <c r="AE694" s="0"/>
      <c r="AF694" s="0"/>
      <c r="AG694" s="0"/>
      <c r="AH694" s="0"/>
      <c r="AI694" s="0"/>
      <c r="AJ694" s="0"/>
      <c r="AK694" s="11" t="n">
        <v>45967</v>
      </c>
      <c r="AL694" s="6" t="n">
        <v>-1.13</v>
      </c>
      <c r="AM694" s="0" t="s">
        <v>381</v>
      </c>
    </row>
    <row collapsed="false" customFormat="false" customHeight="false" hidden="false" ht="12.1" outlineLevel="0" r="695">
      <c r="A695" s="0"/>
      <c r="B695" s="0"/>
      <c r="C695" s="0"/>
      <c r="D695" s="0"/>
      <c r="E695" s="0"/>
      <c r="F695" s="0"/>
      <c r="G695" s="0"/>
      <c r="H695" s="0"/>
      <c r="I695" s="0"/>
      <c r="J695" s="0"/>
      <c r="K695" s="0"/>
      <c r="L695" s="0"/>
      <c r="M695" s="0"/>
      <c r="N695" s="0"/>
      <c r="O695" s="0"/>
      <c r="P695" s="0"/>
      <c r="Q695" s="0"/>
      <c r="R695" s="0"/>
      <c r="S695" s="0"/>
      <c r="T695" s="0"/>
      <c r="U695" s="0"/>
      <c r="V695" s="0"/>
      <c r="W695" s="0"/>
      <c r="X695" s="0"/>
      <c r="Y695" s="0"/>
      <c r="Z695" s="0"/>
      <c r="AA695" s="0"/>
      <c r="AB695" s="0"/>
      <c r="AC695" s="0"/>
      <c r="AD695" s="0"/>
      <c r="AE695" s="0"/>
      <c r="AF695" s="0"/>
      <c r="AG695" s="0"/>
      <c r="AH695" s="0"/>
      <c r="AI695" s="0"/>
      <c r="AJ695" s="0"/>
      <c r="AK695" s="11" t="n">
        <v>45967</v>
      </c>
      <c r="AL695" s="6" t="n">
        <v>-1.13</v>
      </c>
      <c r="AM695" s="0" t="s">
        <v>381</v>
      </c>
    </row>
    <row collapsed="false" customFormat="false" customHeight="false" hidden="false" ht="12.1" outlineLevel="0" r="696">
      <c r="A696" s="0"/>
      <c r="B696" s="0"/>
      <c r="C696" s="0"/>
      <c r="D696" s="0"/>
      <c r="E696" s="0"/>
      <c r="F696" s="0"/>
      <c r="G696" s="0"/>
      <c r="H696" s="0"/>
      <c r="I696" s="0"/>
      <c r="J696" s="0"/>
      <c r="K696" s="0"/>
      <c r="L696" s="0"/>
      <c r="M696" s="0"/>
      <c r="N696" s="0"/>
      <c r="O696" s="0"/>
      <c r="P696" s="0"/>
      <c r="Q696" s="0"/>
      <c r="R696" s="0"/>
      <c r="S696" s="0"/>
      <c r="T696" s="0"/>
      <c r="U696" s="0"/>
      <c r="V696" s="0"/>
      <c r="W696" s="0"/>
      <c r="X696" s="0"/>
      <c r="Y696" s="0"/>
      <c r="Z696" s="0"/>
      <c r="AA696" s="0"/>
      <c r="AB696" s="0"/>
      <c r="AC696" s="0"/>
      <c r="AD696" s="0"/>
      <c r="AE696" s="0"/>
      <c r="AF696" s="0"/>
      <c r="AG696" s="0"/>
      <c r="AH696" s="0"/>
      <c r="AI696" s="0"/>
      <c r="AJ696" s="0"/>
      <c r="AK696" s="11" t="n">
        <v>45967</v>
      </c>
      <c r="AL696" s="6" t="n">
        <v>-1.13</v>
      </c>
      <c r="AM696" s="0" t="s">
        <v>381</v>
      </c>
    </row>
    <row collapsed="false" customFormat="false" customHeight="false" hidden="false" ht="12.1" outlineLevel="0" r="697">
      <c r="A697" s="0"/>
      <c r="B697" s="0"/>
      <c r="C697" s="0"/>
      <c r="D697" s="0"/>
      <c r="E697" s="0"/>
      <c r="F697" s="0"/>
      <c r="G697" s="0"/>
      <c r="H697" s="0"/>
      <c r="I697" s="0"/>
      <c r="J697" s="0"/>
      <c r="K697" s="0"/>
      <c r="L697" s="0"/>
      <c r="M697" s="0"/>
      <c r="N697" s="0"/>
      <c r="O697" s="0"/>
      <c r="P697" s="0"/>
      <c r="Q697" s="0"/>
      <c r="R697" s="0"/>
      <c r="S697" s="0"/>
      <c r="T697" s="0"/>
      <c r="U697" s="0"/>
      <c r="V697" s="0"/>
      <c r="W697" s="0"/>
      <c r="X697" s="0"/>
      <c r="Y697" s="0"/>
      <c r="Z697" s="0"/>
      <c r="AA697" s="0"/>
      <c r="AB697" s="0"/>
      <c r="AC697" s="0"/>
      <c r="AD697" s="0"/>
      <c r="AE697" s="0"/>
      <c r="AF697" s="0"/>
      <c r="AG697" s="0"/>
      <c r="AH697" s="0"/>
      <c r="AI697" s="0"/>
      <c r="AJ697" s="0"/>
      <c r="AK697" s="11" t="n">
        <v>45967</v>
      </c>
      <c r="AL697" s="6" t="n">
        <v>-1.13</v>
      </c>
      <c r="AM697" s="0" t="s">
        <v>381</v>
      </c>
    </row>
    <row collapsed="false" customFormat="false" customHeight="false" hidden="false" ht="12.1" outlineLevel="0" r="698">
      <c r="A698" s="0"/>
      <c r="B698" s="0"/>
      <c r="C698" s="0"/>
      <c r="D698" s="0"/>
      <c r="E698" s="0"/>
      <c r="F698" s="0"/>
      <c r="G698" s="0"/>
      <c r="H698" s="0"/>
      <c r="I698" s="0"/>
      <c r="J698" s="0"/>
      <c r="K698" s="0"/>
      <c r="L698" s="0"/>
      <c r="M698" s="0"/>
      <c r="N698" s="0"/>
      <c r="O698" s="0"/>
      <c r="P698" s="0"/>
      <c r="Q698" s="0"/>
      <c r="R698" s="0"/>
      <c r="S698" s="0"/>
      <c r="T698" s="0"/>
      <c r="U698" s="0"/>
      <c r="V698" s="0"/>
      <c r="W698" s="0"/>
      <c r="X698" s="0"/>
      <c r="Y698" s="0"/>
      <c r="Z698" s="0"/>
      <c r="AA698" s="0"/>
      <c r="AB698" s="0"/>
      <c r="AC698" s="0"/>
      <c r="AD698" s="0"/>
      <c r="AE698" s="0"/>
      <c r="AF698" s="0"/>
      <c r="AG698" s="0"/>
      <c r="AH698" s="0"/>
      <c r="AI698" s="0"/>
      <c r="AJ698" s="0"/>
      <c r="AK698" s="11" t="n">
        <v>45967</v>
      </c>
      <c r="AL698" s="6" t="n">
        <v>-1.13</v>
      </c>
      <c r="AM698" s="0" t="s">
        <v>381</v>
      </c>
    </row>
    <row collapsed="false" customFormat="false" customHeight="false" hidden="false" ht="12.1" outlineLevel="0" r="699">
      <c r="A699" s="0"/>
      <c r="B699" s="0"/>
      <c r="C699" s="0"/>
      <c r="D699" s="0"/>
      <c r="E699" s="0"/>
      <c r="F699" s="0"/>
      <c r="G699" s="0"/>
      <c r="H699" s="0"/>
      <c r="I699" s="0"/>
      <c r="J699" s="0"/>
      <c r="K699" s="0"/>
      <c r="L699" s="0"/>
      <c r="M699" s="0"/>
      <c r="N699" s="0"/>
      <c r="O699" s="0"/>
      <c r="P699" s="0"/>
      <c r="Q699" s="0"/>
      <c r="R699" s="0"/>
      <c r="S699" s="0"/>
      <c r="T699" s="0"/>
      <c r="U699" s="0"/>
      <c r="V699" s="0"/>
      <c r="W699" s="0"/>
      <c r="X699" s="0"/>
      <c r="Y699" s="0"/>
      <c r="Z699" s="0"/>
      <c r="AA699" s="0"/>
      <c r="AB699" s="0"/>
      <c r="AC699" s="0"/>
      <c r="AD699" s="0"/>
      <c r="AE699" s="0"/>
      <c r="AF699" s="0"/>
      <c r="AG699" s="0"/>
      <c r="AH699" s="0"/>
      <c r="AI699" s="0"/>
      <c r="AJ699" s="0"/>
      <c r="AK699" s="11" t="n">
        <v>45967</v>
      </c>
      <c r="AL699" s="6" t="n">
        <v>-1.13</v>
      </c>
      <c r="AM699" s="0" t="s">
        <v>381</v>
      </c>
    </row>
    <row collapsed="false" customFormat="false" customHeight="false" hidden="false" ht="12.1" outlineLevel="0" r="700">
      <c r="A700" s="0"/>
      <c r="B700" s="0"/>
      <c r="C700" s="0"/>
      <c r="D700" s="0"/>
      <c r="E700" s="0"/>
      <c r="F700" s="0"/>
      <c r="G700" s="0"/>
      <c r="H700" s="0"/>
      <c r="I700" s="0"/>
      <c r="J700" s="0"/>
      <c r="K700" s="0"/>
      <c r="L700" s="0"/>
      <c r="M700" s="0"/>
      <c r="N700" s="0"/>
      <c r="O700" s="0"/>
      <c r="P700" s="0"/>
      <c r="Q700" s="0"/>
      <c r="R700" s="0"/>
      <c r="S700" s="0"/>
      <c r="T700" s="0"/>
      <c r="U700" s="0"/>
      <c r="V700" s="0"/>
      <c r="W700" s="0"/>
      <c r="X700" s="0"/>
      <c r="Y700" s="0"/>
      <c r="Z700" s="0"/>
      <c r="AA700" s="0"/>
      <c r="AB700" s="0"/>
      <c r="AC700" s="0"/>
      <c r="AD700" s="0"/>
      <c r="AE700" s="0"/>
      <c r="AF700" s="0"/>
      <c r="AG700" s="0"/>
      <c r="AH700" s="0"/>
      <c r="AI700" s="0"/>
      <c r="AJ700" s="0"/>
      <c r="AK700" s="11" t="n">
        <v>45967</v>
      </c>
      <c r="AL700" s="6" t="n">
        <v>-1.13</v>
      </c>
      <c r="AM700" s="0" t="s">
        <v>381</v>
      </c>
    </row>
    <row collapsed="false" customFormat="false" customHeight="false" hidden="false" ht="12.1" outlineLevel="0" r="701">
      <c r="A701" s="0"/>
      <c r="B701" s="0"/>
      <c r="C701" s="0"/>
      <c r="D701" s="0"/>
      <c r="E701" s="0"/>
      <c r="F701" s="0"/>
      <c r="G701" s="0"/>
      <c r="H701" s="0"/>
      <c r="I701" s="0"/>
      <c r="J701" s="0"/>
      <c r="K701" s="0"/>
      <c r="L701" s="0"/>
      <c r="M701" s="0"/>
      <c r="N701" s="0"/>
      <c r="O701" s="0"/>
      <c r="P701" s="0"/>
      <c r="Q701" s="0"/>
      <c r="R701" s="0"/>
      <c r="S701" s="0"/>
      <c r="T701" s="0"/>
      <c r="U701" s="0"/>
      <c r="V701" s="0"/>
      <c r="W701" s="0"/>
      <c r="X701" s="0"/>
      <c r="Y701" s="0"/>
      <c r="Z701" s="0"/>
      <c r="AA701" s="0"/>
      <c r="AB701" s="0"/>
      <c r="AC701" s="0"/>
      <c r="AD701" s="0"/>
      <c r="AE701" s="0"/>
      <c r="AF701" s="0"/>
      <c r="AG701" s="0"/>
      <c r="AH701" s="0"/>
      <c r="AI701" s="0"/>
      <c r="AJ701" s="0"/>
      <c r="AK701" s="11" t="n">
        <v>45967</v>
      </c>
      <c r="AL701" s="6" t="n">
        <v>-1.13</v>
      </c>
      <c r="AM701" s="0" t="s">
        <v>381</v>
      </c>
    </row>
    <row collapsed="false" customFormat="false" customHeight="false" hidden="false" ht="12.1" outlineLevel="0" r="702">
      <c r="A702" s="0"/>
      <c r="B702" s="0"/>
      <c r="C702" s="0"/>
      <c r="D702" s="0"/>
      <c r="E702" s="0"/>
      <c r="F702" s="0"/>
      <c r="G702" s="0"/>
      <c r="H702" s="0"/>
      <c r="I702" s="0"/>
      <c r="J702" s="0"/>
      <c r="K702" s="0"/>
      <c r="L702" s="0"/>
      <c r="M702" s="0"/>
      <c r="N702" s="0"/>
      <c r="O702" s="0"/>
      <c r="P702" s="0"/>
      <c r="Q702" s="0"/>
      <c r="R702" s="0"/>
      <c r="S702" s="0"/>
      <c r="T702" s="0"/>
      <c r="U702" s="0"/>
      <c r="V702" s="0"/>
      <c r="W702" s="0"/>
      <c r="X702" s="0"/>
      <c r="Y702" s="0"/>
      <c r="Z702" s="0"/>
      <c r="AA702" s="0"/>
      <c r="AB702" s="0"/>
      <c r="AC702" s="0"/>
      <c r="AD702" s="0"/>
      <c r="AE702" s="0"/>
      <c r="AF702" s="0"/>
      <c r="AG702" s="0"/>
      <c r="AH702" s="0"/>
      <c r="AI702" s="0"/>
      <c r="AJ702" s="0"/>
      <c r="AK702" s="11" t="n">
        <v>45967</v>
      </c>
      <c r="AL702" s="6" t="n">
        <v>-1.13</v>
      </c>
      <c r="AM702" s="0" t="s">
        <v>381</v>
      </c>
    </row>
    <row collapsed="false" customFormat="false" customHeight="false" hidden="false" ht="12.1" outlineLevel="0" r="703">
      <c r="A703" s="0"/>
      <c r="B703" s="0"/>
      <c r="C703" s="0"/>
      <c r="D703" s="0"/>
      <c r="E703" s="0"/>
      <c r="F703" s="0"/>
      <c r="G703" s="0"/>
      <c r="H703" s="0"/>
      <c r="I703" s="0"/>
      <c r="J703" s="0"/>
      <c r="K703" s="0"/>
      <c r="L703" s="0"/>
      <c r="M703" s="0"/>
      <c r="N703" s="0"/>
      <c r="O703" s="0"/>
      <c r="P703" s="0"/>
      <c r="Q703" s="0"/>
      <c r="R703" s="0"/>
      <c r="S703" s="0"/>
      <c r="T703" s="0"/>
      <c r="U703" s="0"/>
      <c r="V703" s="0"/>
      <c r="W703" s="0"/>
      <c r="X703" s="0"/>
      <c r="Y703" s="0"/>
      <c r="Z703" s="0"/>
      <c r="AA703" s="0"/>
      <c r="AB703" s="0"/>
      <c r="AC703" s="0"/>
      <c r="AD703" s="0"/>
      <c r="AE703" s="0"/>
      <c r="AF703" s="0"/>
      <c r="AG703" s="0"/>
      <c r="AH703" s="0"/>
      <c r="AI703" s="0"/>
      <c r="AJ703" s="0"/>
      <c r="AK703" s="11" t="n">
        <v>45967</v>
      </c>
      <c r="AL703" s="6" t="n">
        <v>-1.13</v>
      </c>
      <c r="AM703" s="0" t="s">
        <v>381</v>
      </c>
    </row>
    <row collapsed="false" customFormat="false" customHeight="false" hidden="false" ht="12.1" outlineLevel="0" r="704">
      <c r="A704" s="0"/>
      <c r="B704" s="0"/>
      <c r="C704" s="0"/>
      <c r="D704" s="0"/>
      <c r="E704" s="0"/>
      <c r="F704" s="0"/>
      <c r="G704" s="0"/>
      <c r="H704" s="0"/>
      <c r="I704" s="0"/>
      <c r="J704" s="0"/>
      <c r="K704" s="0"/>
      <c r="L704" s="0"/>
      <c r="M704" s="0"/>
      <c r="N704" s="0"/>
      <c r="O704" s="0"/>
      <c r="P704" s="0"/>
      <c r="Q704" s="0"/>
      <c r="R704" s="0"/>
      <c r="S704" s="0"/>
      <c r="T704" s="0"/>
      <c r="U704" s="0"/>
      <c r="V704" s="0"/>
      <c r="W704" s="0"/>
      <c r="X704" s="0"/>
      <c r="Y704" s="0"/>
      <c r="Z704" s="0"/>
      <c r="AA704" s="0"/>
      <c r="AB704" s="0"/>
      <c r="AC704" s="0"/>
      <c r="AD704" s="0"/>
      <c r="AE704" s="0"/>
      <c r="AF704" s="0"/>
      <c r="AG704" s="0"/>
      <c r="AH704" s="0"/>
      <c r="AI704" s="0"/>
      <c r="AJ704" s="0"/>
      <c r="AK704" s="11" t="n">
        <v>45967</v>
      </c>
      <c r="AL704" s="6" t="n">
        <v>-1.13</v>
      </c>
      <c r="AM704" s="0" t="s">
        <v>381</v>
      </c>
    </row>
    <row collapsed="false" customFormat="false" customHeight="false" hidden="false" ht="12.1" outlineLevel="0" r="705">
      <c r="A705" s="0"/>
      <c r="B705" s="0"/>
      <c r="C705" s="0"/>
      <c r="D705" s="0"/>
      <c r="E705" s="0"/>
      <c r="F705" s="0"/>
      <c r="G705" s="0"/>
      <c r="H705" s="0"/>
      <c r="I705" s="0"/>
      <c r="J705" s="0"/>
      <c r="K705" s="0"/>
      <c r="L705" s="0"/>
      <c r="M705" s="0"/>
      <c r="N705" s="0"/>
      <c r="O705" s="0"/>
      <c r="P705" s="0"/>
      <c r="Q705" s="0"/>
      <c r="R705" s="0"/>
      <c r="S705" s="0"/>
      <c r="T705" s="0"/>
      <c r="U705" s="0"/>
      <c r="V705" s="0"/>
      <c r="W705" s="0"/>
      <c r="X705" s="0"/>
      <c r="Y705" s="0"/>
      <c r="Z705" s="0"/>
      <c r="AA705" s="0"/>
      <c r="AB705" s="0"/>
      <c r="AC705" s="0"/>
      <c r="AD705" s="0"/>
      <c r="AE705" s="0"/>
      <c r="AF705" s="0"/>
      <c r="AG705" s="0"/>
      <c r="AH705" s="0"/>
      <c r="AI705" s="0"/>
      <c r="AJ705" s="0"/>
      <c r="AK705" s="11" t="n">
        <v>45967</v>
      </c>
      <c r="AL705" s="6" t="n">
        <v>-1.13</v>
      </c>
      <c r="AM705" s="0" t="s">
        <v>381</v>
      </c>
    </row>
    <row collapsed="false" customFormat="false" customHeight="false" hidden="false" ht="12.1" outlineLevel="0" r="706">
      <c r="A706" s="0"/>
      <c r="B706" s="0"/>
      <c r="C706" s="0"/>
      <c r="D706" s="0"/>
      <c r="E706" s="0"/>
      <c r="F706" s="0"/>
      <c r="G706" s="0"/>
      <c r="H706" s="0"/>
      <c r="I706" s="0"/>
      <c r="J706" s="0"/>
      <c r="K706" s="0"/>
      <c r="L706" s="0"/>
      <c r="M706" s="0"/>
      <c r="N706" s="0"/>
      <c r="O706" s="0"/>
      <c r="P706" s="0"/>
      <c r="Q706" s="0"/>
      <c r="R706" s="0"/>
      <c r="S706" s="0"/>
      <c r="T706" s="0"/>
      <c r="U706" s="0"/>
      <c r="V706" s="0"/>
      <c r="W706" s="0"/>
      <c r="X706" s="0"/>
      <c r="Y706" s="0"/>
      <c r="Z706" s="0"/>
      <c r="AA706" s="0"/>
      <c r="AB706" s="0"/>
      <c r="AC706" s="0"/>
      <c r="AD706" s="0"/>
      <c r="AE706" s="0"/>
      <c r="AF706" s="0"/>
      <c r="AG706" s="0"/>
      <c r="AH706" s="0"/>
      <c r="AI706" s="0"/>
      <c r="AJ706" s="0"/>
      <c r="AK706" s="11" t="n">
        <v>45967</v>
      </c>
      <c r="AL706" s="6" t="n">
        <v>-1.13</v>
      </c>
      <c r="AM706" s="0" t="s">
        <v>381</v>
      </c>
    </row>
    <row collapsed="false" customFormat="false" customHeight="false" hidden="false" ht="12.1" outlineLevel="0" r="707">
      <c r="A707" s="0"/>
      <c r="B707" s="0"/>
      <c r="C707" s="0"/>
      <c r="D707" s="0"/>
      <c r="E707" s="0"/>
      <c r="F707" s="0"/>
      <c r="G707" s="0"/>
      <c r="H707" s="0"/>
      <c r="I707" s="0"/>
      <c r="J707" s="0"/>
      <c r="K707" s="0"/>
      <c r="L707" s="0"/>
      <c r="M707" s="0"/>
      <c r="N707" s="0"/>
      <c r="O707" s="0"/>
      <c r="P707" s="0"/>
      <c r="Q707" s="0"/>
      <c r="R707" s="0"/>
      <c r="S707" s="0"/>
      <c r="T707" s="0"/>
      <c r="U707" s="0"/>
      <c r="V707" s="0"/>
      <c r="W707" s="0"/>
      <c r="X707" s="0"/>
      <c r="Y707" s="0"/>
      <c r="Z707" s="0"/>
      <c r="AA707" s="0"/>
      <c r="AB707" s="0"/>
      <c r="AC707" s="0"/>
      <c r="AD707" s="0"/>
      <c r="AE707" s="0"/>
      <c r="AF707" s="0"/>
      <c r="AG707" s="0"/>
      <c r="AH707" s="0"/>
      <c r="AI707" s="0"/>
      <c r="AJ707" s="0"/>
      <c r="AK707" s="11" t="n">
        <v>45967</v>
      </c>
      <c r="AL707" s="6" t="n">
        <v>-1.13</v>
      </c>
      <c r="AM707" s="0" t="s">
        <v>381</v>
      </c>
    </row>
    <row collapsed="false" customFormat="false" customHeight="false" hidden="false" ht="12.1" outlineLevel="0" r="708">
      <c r="A708" s="0"/>
      <c r="B708" s="0"/>
      <c r="C708" s="0"/>
      <c r="D708" s="0"/>
      <c r="E708" s="0"/>
      <c r="F708" s="0"/>
      <c r="G708" s="0"/>
      <c r="H708" s="0"/>
      <c r="I708" s="0"/>
      <c r="J708" s="0"/>
      <c r="K708" s="0"/>
      <c r="L708" s="0"/>
      <c r="M708" s="0"/>
      <c r="N708" s="0"/>
      <c r="O708" s="0"/>
      <c r="P708" s="0"/>
      <c r="Q708" s="0"/>
      <c r="R708" s="0"/>
      <c r="S708" s="0"/>
      <c r="T708" s="0"/>
      <c r="U708" s="0"/>
      <c r="V708" s="0"/>
      <c r="W708" s="0"/>
      <c r="X708" s="0"/>
      <c r="Y708" s="0"/>
      <c r="Z708" s="0"/>
      <c r="AA708" s="0"/>
      <c r="AB708" s="0"/>
      <c r="AC708" s="0"/>
      <c r="AD708" s="0"/>
      <c r="AE708" s="0"/>
      <c r="AF708" s="0"/>
      <c r="AG708" s="0"/>
      <c r="AH708" s="0"/>
      <c r="AI708" s="0"/>
      <c r="AJ708" s="0"/>
      <c r="AK708" s="11" t="n">
        <v>45967</v>
      </c>
      <c r="AL708" s="6" t="n">
        <v>-1.13</v>
      </c>
      <c r="AM708" s="0" t="s">
        <v>381</v>
      </c>
    </row>
    <row collapsed="false" customFormat="false" customHeight="false" hidden="false" ht="12.1" outlineLevel="0" r="709">
      <c r="A709" s="0"/>
      <c r="B709" s="0"/>
      <c r="C709" s="0"/>
      <c r="D709" s="0"/>
      <c r="E709" s="0"/>
      <c r="F709" s="0"/>
      <c r="G709" s="0"/>
      <c r="H709" s="0"/>
      <c r="I709" s="0"/>
      <c r="J709" s="0"/>
      <c r="K709" s="0"/>
      <c r="L709" s="0"/>
      <c r="M709" s="0"/>
      <c r="N709" s="0"/>
      <c r="O709" s="0"/>
      <c r="P709" s="0"/>
      <c r="Q709" s="0"/>
      <c r="R709" s="0"/>
      <c r="S709" s="0"/>
      <c r="T709" s="0"/>
      <c r="U709" s="0"/>
      <c r="V709" s="0"/>
      <c r="W709" s="0"/>
      <c r="X709" s="0"/>
      <c r="Y709" s="0"/>
      <c r="Z709" s="0"/>
      <c r="AA709" s="0"/>
      <c r="AB709" s="0"/>
      <c r="AC709" s="0"/>
      <c r="AD709" s="0"/>
      <c r="AE709" s="0"/>
      <c r="AF709" s="0"/>
      <c r="AG709" s="0"/>
      <c r="AH709" s="0"/>
      <c r="AI709" s="0"/>
      <c r="AJ709" s="0"/>
      <c r="AK709" s="11" t="n">
        <v>45967</v>
      </c>
      <c r="AL709" s="6" t="n">
        <v>-1.13</v>
      </c>
      <c r="AM709" s="0" t="s">
        <v>381</v>
      </c>
    </row>
    <row collapsed="false" customFormat="false" customHeight="false" hidden="false" ht="12.1" outlineLevel="0" r="710">
      <c r="A710" s="0"/>
      <c r="B710" s="0"/>
      <c r="C710" s="0"/>
      <c r="D710" s="0"/>
      <c r="E710" s="0"/>
      <c r="F710" s="0"/>
      <c r="G710" s="0"/>
      <c r="H710" s="0"/>
      <c r="I710" s="0"/>
      <c r="J710" s="0"/>
      <c r="K710" s="0"/>
      <c r="L710" s="0"/>
      <c r="M710" s="0"/>
      <c r="N710" s="0"/>
      <c r="O710" s="0"/>
      <c r="P710" s="0"/>
      <c r="Q710" s="0"/>
      <c r="R710" s="0"/>
      <c r="S710" s="0"/>
      <c r="T710" s="0"/>
      <c r="U710" s="0"/>
      <c r="V710" s="0"/>
      <c r="W710" s="0"/>
      <c r="X710" s="0"/>
      <c r="Y710" s="0"/>
      <c r="Z710" s="0"/>
      <c r="AA710" s="0"/>
      <c r="AB710" s="0"/>
      <c r="AC710" s="0"/>
      <c r="AD710" s="0"/>
      <c r="AE710" s="0"/>
      <c r="AF710" s="0"/>
      <c r="AG710" s="0"/>
      <c r="AH710" s="0"/>
      <c r="AI710" s="0"/>
      <c r="AJ710" s="0"/>
      <c r="AK710" s="11" t="n">
        <v>45967</v>
      </c>
      <c r="AL710" s="6" t="n">
        <v>-1.13</v>
      </c>
      <c r="AM710" s="0" t="s">
        <v>381</v>
      </c>
    </row>
    <row collapsed="false" customFormat="false" customHeight="false" hidden="false" ht="12.1" outlineLevel="0" r="711">
      <c r="A711" s="0"/>
      <c r="B711" s="0"/>
      <c r="C711" s="0"/>
      <c r="D711" s="0"/>
      <c r="E711" s="0"/>
      <c r="F711" s="0"/>
      <c r="G711" s="0"/>
      <c r="H711" s="0"/>
      <c r="I711" s="0"/>
      <c r="J711" s="0"/>
      <c r="K711" s="0"/>
      <c r="L711" s="0"/>
      <c r="M711" s="0"/>
      <c r="N711" s="0"/>
      <c r="O711" s="0"/>
      <c r="P711" s="0"/>
      <c r="Q711" s="0"/>
      <c r="R711" s="0"/>
      <c r="S711" s="0"/>
      <c r="T711" s="0"/>
      <c r="U711" s="0"/>
      <c r="V711" s="0"/>
      <c r="W711" s="0"/>
      <c r="X711" s="0"/>
      <c r="Y711" s="0"/>
      <c r="Z711" s="0"/>
      <c r="AA711" s="0"/>
      <c r="AB711" s="0"/>
      <c r="AC711" s="0"/>
      <c r="AD711" s="0"/>
      <c r="AE711" s="0"/>
      <c r="AF711" s="0"/>
      <c r="AG711" s="0"/>
      <c r="AH711" s="0"/>
      <c r="AI711" s="0"/>
      <c r="AJ711" s="0"/>
      <c r="AK711" s="11" t="n">
        <v>45967</v>
      </c>
      <c r="AL711" s="6" t="n">
        <v>-1.13</v>
      </c>
      <c r="AM711" s="0" t="s">
        <v>381</v>
      </c>
    </row>
    <row collapsed="false" customFormat="false" customHeight="false" hidden="false" ht="12.1" outlineLevel="0" r="712">
      <c r="A712" s="0"/>
      <c r="B712" s="0"/>
      <c r="C712" s="0"/>
      <c r="D712" s="0"/>
      <c r="E712" s="0"/>
      <c r="F712" s="0"/>
      <c r="G712" s="0"/>
      <c r="H712" s="0"/>
      <c r="I712" s="0"/>
      <c r="J712" s="0"/>
      <c r="K712" s="0"/>
      <c r="L712" s="0"/>
      <c r="M712" s="0"/>
      <c r="N712" s="0"/>
      <c r="O712" s="0"/>
      <c r="P712" s="0"/>
      <c r="Q712" s="0"/>
      <c r="R712" s="0"/>
      <c r="S712" s="0"/>
      <c r="T712" s="0"/>
      <c r="U712" s="0"/>
      <c r="V712" s="0"/>
      <c r="W712" s="0"/>
      <c r="X712" s="0"/>
      <c r="Y712" s="0"/>
      <c r="Z712" s="0"/>
      <c r="AA712" s="0"/>
      <c r="AB712" s="0"/>
      <c r="AC712" s="0"/>
      <c r="AD712" s="0"/>
      <c r="AE712" s="0"/>
      <c r="AF712" s="0"/>
      <c r="AG712" s="0"/>
      <c r="AH712" s="0"/>
      <c r="AI712" s="0"/>
      <c r="AJ712" s="0"/>
      <c r="AK712" s="11" t="n">
        <v>45967</v>
      </c>
      <c r="AL712" s="6" t="n">
        <v>-1.13</v>
      </c>
      <c r="AM712" s="0" t="s">
        <v>381</v>
      </c>
    </row>
    <row collapsed="false" customFormat="false" customHeight="false" hidden="false" ht="12.1" outlineLevel="0" r="713">
      <c r="A713" s="0"/>
      <c r="B713" s="0"/>
      <c r="C713" s="0"/>
      <c r="D713" s="0"/>
      <c r="E713" s="0"/>
      <c r="F713" s="0"/>
      <c r="G713" s="0"/>
      <c r="H713" s="0"/>
      <c r="I713" s="0"/>
      <c r="J713" s="0"/>
      <c r="K713" s="0"/>
      <c r="L713" s="0"/>
      <c r="M713" s="0"/>
      <c r="N713" s="0"/>
      <c r="O713" s="0"/>
      <c r="P713" s="0"/>
      <c r="Q713" s="0"/>
      <c r="R713" s="0"/>
      <c r="S713" s="0"/>
      <c r="T713" s="0"/>
      <c r="U713" s="0"/>
      <c r="V713" s="0"/>
      <c r="W713" s="0"/>
      <c r="X713" s="0"/>
      <c r="Y713" s="0"/>
      <c r="Z713" s="0"/>
      <c r="AA713" s="0"/>
      <c r="AB713" s="0"/>
      <c r="AC713" s="0"/>
      <c r="AD713" s="0"/>
      <c r="AE713" s="0"/>
      <c r="AF713" s="0"/>
      <c r="AG713" s="0"/>
      <c r="AH713" s="0"/>
      <c r="AI713" s="0"/>
      <c r="AJ713" s="0"/>
      <c r="AK713" s="11" t="n">
        <v>45967</v>
      </c>
      <c r="AL713" s="6" t="n">
        <v>-1.13</v>
      </c>
      <c r="AM713" s="0" t="s">
        <v>381</v>
      </c>
    </row>
    <row collapsed="false" customFormat="false" customHeight="false" hidden="false" ht="12.1" outlineLevel="0" r="714">
      <c r="A714" s="0"/>
      <c r="B714" s="0"/>
      <c r="C714" s="0"/>
      <c r="D714" s="0"/>
      <c r="E714" s="0"/>
      <c r="F714" s="0"/>
      <c r="G714" s="0"/>
      <c r="H714" s="0"/>
      <c r="I714" s="0"/>
      <c r="J714" s="0"/>
      <c r="K714" s="0"/>
      <c r="L714" s="0"/>
      <c r="M714" s="0"/>
      <c r="N714" s="0"/>
      <c r="O714" s="0"/>
      <c r="P714" s="0"/>
      <c r="Q714" s="0"/>
      <c r="R714" s="0"/>
      <c r="S714" s="0"/>
      <c r="T714" s="0"/>
      <c r="U714" s="0"/>
      <c r="V714" s="0"/>
      <c r="W714" s="0"/>
      <c r="X714" s="0"/>
      <c r="Y714" s="0"/>
      <c r="Z714" s="0"/>
      <c r="AA714" s="0"/>
      <c r="AB714" s="0"/>
      <c r="AC714" s="0"/>
      <c r="AD714" s="0"/>
      <c r="AE714" s="0"/>
      <c r="AF714" s="0"/>
      <c r="AG714" s="0"/>
      <c r="AH714" s="0"/>
      <c r="AI714" s="0"/>
      <c r="AJ714" s="0"/>
      <c r="AK714" s="11" t="n">
        <v>45967</v>
      </c>
      <c r="AL714" s="6" t="n">
        <v>-1.13</v>
      </c>
      <c r="AM714" s="0" t="s">
        <v>381</v>
      </c>
    </row>
    <row collapsed="false" customFormat="false" customHeight="false" hidden="false" ht="12.1" outlineLevel="0" r="715">
      <c r="A715" s="0"/>
      <c r="B715" s="0"/>
      <c r="C715" s="0"/>
      <c r="D715" s="0"/>
      <c r="E715" s="0"/>
      <c r="F715" s="0"/>
      <c r="G715" s="0"/>
      <c r="H715" s="0"/>
      <c r="I715" s="0"/>
      <c r="J715" s="0"/>
      <c r="K715" s="0"/>
      <c r="L715" s="0"/>
      <c r="M715" s="0"/>
      <c r="N715" s="0"/>
      <c r="O715" s="0"/>
      <c r="P715" s="0"/>
      <c r="Q715" s="0"/>
      <c r="R715" s="0"/>
      <c r="S715" s="0"/>
      <c r="T715" s="0"/>
      <c r="U715" s="0"/>
      <c r="V715" s="0"/>
      <c r="W715" s="0"/>
      <c r="X715" s="0"/>
      <c r="Y715" s="0"/>
      <c r="Z715" s="0"/>
      <c r="AA715" s="0"/>
      <c r="AB715" s="0"/>
      <c r="AC715" s="0"/>
      <c r="AD715" s="0"/>
      <c r="AE715" s="0"/>
      <c r="AF715" s="0"/>
      <c r="AG715" s="0"/>
      <c r="AH715" s="0"/>
      <c r="AI715" s="0"/>
      <c r="AJ715" s="0"/>
      <c r="AK715" s="11" t="n">
        <v>45967</v>
      </c>
      <c r="AL715" s="6" t="n">
        <v>-1.13</v>
      </c>
      <c r="AM715" s="0" t="s">
        <v>381</v>
      </c>
    </row>
    <row collapsed="false" customFormat="false" customHeight="false" hidden="false" ht="12.1" outlineLevel="0" r="716">
      <c r="A716" s="0"/>
      <c r="B716" s="0"/>
      <c r="C716" s="0"/>
      <c r="D716" s="0"/>
      <c r="E716" s="0"/>
      <c r="F716" s="0"/>
      <c r="G716" s="0"/>
      <c r="H716" s="0"/>
      <c r="I716" s="0"/>
      <c r="J716" s="0"/>
      <c r="K716" s="0"/>
      <c r="L716" s="0"/>
      <c r="M716" s="0"/>
      <c r="N716" s="0"/>
      <c r="O716" s="0"/>
      <c r="P716" s="0"/>
      <c r="Q716" s="0"/>
      <c r="R716" s="0"/>
      <c r="S716" s="0"/>
      <c r="T716" s="0"/>
      <c r="U716" s="0"/>
      <c r="V716" s="0"/>
      <c r="W716" s="0"/>
      <c r="X716" s="0"/>
      <c r="Y716" s="0"/>
      <c r="Z716" s="0"/>
      <c r="AA716" s="0"/>
      <c r="AB716" s="0"/>
      <c r="AC716" s="0"/>
      <c r="AD716" s="0"/>
      <c r="AE716" s="0"/>
      <c r="AF716" s="0"/>
      <c r="AG716" s="0"/>
      <c r="AH716" s="0"/>
      <c r="AI716" s="0"/>
      <c r="AJ716" s="0"/>
      <c r="AK716" s="11" t="n">
        <v>45967</v>
      </c>
      <c r="AL716" s="6" t="n">
        <v>-1.13</v>
      </c>
      <c r="AM716" s="0" t="s">
        <v>381</v>
      </c>
    </row>
    <row collapsed="false" customFormat="false" customHeight="false" hidden="false" ht="12.1" outlineLevel="0" r="717">
      <c r="A717" s="0"/>
      <c r="B717" s="0"/>
      <c r="C717" s="0"/>
      <c r="D717" s="0"/>
      <c r="E717" s="0"/>
      <c r="F717" s="0"/>
      <c r="G717" s="0"/>
      <c r="H717" s="0"/>
      <c r="I717" s="0"/>
      <c r="J717" s="0"/>
      <c r="K717" s="0"/>
      <c r="L717" s="0"/>
      <c r="M717" s="0"/>
      <c r="N717" s="0"/>
      <c r="O717" s="0"/>
      <c r="P717" s="0"/>
      <c r="Q717" s="0"/>
      <c r="R717" s="0"/>
      <c r="S717" s="0"/>
      <c r="T717" s="0"/>
      <c r="U717" s="0"/>
      <c r="V717" s="0"/>
      <c r="W717" s="0"/>
      <c r="X717" s="0"/>
      <c r="Y717" s="0"/>
      <c r="Z717" s="0"/>
      <c r="AA717" s="0"/>
      <c r="AB717" s="0"/>
      <c r="AC717" s="0"/>
      <c r="AD717" s="0"/>
      <c r="AE717" s="0"/>
      <c r="AF717" s="0"/>
      <c r="AG717" s="0"/>
      <c r="AH717" s="0"/>
      <c r="AI717" s="0"/>
      <c r="AJ717" s="0"/>
      <c r="AK717" s="11" t="n">
        <v>45967</v>
      </c>
      <c r="AL717" s="6" t="n">
        <v>-1.13</v>
      </c>
      <c r="AM717" s="0" t="s">
        <v>381</v>
      </c>
    </row>
    <row collapsed="false" customFormat="false" customHeight="false" hidden="false" ht="12.1" outlineLevel="0" r="718">
      <c r="A718" s="0"/>
      <c r="B718" s="0"/>
      <c r="C718" s="0"/>
      <c r="D718" s="0"/>
      <c r="E718" s="0"/>
      <c r="F718" s="0"/>
      <c r="G718" s="0"/>
      <c r="H718" s="0"/>
      <c r="I718" s="0"/>
      <c r="J718" s="0"/>
      <c r="K718" s="0"/>
      <c r="L718" s="0"/>
      <c r="M718" s="0"/>
      <c r="N718" s="0"/>
      <c r="O718" s="0"/>
      <c r="P718" s="0"/>
      <c r="Q718" s="0"/>
      <c r="R718" s="0"/>
      <c r="S718" s="0"/>
      <c r="T718" s="0"/>
      <c r="U718" s="0"/>
      <c r="V718" s="0"/>
      <c r="W718" s="0"/>
      <c r="X718" s="0"/>
      <c r="Y718" s="0"/>
      <c r="Z718" s="0"/>
      <c r="AA718" s="0"/>
      <c r="AB718" s="0"/>
      <c r="AC718" s="0"/>
      <c r="AD718" s="0"/>
      <c r="AE718" s="0"/>
      <c r="AF718" s="0"/>
      <c r="AG718" s="0"/>
      <c r="AH718" s="0"/>
      <c r="AI718" s="0"/>
      <c r="AJ718" s="0"/>
      <c r="AK718" s="11" t="n">
        <v>45967</v>
      </c>
      <c r="AL718" s="6" t="n">
        <v>-1.13</v>
      </c>
      <c r="AM718" s="0" t="s">
        <v>381</v>
      </c>
    </row>
    <row collapsed="false" customFormat="false" customHeight="false" hidden="false" ht="12.1" outlineLevel="0" r="719">
      <c r="A719" s="0"/>
      <c r="B719" s="0"/>
      <c r="C719" s="0"/>
      <c r="D719" s="0"/>
      <c r="E719" s="0"/>
      <c r="F719" s="0"/>
      <c r="G719" s="0"/>
      <c r="H719" s="0"/>
      <c r="I719" s="0"/>
      <c r="J719" s="0"/>
      <c r="K719" s="0"/>
      <c r="L719" s="0"/>
      <c r="M719" s="0"/>
      <c r="N719" s="0"/>
      <c r="O719" s="0"/>
      <c r="P719" s="0"/>
      <c r="Q719" s="0"/>
      <c r="R719" s="0"/>
      <c r="S719" s="0"/>
      <c r="T719" s="0"/>
      <c r="U719" s="0"/>
      <c r="V719" s="0"/>
      <c r="W719" s="0"/>
      <c r="X719" s="0"/>
      <c r="Y719" s="0"/>
      <c r="Z719" s="0"/>
      <c r="AA719" s="0"/>
      <c r="AB719" s="0"/>
      <c r="AC719" s="0"/>
      <c r="AD719" s="0"/>
      <c r="AE719" s="0"/>
      <c r="AF719" s="0"/>
      <c r="AG719" s="0"/>
      <c r="AH719" s="0"/>
      <c r="AI719" s="0"/>
      <c r="AJ719" s="0"/>
      <c r="AK719" s="11" t="n">
        <v>45967</v>
      </c>
      <c r="AL719" s="6" t="n">
        <v>-1.13</v>
      </c>
      <c r="AM719" s="0" t="s">
        <v>381</v>
      </c>
    </row>
    <row collapsed="false" customFormat="false" customHeight="false" hidden="false" ht="12.1" outlineLevel="0" r="720">
      <c r="A720" s="0"/>
      <c r="B720" s="0"/>
      <c r="C720" s="0"/>
      <c r="D720" s="0"/>
      <c r="E720" s="0"/>
      <c r="F720" s="0"/>
      <c r="G720" s="0"/>
      <c r="H720" s="0"/>
      <c r="I720" s="0"/>
      <c r="J720" s="0"/>
      <c r="K720" s="0"/>
      <c r="L720" s="0"/>
      <c r="M720" s="0"/>
      <c r="N720" s="0"/>
      <c r="O720" s="0"/>
      <c r="P720" s="0"/>
      <c r="Q720" s="0"/>
      <c r="R720" s="0"/>
      <c r="S720" s="0"/>
      <c r="T720" s="0"/>
      <c r="U720" s="0"/>
      <c r="V720" s="0"/>
      <c r="W720" s="0"/>
      <c r="X720" s="0"/>
      <c r="Y720" s="0"/>
      <c r="Z720" s="0"/>
      <c r="AA720" s="0"/>
      <c r="AB720" s="0"/>
      <c r="AC720" s="0"/>
      <c r="AD720" s="0"/>
      <c r="AE720" s="0"/>
      <c r="AF720" s="0"/>
      <c r="AG720" s="0"/>
      <c r="AH720" s="0"/>
      <c r="AI720" s="0"/>
      <c r="AJ720" s="0"/>
      <c r="AK720" s="11" t="n">
        <v>45967</v>
      </c>
      <c r="AL720" s="6" t="n">
        <v>-1.13</v>
      </c>
      <c r="AM720" s="0" t="s">
        <v>381</v>
      </c>
    </row>
    <row collapsed="false" customFormat="false" customHeight="false" hidden="false" ht="12.1" outlineLevel="0" r="721">
      <c r="A721" s="0"/>
      <c r="B721" s="0"/>
      <c r="C721" s="0"/>
      <c r="D721" s="0"/>
      <c r="E721" s="0"/>
      <c r="F721" s="0"/>
      <c r="G721" s="0"/>
      <c r="H721" s="0"/>
      <c r="I721" s="0"/>
      <c r="J721" s="0"/>
      <c r="K721" s="0"/>
      <c r="L721" s="0"/>
      <c r="M721" s="0"/>
      <c r="N721" s="0"/>
      <c r="O721" s="0"/>
      <c r="P721" s="0"/>
      <c r="Q721" s="0"/>
      <c r="R721" s="0"/>
      <c r="S721" s="0"/>
      <c r="T721" s="0"/>
      <c r="U721" s="0"/>
      <c r="V721" s="0"/>
      <c r="W721" s="0"/>
      <c r="X721" s="0"/>
      <c r="Y721" s="0"/>
      <c r="Z721" s="0"/>
      <c r="AA721" s="0"/>
      <c r="AB721" s="0"/>
      <c r="AC721" s="0"/>
      <c r="AD721" s="0"/>
      <c r="AE721" s="0"/>
      <c r="AF721" s="0"/>
      <c r="AG721" s="0"/>
      <c r="AH721" s="0"/>
      <c r="AI721" s="0"/>
      <c r="AJ721" s="0"/>
      <c r="AK721" s="11" t="n">
        <v>45967</v>
      </c>
      <c r="AL721" s="6" t="n">
        <v>-1.13</v>
      </c>
      <c r="AM721" s="0" t="s">
        <v>381</v>
      </c>
    </row>
    <row collapsed="false" customFormat="false" customHeight="false" hidden="false" ht="12.1" outlineLevel="0" r="722">
      <c r="A722" s="0"/>
      <c r="B722" s="0"/>
      <c r="C722" s="0"/>
      <c r="D722" s="0"/>
      <c r="E722" s="0"/>
      <c r="F722" s="0"/>
      <c r="G722" s="0"/>
      <c r="H722" s="0"/>
      <c r="I722" s="0"/>
      <c r="J722" s="0"/>
      <c r="K722" s="0"/>
      <c r="L722" s="0"/>
      <c r="M722" s="0"/>
      <c r="N722" s="0"/>
      <c r="O722" s="0"/>
      <c r="P722" s="0"/>
      <c r="Q722" s="0"/>
      <c r="R722" s="0"/>
      <c r="S722" s="0"/>
      <c r="T722" s="0"/>
      <c r="U722" s="0"/>
      <c r="V722" s="0"/>
      <c r="W722" s="0"/>
      <c r="X722" s="0"/>
      <c r="Y722" s="0"/>
      <c r="Z722" s="0"/>
      <c r="AA722" s="0"/>
      <c r="AB722" s="0"/>
      <c r="AC722" s="0"/>
      <c r="AD722" s="0"/>
      <c r="AE722" s="0"/>
      <c r="AF722" s="0"/>
      <c r="AG722" s="0"/>
      <c r="AH722" s="0"/>
      <c r="AI722" s="0"/>
      <c r="AJ722" s="0"/>
      <c r="AK722" s="11" t="n">
        <v>45967</v>
      </c>
      <c r="AL722" s="6" t="n">
        <v>-1.13</v>
      </c>
      <c r="AM722" s="0" t="s">
        <v>381</v>
      </c>
    </row>
    <row collapsed="false" customFormat="false" customHeight="false" hidden="false" ht="12.1" outlineLevel="0" r="723">
      <c r="A723" s="0"/>
      <c r="B723" s="0"/>
      <c r="C723" s="0"/>
      <c r="D723" s="0"/>
      <c r="E723" s="0"/>
      <c r="F723" s="0"/>
      <c r="G723" s="0"/>
      <c r="H723" s="0"/>
      <c r="I723" s="0"/>
      <c r="J723" s="0"/>
      <c r="K723" s="0"/>
      <c r="L723" s="0"/>
      <c r="M723" s="0"/>
      <c r="N723" s="0"/>
      <c r="O723" s="0"/>
      <c r="P723" s="0"/>
      <c r="Q723" s="0"/>
      <c r="R723" s="0"/>
      <c r="S723" s="0"/>
      <c r="T723" s="0"/>
      <c r="U723" s="0"/>
      <c r="V723" s="0"/>
      <c r="W723" s="0"/>
      <c r="X723" s="0"/>
      <c r="Y723" s="0"/>
      <c r="Z723" s="0"/>
      <c r="AA723" s="0"/>
      <c r="AB723" s="0"/>
      <c r="AC723" s="0"/>
      <c r="AD723" s="0"/>
      <c r="AE723" s="0"/>
      <c r="AF723" s="0"/>
      <c r="AG723" s="0"/>
      <c r="AH723" s="0"/>
      <c r="AI723" s="0"/>
      <c r="AJ723" s="0"/>
      <c r="AK723" s="11" t="n">
        <v>45967</v>
      </c>
      <c r="AL723" s="6" t="n">
        <v>-1.13</v>
      </c>
      <c r="AM723" s="0" t="s">
        <v>381</v>
      </c>
    </row>
    <row collapsed="false" customFormat="false" customHeight="false" hidden="false" ht="12.1" outlineLevel="0" r="724">
      <c r="A724" s="0"/>
      <c r="B724" s="0"/>
      <c r="C724" s="0"/>
      <c r="D724" s="0"/>
      <c r="E724" s="0"/>
      <c r="F724" s="0"/>
      <c r="G724" s="0"/>
      <c r="H724" s="0"/>
      <c r="I724" s="0"/>
      <c r="J724" s="0"/>
      <c r="K724" s="0"/>
      <c r="L724" s="0"/>
      <c r="M724" s="0"/>
      <c r="N724" s="0"/>
      <c r="O724" s="0"/>
      <c r="P724" s="0"/>
      <c r="Q724" s="0"/>
      <c r="R724" s="0"/>
      <c r="S724" s="0"/>
      <c r="T724" s="0"/>
      <c r="U724" s="0"/>
      <c r="V724" s="0"/>
      <c r="W724" s="0"/>
      <c r="X724" s="0"/>
      <c r="Y724" s="0"/>
      <c r="Z724" s="0"/>
      <c r="AA724" s="0"/>
      <c r="AB724" s="0"/>
      <c r="AC724" s="0"/>
      <c r="AD724" s="0"/>
      <c r="AE724" s="0"/>
      <c r="AF724" s="0"/>
      <c r="AG724" s="0"/>
      <c r="AH724" s="0"/>
      <c r="AI724" s="0"/>
      <c r="AJ724" s="0"/>
      <c r="AK724" s="11" t="n">
        <v>45967</v>
      </c>
      <c r="AL724" s="6" t="n">
        <v>-1.13</v>
      </c>
      <c r="AM724" s="0" t="s">
        <v>381</v>
      </c>
    </row>
    <row collapsed="false" customFormat="false" customHeight="false" hidden="false" ht="12.1" outlineLevel="0" r="725">
      <c r="A725" s="0"/>
      <c r="B725" s="0"/>
      <c r="C725" s="0"/>
      <c r="D725" s="0"/>
      <c r="E725" s="0"/>
      <c r="F725" s="0"/>
      <c r="G725" s="0"/>
      <c r="H725" s="0"/>
      <c r="I725" s="0"/>
      <c r="J725" s="0"/>
      <c r="K725" s="0"/>
      <c r="L725" s="0"/>
      <c r="M725" s="0"/>
      <c r="N725" s="0"/>
      <c r="O725" s="0"/>
      <c r="P725" s="0"/>
      <c r="Q725" s="0"/>
      <c r="R725" s="0"/>
      <c r="S725" s="0"/>
      <c r="T725" s="0"/>
      <c r="U725" s="0"/>
      <c r="V725" s="0"/>
      <c r="W725" s="0"/>
      <c r="X725" s="0"/>
      <c r="Y725" s="0"/>
      <c r="Z725" s="0"/>
      <c r="AA725" s="0"/>
      <c r="AB725" s="0"/>
      <c r="AC725" s="0"/>
      <c r="AD725" s="0"/>
      <c r="AE725" s="0"/>
      <c r="AF725" s="0"/>
      <c r="AG725" s="0"/>
      <c r="AH725" s="0"/>
      <c r="AI725" s="0"/>
      <c r="AJ725" s="0"/>
      <c r="AK725" s="11" t="n">
        <v>45967</v>
      </c>
      <c r="AL725" s="6" t="n">
        <v>-1.13</v>
      </c>
      <c r="AM725" s="0" t="s">
        <v>381</v>
      </c>
    </row>
    <row collapsed="false" customFormat="false" customHeight="false" hidden="false" ht="12.1" outlineLevel="0" r="726">
      <c r="A726" s="0"/>
      <c r="B726" s="0"/>
      <c r="C726" s="0"/>
      <c r="D726" s="0"/>
      <c r="E726" s="0"/>
      <c r="F726" s="0"/>
      <c r="G726" s="0"/>
      <c r="H726" s="0"/>
      <c r="I726" s="0"/>
      <c r="J726" s="0"/>
      <c r="K726" s="0"/>
      <c r="L726" s="0"/>
      <c r="M726" s="0"/>
      <c r="N726" s="0"/>
      <c r="O726" s="0"/>
      <c r="P726" s="0"/>
      <c r="Q726" s="0"/>
      <c r="R726" s="0"/>
      <c r="S726" s="0"/>
      <c r="T726" s="0"/>
      <c r="U726" s="0"/>
      <c r="V726" s="0"/>
      <c r="W726" s="0"/>
      <c r="X726" s="0"/>
      <c r="Y726" s="0"/>
      <c r="Z726" s="0"/>
      <c r="AA726" s="0"/>
      <c r="AB726" s="0"/>
      <c r="AC726" s="0"/>
      <c r="AD726" s="0"/>
      <c r="AE726" s="0"/>
      <c r="AF726" s="0"/>
      <c r="AG726" s="0"/>
      <c r="AH726" s="0"/>
      <c r="AI726" s="0"/>
      <c r="AJ726" s="0"/>
      <c r="AK726" s="11" t="n">
        <v>45967</v>
      </c>
      <c r="AL726" s="6" t="n">
        <v>-1.13</v>
      </c>
      <c r="AM726" s="0" t="s">
        <v>381</v>
      </c>
    </row>
    <row collapsed="false" customFormat="false" customHeight="false" hidden="false" ht="12.1" outlineLevel="0" r="727">
      <c r="A727" s="0"/>
      <c r="B727" s="0"/>
      <c r="C727" s="0"/>
      <c r="D727" s="0"/>
      <c r="E727" s="0"/>
      <c r="F727" s="0"/>
      <c r="G727" s="0"/>
      <c r="H727" s="0"/>
      <c r="I727" s="0"/>
      <c r="J727" s="0"/>
      <c r="K727" s="0"/>
      <c r="L727" s="0"/>
      <c r="M727" s="0"/>
      <c r="N727" s="0"/>
      <c r="O727" s="0"/>
      <c r="P727" s="0"/>
      <c r="Q727" s="0"/>
      <c r="R727" s="0"/>
      <c r="S727" s="0"/>
      <c r="T727" s="0"/>
      <c r="U727" s="0"/>
      <c r="V727" s="0"/>
      <c r="W727" s="0"/>
      <c r="X727" s="0"/>
      <c r="Y727" s="0"/>
      <c r="Z727" s="0"/>
      <c r="AA727" s="0"/>
      <c r="AB727" s="0"/>
      <c r="AC727" s="0"/>
      <c r="AD727" s="0"/>
      <c r="AE727" s="0"/>
      <c r="AF727" s="0"/>
      <c r="AG727" s="0"/>
      <c r="AH727" s="0"/>
      <c r="AI727" s="0"/>
      <c r="AJ727" s="0"/>
      <c r="AK727" s="11" t="n">
        <v>45967</v>
      </c>
      <c r="AL727" s="6" t="n">
        <v>-1.13</v>
      </c>
      <c r="AM727" s="0" t="s">
        <v>381</v>
      </c>
    </row>
    <row collapsed="false" customFormat="false" customHeight="false" hidden="false" ht="12.1" outlineLevel="0" r="728">
      <c r="A728" s="0"/>
      <c r="B728" s="0"/>
      <c r="C728" s="0"/>
      <c r="D728" s="0"/>
      <c r="E728" s="0"/>
      <c r="F728" s="0"/>
      <c r="G728" s="0"/>
      <c r="H728" s="0"/>
      <c r="I728" s="0"/>
      <c r="J728" s="0"/>
      <c r="K728" s="0"/>
      <c r="L728" s="0"/>
      <c r="M728" s="0"/>
      <c r="N728" s="0"/>
      <c r="O728" s="0"/>
      <c r="P728" s="0"/>
      <c r="Q728" s="0"/>
      <c r="R728" s="0"/>
      <c r="S728" s="0"/>
      <c r="T728" s="0"/>
      <c r="U728" s="0"/>
      <c r="V728" s="0"/>
      <c r="W728" s="0"/>
      <c r="X728" s="0"/>
      <c r="Y728" s="0"/>
      <c r="Z728" s="0"/>
      <c r="AA728" s="0"/>
      <c r="AB728" s="0"/>
      <c r="AC728" s="0"/>
      <c r="AD728" s="0"/>
      <c r="AE728" s="0"/>
      <c r="AF728" s="0"/>
      <c r="AG728" s="0"/>
      <c r="AH728" s="0"/>
      <c r="AI728" s="0"/>
      <c r="AJ728" s="0"/>
      <c r="AK728" s="11" t="n">
        <v>45967</v>
      </c>
      <c r="AL728" s="6" t="n">
        <v>-1.13</v>
      </c>
      <c r="AM728" s="0" t="s">
        <v>381</v>
      </c>
    </row>
    <row collapsed="false" customFormat="false" customHeight="false" hidden="false" ht="12.1" outlineLevel="0" r="729">
      <c r="A729" s="0"/>
      <c r="B729" s="0"/>
      <c r="C729" s="0"/>
      <c r="D729" s="0"/>
      <c r="E729" s="0"/>
      <c r="F729" s="0"/>
      <c r="G729" s="0"/>
      <c r="H729" s="0"/>
      <c r="I729" s="0"/>
      <c r="J729" s="0"/>
      <c r="K729" s="0"/>
      <c r="L729" s="0"/>
      <c r="M729" s="0"/>
      <c r="N729" s="0"/>
      <c r="O729" s="0"/>
      <c r="P729" s="0"/>
      <c r="Q729" s="0"/>
      <c r="R729" s="0"/>
      <c r="S729" s="0"/>
      <c r="T729" s="0"/>
      <c r="U729" s="0"/>
      <c r="V729" s="0"/>
      <c r="W729" s="0"/>
      <c r="X729" s="0"/>
      <c r="Y729" s="0"/>
      <c r="Z729" s="0"/>
      <c r="AA729" s="0"/>
      <c r="AB729" s="0"/>
      <c r="AC729" s="0"/>
      <c r="AD729" s="0"/>
      <c r="AE729" s="0"/>
      <c r="AF729" s="0"/>
      <c r="AG729" s="0"/>
      <c r="AH729" s="0"/>
      <c r="AI729" s="0"/>
      <c r="AJ729" s="0"/>
      <c r="AK729" s="11" t="n">
        <v>45967</v>
      </c>
      <c r="AL729" s="6" t="n">
        <v>-1.13</v>
      </c>
      <c r="AM729" s="0" t="s">
        <v>381</v>
      </c>
    </row>
    <row collapsed="false" customFormat="false" customHeight="false" hidden="false" ht="12.1" outlineLevel="0" r="730">
      <c r="A730" s="0"/>
      <c r="B730" s="0"/>
      <c r="C730" s="0"/>
      <c r="D730" s="0"/>
      <c r="E730" s="0"/>
      <c r="F730" s="0"/>
      <c r="G730" s="0"/>
      <c r="H730" s="0"/>
      <c r="I730" s="0"/>
      <c r="J730" s="0"/>
      <c r="K730" s="0"/>
      <c r="L730" s="0"/>
      <c r="M730" s="0"/>
      <c r="N730" s="0"/>
      <c r="O730" s="0"/>
      <c r="P730" s="0"/>
      <c r="Q730" s="0"/>
      <c r="R730" s="0"/>
      <c r="S730" s="0"/>
      <c r="T730" s="0"/>
      <c r="U730" s="0"/>
      <c r="V730" s="0"/>
      <c r="W730" s="0"/>
      <c r="X730" s="0"/>
      <c r="Y730" s="0"/>
      <c r="Z730" s="0"/>
      <c r="AA730" s="0"/>
      <c r="AB730" s="0"/>
      <c r="AC730" s="0"/>
      <c r="AD730" s="0"/>
      <c r="AE730" s="0"/>
      <c r="AF730" s="0"/>
      <c r="AG730" s="0"/>
      <c r="AH730" s="0"/>
      <c r="AI730" s="0"/>
      <c r="AJ730" s="0"/>
      <c r="AK730" s="11" t="n">
        <v>45967</v>
      </c>
      <c r="AL730" s="6" t="n">
        <v>-1.13</v>
      </c>
      <c r="AM730" s="0" t="s">
        <v>381</v>
      </c>
    </row>
    <row collapsed="false" customFormat="false" customHeight="false" hidden="false" ht="12.1" outlineLevel="0" r="731">
      <c r="A731" s="0"/>
      <c r="B731" s="0"/>
      <c r="C731" s="0"/>
      <c r="D731" s="0"/>
      <c r="E731" s="0"/>
      <c r="F731" s="0"/>
      <c r="G731" s="0"/>
      <c r="H731" s="0"/>
      <c r="I731" s="0"/>
      <c r="J731" s="0"/>
      <c r="K731" s="0"/>
      <c r="L731" s="0"/>
      <c r="M731" s="0"/>
      <c r="N731" s="0"/>
      <c r="O731" s="0"/>
      <c r="P731" s="0"/>
      <c r="Q731" s="0"/>
      <c r="R731" s="0"/>
      <c r="S731" s="0"/>
      <c r="T731" s="0"/>
      <c r="U731" s="0"/>
      <c r="V731" s="0"/>
      <c r="W731" s="0"/>
      <c r="X731" s="0"/>
      <c r="Y731" s="0"/>
      <c r="Z731" s="0"/>
      <c r="AA731" s="0"/>
      <c r="AB731" s="0"/>
      <c r="AC731" s="0"/>
      <c r="AD731" s="0"/>
      <c r="AE731" s="0"/>
      <c r="AF731" s="0"/>
      <c r="AG731" s="0"/>
      <c r="AH731" s="0"/>
      <c r="AI731" s="0"/>
      <c r="AJ731" s="0"/>
      <c r="AK731" s="11" t="n">
        <v>45967</v>
      </c>
      <c r="AL731" s="6" t="n">
        <v>-1.13</v>
      </c>
      <c r="AM731" s="0" t="s">
        <v>381</v>
      </c>
    </row>
    <row collapsed="false" customFormat="false" customHeight="false" hidden="false" ht="12.1" outlineLevel="0" r="732">
      <c r="A732" s="0"/>
      <c r="B732" s="0"/>
      <c r="C732" s="0"/>
      <c r="D732" s="0"/>
      <c r="E732" s="0"/>
      <c r="F732" s="0"/>
      <c r="G732" s="0"/>
      <c r="H732" s="0"/>
      <c r="I732" s="0"/>
      <c r="J732" s="0"/>
      <c r="K732" s="0"/>
      <c r="L732" s="0"/>
      <c r="M732" s="0"/>
      <c r="N732" s="0"/>
      <c r="O732" s="0"/>
      <c r="P732" s="0"/>
      <c r="Q732" s="0"/>
      <c r="R732" s="0"/>
      <c r="S732" s="0"/>
      <c r="T732" s="0"/>
      <c r="U732" s="0"/>
      <c r="V732" s="0"/>
      <c r="W732" s="0"/>
      <c r="X732" s="0"/>
      <c r="Y732" s="0"/>
      <c r="Z732" s="0"/>
      <c r="AA732" s="0"/>
      <c r="AB732" s="0"/>
      <c r="AC732" s="0"/>
      <c r="AD732" s="0"/>
      <c r="AE732" s="0"/>
      <c r="AF732" s="0"/>
      <c r="AG732" s="0"/>
      <c r="AH732" s="0"/>
      <c r="AI732" s="0"/>
      <c r="AJ732" s="0"/>
      <c r="AK732" s="11" t="n">
        <v>45967</v>
      </c>
      <c r="AL732" s="6" t="n">
        <v>-1.13</v>
      </c>
      <c r="AM732" s="0" t="s">
        <v>381</v>
      </c>
    </row>
    <row collapsed="false" customFormat="false" customHeight="false" hidden="false" ht="12.1" outlineLevel="0" r="733">
      <c r="A733" s="0"/>
      <c r="B733" s="0"/>
      <c r="C733" s="0"/>
      <c r="D733" s="0"/>
      <c r="E733" s="0"/>
      <c r="F733" s="0"/>
      <c r="G733" s="0"/>
      <c r="H733" s="0"/>
      <c r="I733" s="0"/>
      <c r="J733" s="0"/>
      <c r="K733" s="0"/>
      <c r="L733" s="0"/>
      <c r="M733" s="0"/>
      <c r="N733" s="0"/>
      <c r="O733" s="0"/>
      <c r="P733" s="0"/>
      <c r="Q733" s="0"/>
      <c r="R733" s="0"/>
      <c r="S733" s="0"/>
      <c r="T733" s="0"/>
      <c r="U733" s="0"/>
      <c r="V733" s="0"/>
      <c r="W733" s="0"/>
      <c r="X733" s="0"/>
      <c r="Y733" s="0"/>
      <c r="Z733" s="0"/>
      <c r="AA733" s="0"/>
      <c r="AB733" s="0"/>
      <c r="AC733" s="0"/>
      <c r="AD733" s="0"/>
      <c r="AE733" s="0"/>
      <c r="AF733" s="0"/>
      <c r="AG733" s="0"/>
      <c r="AH733" s="0"/>
      <c r="AI733" s="0"/>
      <c r="AJ733" s="0"/>
      <c r="AK733" s="11" t="n">
        <v>45967</v>
      </c>
      <c r="AL733" s="6" t="n">
        <v>-1.13</v>
      </c>
      <c r="AM733" s="0" t="s">
        <v>381</v>
      </c>
    </row>
    <row collapsed="false" customFormat="false" customHeight="false" hidden="false" ht="12.1" outlineLevel="0" r="734">
      <c r="A734" s="0"/>
      <c r="B734" s="0"/>
      <c r="C734" s="0"/>
      <c r="D734" s="0"/>
      <c r="E734" s="0"/>
      <c r="F734" s="0"/>
      <c r="G734" s="0"/>
      <c r="H734" s="0"/>
      <c r="I734" s="0"/>
      <c r="J734" s="0"/>
      <c r="K734" s="0"/>
      <c r="L734" s="0"/>
      <c r="M734" s="0"/>
      <c r="N734" s="0"/>
      <c r="O734" s="0"/>
      <c r="P734" s="0"/>
      <c r="Q734" s="0"/>
      <c r="R734" s="0"/>
      <c r="S734" s="0"/>
      <c r="T734" s="0"/>
      <c r="U734" s="0"/>
      <c r="V734" s="0"/>
      <c r="W734" s="0"/>
      <c r="X734" s="0"/>
      <c r="Y734" s="0"/>
      <c r="Z734" s="0"/>
      <c r="AA734" s="0"/>
      <c r="AB734" s="0"/>
      <c r="AC734" s="0"/>
      <c r="AD734" s="0"/>
      <c r="AE734" s="0"/>
      <c r="AF734" s="0"/>
      <c r="AG734" s="0"/>
      <c r="AH734" s="0"/>
      <c r="AI734" s="0"/>
      <c r="AJ734" s="0"/>
      <c r="AK734" s="11" t="n">
        <v>45967</v>
      </c>
      <c r="AL734" s="6" t="n">
        <v>-1.13</v>
      </c>
      <c r="AM734" s="0" t="s">
        <v>381</v>
      </c>
    </row>
    <row collapsed="false" customFormat="false" customHeight="false" hidden="false" ht="12.1" outlineLevel="0" r="735">
      <c r="A735" s="0"/>
      <c r="B735" s="0"/>
      <c r="C735" s="0"/>
      <c r="D735" s="0"/>
      <c r="E735" s="0"/>
      <c r="F735" s="0"/>
      <c r="G735" s="0"/>
      <c r="H735" s="0"/>
      <c r="I735" s="0"/>
      <c r="J735" s="0"/>
      <c r="K735" s="0"/>
      <c r="L735" s="0"/>
      <c r="M735" s="0"/>
      <c r="N735" s="0"/>
      <c r="O735" s="0"/>
      <c r="P735" s="0"/>
      <c r="Q735" s="0"/>
      <c r="R735" s="0"/>
      <c r="S735" s="0"/>
      <c r="T735" s="0"/>
      <c r="U735" s="0"/>
      <c r="V735" s="0"/>
      <c r="W735" s="0"/>
      <c r="X735" s="0"/>
      <c r="Y735" s="0"/>
      <c r="Z735" s="0"/>
      <c r="AA735" s="0"/>
      <c r="AB735" s="0"/>
      <c r="AC735" s="0"/>
      <c r="AD735" s="0"/>
      <c r="AE735" s="0"/>
      <c r="AF735" s="0"/>
      <c r="AG735" s="0"/>
      <c r="AH735" s="0"/>
      <c r="AI735" s="0"/>
      <c r="AJ735" s="0"/>
      <c r="AK735" s="11" t="n">
        <v>45967</v>
      </c>
      <c r="AL735" s="6" t="n">
        <v>-1.13</v>
      </c>
      <c r="AM735" s="0" t="s">
        <v>381</v>
      </c>
    </row>
    <row collapsed="false" customFormat="false" customHeight="false" hidden="false" ht="12.1" outlineLevel="0" r="736">
      <c r="A736" s="0"/>
      <c r="B736" s="0"/>
      <c r="C736" s="0"/>
      <c r="D736" s="0"/>
      <c r="E736" s="0"/>
      <c r="F736" s="0"/>
      <c r="G736" s="0"/>
      <c r="H736" s="0"/>
      <c r="I736" s="0"/>
      <c r="J736" s="0"/>
      <c r="K736" s="0"/>
      <c r="L736" s="0"/>
      <c r="M736" s="0"/>
      <c r="N736" s="0"/>
      <c r="O736" s="0"/>
      <c r="P736" s="0"/>
      <c r="Q736" s="0"/>
      <c r="R736" s="0"/>
      <c r="S736" s="0"/>
      <c r="T736" s="0"/>
      <c r="U736" s="0"/>
      <c r="V736" s="0"/>
      <c r="W736" s="0"/>
      <c r="X736" s="0"/>
      <c r="Y736" s="0"/>
      <c r="Z736" s="0"/>
      <c r="AA736" s="0"/>
      <c r="AB736" s="0"/>
      <c r="AC736" s="0"/>
      <c r="AD736" s="0"/>
      <c r="AE736" s="0"/>
      <c r="AF736" s="0"/>
      <c r="AG736" s="0"/>
      <c r="AH736" s="0"/>
      <c r="AI736" s="0"/>
      <c r="AJ736" s="0"/>
      <c r="AK736" s="11" t="n">
        <v>45967</v>
      </c>
      <c r="AL736" s="6" t="n">
        <v>-1.13</v>
      </c>
      <c r="AM736" s="0" t="s">
        <v>381</v>
      </c>
    </row>
    <row collapsed="false" customFormat="false" customHeight="false" hidden="false" ht="12.1" outlineLevel="0" r="737">
      <c r="A737" s="0"/>
      <c r="B737" s="0"/>
      <c r="C737" s="0"/>
      <c r="D737" s="0"/>
      <c r="E737" s="0"/>
      <c r="F737" s="0"/>
      <c r="G737" s="0"/>
      <c r="H737" s="0"/>
      <c r="I737" s="0"/>
      <c r="J737" s="0"/>
      <c r="K737" s="0"/>
      <c r="L737" s="0"/>
      <c r="M737" s="0"/>
      <c r="N737" s="0"/>
      <c r="O737" s="0"/>
      <c r="P737" s="0"/>
      <c r="Q737" s="0"/>
      <c r="R737" s="0"/>
      <c r="S737" s="0"/>
      <c r="T737" s="0"/>
      <c r="U737" s="0"/>
      <c r="V737" s="0"/>
      <c r="W737" s="0"/>
      <c r="X737" s="0"/>
      <c r="Y737" s="0"/>
      <c r="Z737" s="0"/>
      <c r="AA737" s="0"/>
      <c r="AB737" s="0"/>
      <c r="AC737" s="0"/>
      <c r="AD737" s="0"/>
      <c r="AE737" s="0"/>
      <c r="AF737" s="0"/>
      <c r="AG737" s="0"/>
      <c r="AH737" s="0"/>
      <c r="AI737" s="0"/>
      <c r="AJ737" s="0"/>
      <c r="AK737" s="11" t="n">
        <v>45967</v>
      </c>
      <c r="AL737" s="6" t="n">
        <v>-1.13</v>
      </c>
      <c r="AM737" s="0" t="s">
        <v>381</v>
      </c>
    </row>
    <row collapsed="false" customFormat="false" customHeight="false" hidden="false" ht="12.1" outlineLevel="0" r="738">
      <c r="A738" s="0"/>
      <c r="B738" s="0"/>
      <c r="C738" s="0"/>
      <c r="D738" s="0"/>
      <c r="E738" s="0"/>
      <c r="F738" s="0"/>
      <c r="G738" s="0"/>
      <c r="H738" s="0"/>
      <c r="I738" s="0"/>
      <c r="J738" s="0"/>
      <c r="K738" s="0"/>
      <c r="L738" s="0"/>
      <c r="M738" s="0"/>
      <c r="N738" s="0"/>
      <c r="O738" s="0"/>
      <c r="P738" s="0"/>
      <c r="Q738" s="0"/>
      <c r="R738" s="0"/>
      <c r="S738" s="0"/>
      <c r="T738" s="0"/>
      <c r="U738" s="0"/>
      <c r="V738" s="0"/>
      <c r="W738" s="0"/>
      <c r="X738" s="0"/>
      <c r="Y738" s="0"/>
      <c r="Z738" s="0"/>
      <c r="AA738" s="0"/>
      <c r="AB738" s="0"/>
      <c r="AC738" s="0"/>
      <c r="AD738" s="0"/>
      <c r="AE738" s="0"/>
      <c r="AF738" s="0"/>
      <c r="AG738" s="0"/>
      <c r="AH738" s="0"/>
      <c r="AI738" s="0"/>
      <c r="AJ738" s="0"/>
      <c r="AK738" s="11" t="n">
        <v>45967</v>
      </c>
      <c r="AL738" s="6" t="n">
        <v>-1.13</v>
      </c>
      <c r="AM738" s="0" t="s">
        <v>381</v>
      </c>
    </row>
    <row collapsed="false" customFormat="false" customHeight="false" hidden="false" ht="12.1" outlineLevel="0" r="739">
      <c r="A739" s="0"/>
      <c r="B739" s="0"/>
      <c r="C739" s="0"/>
      <c r="D739" s="0"/>
      <c r="E739" s="0"/>
      <c r="F739" s="0"/>
      <c r="G739" s="0"/>
      <c r="H739" s="0"/>
      <c r="I739" s="0"/>
      <c r="J739" s="0"/>
      <c r="K739" s="0"/>
      <c r="L739" s="0"/>
      <c r="M739" s="0"/>
      <c r="N739" s="0"/>
      <c r="O739" s="0"/>
      <c r="P739" s="0"/>
      <c r="Q739" s="0"/>
      <c r="R739" s="0"/>
      <c r="S739" s="0"/>
      <c r="T739" s="0"/>
      <c r="U739" s="0"/>
      <c r="V739" s="0"/>
      <c r="W739" s="0"/>
      <c r="X739" s="0"/>
      <c r="Y739" s="0"/>
      <c r="Z739" s="0"/>
      <c r="AA739" s="0"/>
      <c r="AB739" s="0"/>
      <c r="AC739" s="0"/>
      <c r="AD739" s="0"/>
      <c r="AE739" s="0"/>
      <c r="AF739" s="0"/>
      <c r="AG739" s="0"/>
      <c r="AH739" s="0"/>
      <c r="AI739" s="0"/>
      <c r="AJ739" s="0"/>
      <c r="AK739" s="11" t="n">
        <v>45967</v>
      </c>
      <c r="AL739" s="6" t="n">
        <v>-1.13</v>
      </c>
      <c r="AM739" s="0" t="s">
        <v>381</v>
      </c>
    </row>
    <row collapsed="false" customFormat="false" customHeight="false" hidden="false" ht="12.1" outlineLevel="0" r="740">
      <c r="A740" s="0"/>
      <c r="B740" s="0"/>
      <c r="C740" s="0"/>
      <c r="D740" s="0"/>
      <c r="E740" s="0"/>
      <c r="F740" s="0"/>
      <c r="G740" s="0"/>
      <c r="H740" s="0"/>
      <c r="I740" s="0"/>
      <c r="J740" s="0"/>
      <c r="K740" s="0"/>
      <c r="L740" s="0"/>
      <c r="M740" s="0"/>
      <c r="N740" s="0"/>
      <c r="O740" s="0"/>
      <c r="P740" s="0"/>
      <c r="Q740" s="0"/>
      <c r="R740" s="0"/>
      <c r="S740" s="0"/>
      <c r="T740" s="0"/>
      <c r="U740" s="0"/>
      <c r="V740" s="0"/>
      <c r="W740" s="0"/>
      <c r="X740" s="0"/>
      <c r="Y740" s="0"/>
      <c r="Z740" s="0"/>
      <c r="AA740" s="0"/>
      <c r="AB740" s="0"/>
      <c r="AC740" s="0"/>
      <c r="AD740" s="0"/>
      <c r="AE740" s="0"/>
      <c r="AF740" s="0"/>
      <c r="AG740" s="0"/>
      <c r="AH740" s="0"/>
      <c r="AI740" s="0"/>
      <c r="AJ740" s="0"/>
      <c r="AK740" s="11" t="n">
        <v>45967</v>
      </c>
      <c r="AL740" s="6" t="n">
        <v>-1.13</v>
      </c>
      <c r="AM740" s="0" t="s">
        <v>381</v>
      </c>
    </row>
    <row collapsed="false" customFormat="false" customHeight="false" hidden="false" ht="12.1" outlineLevel="0" r="741">
      <c r="A741" s="0"/>
      <c r="B741" s="0"/>
      <c r="C741" s="0"/>
      <c r="D741" s="0"/>
      <c r="E741" s="0"/>
      <c r="F741" s="0"/>
      <c r="G741" s="0"/>
      <c r="H741" s="0"/>
      <c r="I741" s="0"/>
      <c r="J741" s="0"/>
      <c r="K741" s="0"/>
      <c r="L741" s="0"/>
      <c r="M741" s="0"/>
      <c r="N741" s="0"/>
      <c r="O741" s="0"/>
      <c r="P741" s="0"/>
      <c r="Q741" s="0"/>
      <c r="R741" s="0"/>
      <c r="S741" s="0"/>
      <c r="T741" s="0"/>
      <c r="U741" s="0"/>
      <c r="V741" s="0"/>
      <c r="W741" s="0"/>
      <c r="X741" s="0"/>
      <c r="Y741" s="0"/>
      <c r="Z741" s="0"/>
      <c r="AA741" s="0"/>
      <c r="AB741" s="0"/>
      <c r="AC741" s="0"/>
      <c r="AD741" s="0"/>
      <c r="AE741" s="0"/>
      <c r="AF741" s="0"/>
      <c r="AG741" s="0"/>
      <c r="AH741" s="0"/>
      <c r="AI741" s="0"/>
      <c r="AJ741" s="0"/>
      <c r="AK741" s="11" t="n">
        <v>45967</v>
      </c>
      <c r="AL741" s="6" t="n">
        <v>-1.13</v>
      </c>
      <c r="AM741" s="0" t="s">
        <v>381</v>
      </c>
    </row>
    <row collapsed="false" customFormat="false" customHeight="false" hidden="false" ht="12.1" outlineLevel="0" r="742">
      <c r="A742" s="0"/>
      <c r="B742" s="0"/>
      <c r="C742" s="0"/>
      <c r="D742" s="0"/>
      <c r="E742" s="0"/>
      <c r="F742" s="0"/>
      <c r="G742" s="0"/>
      <c r="H742" s="0"/>
      <c r="I742" s="0"/>
      <c r="J742" s="0"/>
      <c r="K742" s="0"/>
      <c r="L742" s="0"/>
      <c r="M742" s="0"/>
      <c r="N742" s="0"/>
      <c r="O742" s="0"/>
      <c r="P742" s="0"/>
      <c r="Q742" s="0"/>
      <c r="R742" s="0"/>
      <c r="S742" s="0"/>
      <c r="T742" s="0"/>
      <c r="U742" s="0"/>
      <c r="V742" s="0"/>
      <c r="W742" s="0"/>
      <c r="X742" s="0"/>
      <c r="Y742" s="0"/>
      <c r="Z742" s="0"/>
      <c r="AA742" s="0"/>
      <c r="AB742" s="0"/>
      <c r="AC742" s="0"/>
      <c r="AD742" s="0"/>
      <c r="AE742" s="0"/>
      <c r="AF742" s="0"/>
      <c r="AG742" s="0"/>
      <c r="AH742" s="0"/>
      <c r="AI742" s="0"/>
      <c r="AJ742" s="0"/>
      <c r="AK742" s="11" t="n">
        <v>45967</v>
      </c>
      <c r="AL742" s="6" t="n">
        <v>-1.13</v>
      </c>
      <c r="AM742" s="0" t="s">
        <v>381</v>
      </c>
    </row>
    <row collapsed="false" customFormat="false" customHeight="false" hidden="false" ht="12.1" outlineLevel="0" r="743">
      <c r="A743" s="0"/>
      <c r="B743" s="0"/>
      <c r="C743" s="0"/>
      <c r="D743" s="0"/>
      <c r="E743" s="0"/>
      <c r="F743" s="0"/>
      <c r="G743" s="0"/>
      <c r="H743" s="0"/>
      <c r="I743" s="0"/>
      <c r="J743" s="0"/>
      <c r="K743" s="0"/>
      <c r="L743" s="0"/>
      <c r="M743" s="0"/>
      <c r="N743" s="0"/>
      <c r="O743" s="0"/>
      <c r="P743" s="0"/>
      <c r="Q743" s="0"/>
      <c r="R743" s="0"/>
      <c r="S743" s="0"/>
      <c r="T743" s="0"/>
      <c r="U743" s="0"/>
      <c r="V743" s="0"/>
      <c r="W743" s="0"/>
      <c r="X743" s="0"/>
      <c r="Y743" s="0"/>
      <c r="Z743" s="0"/>
      <c r="AA743" s="0"/>
      <c r="AB743" s="0"/>
      <c r="AC743" s="0"/>
      <c r="AD743" s="0"/>
      <c r="AE743" s="0"/>
      <c r="AF743" s="0"/>
      <c r="AG743" s="0"/>
      <c r="AH743" s="0"/>
      <c r="AI743" s="0"/>
      <c r="AJ743" s="0"/>
      <c r="AK743" s="11" t="n">
        <v>45967</v>
      </c>
      <c r="AL743" s="6" t="n">
        <v>-1.13</v>
      </c>
      <c r="AM743" s="0" t="s">
        <v>381</v>
      </c>
    </row>
    <row collapsed="false" customFormat="false" customHeight="false" hidden="false" ht="12.1" outlineLevel="0" r="744">
      <c r="A744" s="0"/>
      <c r="B744" s="0"/>
      <c r="C744" s="0"/>
      <c r="D744" s="0"/>
      <c r="E744" s="0"/>
      <c r="F744" s="0"/>
      <c r="G744" s="0"/>
      <c r="H744" s="0"/>
      <c r="I744" s="0"/>
      <c r="J744" s="0"/>
      <c r="K744" s="0"/>
      <c r="L744" s="0"/>
      <c r="M744" s="0"/>
      <c r="N744" s="0"/>
      <c r="O744" s="0"/>
      <c r="P744" s="0"/>
      <c r="Q744" s="0"/>
      <c r="R744" s="0"/>
      <c r="S744" s="0"/>
      <c r="T744" s="0"/>
      <c r="U744" s="0"/>
      <c r="V744" s="0"/>
      <c r="W744" s="0"/>
      <c r="X744" s="0"/>
      <c r="Y744" s="0"/>
      <c r="Z744" s="0"/>
      <c r="AA744" s="0"/>
      <c r="AB744" s="0"/>
      <c r="AC744" s="0"/>
      <c r="AD744" s="0"/>
      <c r="AE744" s="0"/>
      <c r="AF744" s="0"/>
      <c r="AG744" s="0"/>
      <c r="AH744" s="0"/>
      <c r="AI744" s="0"/>
      <c r="AJ744" s="0"/>
      <c r="AK744" s="11" t="n">
        <v>45967</v>
      </c>
      <c r="AL744" s="6" t="n">
        <v>-1.13</v>
      </c>
      <c r="AM744" s="0" t="s">
        <v>381</v>
      </c>
    </row>
    <row collapsed="false" customFormat="false" customHeight="false" hidden="false" ht="12.1" outlineLevel="0" r="745">
      <c r="A745" s="0"/>
      <c r="B745" s="0"/>
      <c r="C745" s="0"/>
      <c r="D745" s="0"/>
      <c r="E745" s="0"/>
      <c r="F745" s="0"/>
      <c r="G745" s="0"/>
      <c r="H745" s="0"/>
      <c r="I745" s="0"/>
      <c r="J745" s="0"/>
      <c r="K745" s="0"/>
      <c r="L745" s="0"/>
      <c r="M745" s="0"/>
      <c r="N745" s="0"/>
      <c r="O745" s="0"/>
      <c r="P745" s="0"/>
      <c r="Q745" s="0"/>
      <c r="R745" s="0"/>
      <c r="S745" s="0"/>
      <c r="T745" s="0"/>
      <c r="U745" s="0"/>
      <c r="V745" s="0"/>
      <c r="W745" s="0"/>
      <c r="X745" s="0"/>
      <c r="Y745" s="0"/>
      <c r="Z745" s="0"/>
      <c r="AA745" s="0"/>
      <c r="AB745" s="0"/>
      <c r="AC745" s="0"/>
      <c r="AD745" s="0"/>
      <c r="AE745" s="0"/>
      <c r="AF745" s="0"/>
      <c r="AG745" s="0"/>
      <c r="AH745" s="0"/>
      <c r="AI745" s="0"/>
      <c r="AJ745" s="0"/>
      <c r="AK745" s="11" t="n">
        <v>45967</v>
      </c>
      <c r="AL745" s="6" t="n">
        <v>-1.13</v>
      </c>
      <c r="AM745" s="0" t="s">
        <v>381</v>
      </c>
    </row>
    <row collapsed="false" customFormat="false" customHeight="false" hidden="false" ht="12.1" outlineLevel="0" r="746">
      <c r="A746" s="0"/>
      <c r="B746" s="0"/>
      <c r="C746" s="0"/>
      <c r="D746" s="0"/>
      <c r="E746" s="0"/>
      <c r="F746" s="0"/>
      <c r="G746" s="0"/>
      <c r="H746" s="0"/>
      <c r="I746" s="0"/>
      <c r="J746" s="0"/>
      <c r="K746" s="0"/>
      <c r="L746" s="0"/>
      <c r="M746" s="0"/>
      <c r="N746" s="0"/>
      <c r="O746" s="0"/>
      <c r="P746" s="0"/>
      <c r="Q746" s="0"/>
      <c r="R746" s="0"/>
      <c r="S746" s="0"/>
      <c r="T746" s="0"/>
      <c r="U746" s="0"/>
      <c r="V746" s="0"/>
      <c r="W746" s="0"/>
      <c r="X746" s="0"/>
      <c r="Y746" s="0"/>
      <c r="Z746" s="0"/>
      <c r="AA746" s="0"/>
      <c r="AB746" s="0"/>
      <c r="AC746" s="0"/>
      <c r="AD746" s="0"/>
      <c r="AE746" s="0"/>
      <c r="AF746" s="0"/>
      <c r="AG746" s="0"/>
      <c r="AH746" s="0"/>
      <c r="AI746" s="0"/>
      <c r="AJ746" s="0"/>
      <c r="AK746" s="11" t="n">
        <v>45967</v>
      </c>
      <c r="AL746" s="6" t="n">
        <v>-1.13</v>
      </c>
      <c r="AM746" s="0" t="s">
        <v>381</v>
      </c>
    </row>
    <row collapsed="false" customFormat="false" customHeight="false" hidden="false" ht="12.1" outlineLevel="0" r="747">
      <c r="A747" s="0"/>
      <c r="B747" s="0"/>
      <c r="C747" s="0"/>
      <c r="D747" s="0"/>
      <c r="E747" s="0"/>
      <c r="F747" s="0"/>
      <c r="G747" s="0"/>
      <c r="H747" s="0"/>
      <c r="I747" s="0"/>
      <c r="J747" s="0"/>
      <c r="K747" s="0"/>
      <c r="L747" s="0"/>
      <c r="M747" s="0"/>
      <c r="N747" s="0"/>
      <c r="O747" s="0"/>
      <c r="P747" s="0"/>
      <c r="Q747" s="0"/>
      <c r="R747" s="0"/>
      <c r="S747" s="0"/>
      <c r="T747" s="0"/>
      <c r="U747" s="0"/>
      <c r="V747" s="0"/>
      <c r="W747" s="0"/>
      <c r="X747" s="0"/>
      <c r="Y747" s="0"/>
      <c r="Z747" s="0"/>
      <c r="AA747" s="0"/>
      <c r="AB747" s="0"/>
      <c r="AC747" s="0"/>
      <c r="AD747" s="0"/>
      <c r="AE747" s="0"/>
      <c r="AF747" s="0"/>
      <c r="AG747" s="0"/>
      <c r="AH747" s="0"/>
      <c r="AI747" s="0"/>
      <c r="AJ747" s="0"/>
      <c r="AK747" s="11" t="n">
        <v>45967</v>
      </c>
      <c r="AL747" s="6" t="n">
        <v>-1.13</v>
      </c>
      <c r="AM747" s="0" t="s">
        <v>381</v>
      </c>
    </row>
    <row collapsed="false" customFormat="false" customHeight="false" hidden="false" ht="12.1" outlineLevel="0" r="748">
      <c r="A748" s="0"/>
      <c r="B748" s="0"/>
      <c r="C748" s="0"/>
      <c r="D748" s="0"/>
      <c r="E748" s="0"/>
      <c r="F748" s="0"/>
      <c r="G748" s="0"/>
      <c r="H748" s="0"/>
      <c r="I748" s="0"/>
      <c r="J748" s="0"/>
      <c r="K748" s="0"/>
      <c r="L748" s="0"/>
      <c r="M748" s="0"/>
      <c r="N748" s="0"/>
      <c r="O748" s="0"/>
      <c r="P748" s="0"/>
      <c r="Q748" s="0"/>
      <c r="R748" s="0"/>
      <c r="S748" s="0"/>
      <c r="T748" s="0"/>
      <c r="U748" s="0"/>
      <c r="V748" s="0"/>
      <c r="W748" s="0"/>
      <c r="X748" s="0"/>
      <c r="Y748" s="0"/>
      <c r="Z748" s="0"/>
      <c r="AA748" s="0"/>
      <c r="AB748" s="0"/>
      <c r="AC748" s="0"/>
      <c r="AD748" s="0"/>
      <c r="AE748" s="0"/>
      <c r="AF748" s="0"/>
      <c r="AG748" s="0"/>
      <c r="AH748" s="0"/>
      <c r="AI748" s="0"/>
      <c r="AJ748" s="0"/>
      <c r="AK748" s="11" t="n">
        <v>45967</v>
      </c>
      <c r="AL748" s="6" t="n">
        <v>-1.13</v>
      </c>
      <c r="AM748" s="0" t="s">
        <v>381</v>
      </c>
    </row>
    <row collapsed="false" customFormat="false" customHeight="false" hidden="false" ht="12.1" outlineLevel="0" r="749">
      <c r="A749" s="0"/>
      <c r="B749" s="0"/>
      <c r="C749" s="0"/>
      <c r="D749" s="0"/>
      <c r="E749" s="0"/>
      <c r="F749" s="0"/>
      <c r="G749" s="0"/>
      <c r="H749" s="0"/>
      <c r="I749" s="0"/>
      <c r="J749" s="0"/>
      <c r="K749" s="0"/>
      <c r="L749" s="0"/>
      <c r="M749" s="0"/>
      <c r="N749" s="0"/>
      <c r="O749" s="0"/>
      <c r="P749" s="0"/>
      <c r="Q749" s="0"/>
      <c r="R749" s="0"/>
      <c r="S749" s="0"/>
      <c r="T749" s="0"/>
      <c r="U749" s="0"/>
      <c r="V749" s="0"/>
      <c r="W749" s="0"/>
      <c r="X749" s="0"/>
      <c r="Y749" s="0"/>
      <c r="Z749" s="0"/>
      <c r="AA749" s="0"/>
      <c r="AB749" s="0"/>
      <c r="AC749" s="0"/>
      <c r="AD749" s="0"/>
      <c r="AE749" s="0"/>
      <c r="AF749" s="0"/>
      <c r="AG749" s="0"/>
      <c r="AH749" s="0"/>
      <c r="AI749" s="0"/>
      <c r="AJ749" s="0"/>
      <c r="AK749" s="11" t="n">
        <v>45967</v>
      </c>
      <c r="AL749" s="6" t="n">
        <v>-1.13</v>
      </c>
      <c r="AM749" s="0" t="s">
        <v>381</v>
      </c>
    </row>
    <row collapsed="false" customFormat="false" customHeight="false" hidden="false" ht="12.1" outlineLevel="0" r="750">
      <c r="A750" s="0"/>
      <c r="B750" s="0"/>
      <c r="C750" s="0"/>
      <c r="D750" s="0"/>
      <c r="E750" s="0"/>
      <c r="F750" s="0"/>
      <c r="G750" s="0"/>
      <c r="H750" s="0"/>
      <c r="I750" s="0"/>
      <c r="J750" s="0"/>
      <c r="K750" s="0"/>
      <c r="L750" s="0"/>
      <c r="M750" s="0"/>
      <c r="N750" s="0"/>
      <c r="O750" s="0"/>
      <c r="P750" s="0"/>
      <c r="Q750" s="0"/>
      <c r="R750" s="0"/>
      <c r="S750" s="0"/>
      <c r="T750" s="0"/>
      <c r="U750" s="0"/>
      <c r="V750" s="0"/>
      <c r="W750" s="0"/>
      <c r="X750" s="0"/>
      <c r="Y750" s="0"/>
      <c r="Z750" s="0"/>
      <c r="AA750" s="0"/>
      <c r="AB750" s="0"/>
      <c r="AC750" s="0"/>
      <c r="AD750" s="0"/>
      <c r="AE750" s="0"/>
      <c r="AF750" s="0"/>
      <c r="AG750" s="0"/>
      <c r="AH750" s="0"/>
      <c r="AI750" s="0"/>
      <c r="AJ750" s="0"/>
      <c r="AK750" s="11" t="n">
        <v>45967</v>
      </c>
      <c r="AL750" s="6" t="n">
        <v>-1.13</v>
      </c>
      <c r="AM750" s="0" t="s">
        <v>381</v>
      </c>
    </row>
    <row collapsed="false" customFormat="false" customHeight="false" hidden="false" ht="12.1" outlineLevel="0" r="751">
      <c r="A751" s="0"/>
      <c r="B751" s="0"/>
      <c r="C751" s="0"/>
      <c r="D751" s="0"/>
      <c r="E751" s="0"/>
      <c r="F751" s="0"/>
      <c r="G751" s="0"/>
      <c r="H751" s="0"/>
      <c r="I751" s="0"/>
      <c r="J751" s="0"/>
      <c r="K751" s="0"/>
      <c r="L751" s="0"/>
      <c r="M751" s="0"/>
      <c r="N751" s="0"/>
      <c r="O751" s="0"/>
      <c r="P751" s="0"/>
      <c r="Q751" s="0"/>
      <c r="R751" s="0"/>
      <c r="S751" s="0"/>
      <c r="T751" s="0"/>
      <c r="U751" s="0"/>
      <c r="V751" s="0"/>
      <c r="W751" s="0"/>
      <c r="X751" s="0"/>
      <c r="Y751" s="0"/>
      <c r="Z751" s="0"/>
      <c r="AA751" s="0"/>
      <c r="AB751" s="0"/>
      <c r="AC751" s="0"/>
      <c r="AD751" s="0"/>
      <c r="AE751" s="0"/>
      <c r="AF751" s="0"/>
      <c r="AG751" s="0"/>
      <c r="AH751" s="0"/>
      <c r="AI751" s="0"/>
      <c r="AJ751" s="0"/>
      <c r="AK751" s="11" t="n">
        <v>45967</v>
      </c>
      <c r="AL751" s="6" t="n">
        <v>-1.13</v>
      </c>
      <c r="AM751" s="0" t="s">
        <v>381</v>
      </c>
    </row>
    <row collapsed="false" customFormat="false" customHeight="false" hidden="false" ht="12.1" outlineLevel="0" r="752">
      <c r="A752" s="0"/>
      <c r="B752" s="0"/>
      <c r="C752" s="0"/>
      <c r="D752" s="0"/>
      <c r="E752" s="0"/>
      <c r="F752" s="0"/>
      <c r="G752" s="0"/>
      <c r="H752" s="0"/>
      <c r="I752" s="0"/>
      <c r="J752" s="0"/>
      <c r="K752" s="0"/>
      <c r="L752" s="0"/>
      <c r="M752" s="0"/>
      <c r="N752" s="0"/>
      <c r="O752" s="0"/>
      <c r="P752" s="0"/>
      <c r="Q752" s="0"/>
      <c r="R752" s="0"/>
      <c r="S752" s="0"/>
      <c r="T752" s="0"/>
      <c r="U752" s="0"/>
      <c r="V752" s="0"/>
      <c r="W752" s="0"/>
      <c r="X752" s="0"/>
      <c r="Y752" s="0"/>
      <c r="Z752" s="0"/>
      <c r="AA752" s="0"/>
      <c r="AB752" s="0"/>
      <c r="AC752" s="0"/>
      <c r="AD752" s="0"/>
      <c r="AE752" s="0"/>
      <c r="AF752" s="0"/>
      <c r="AG752" s="0"/>
      <c r="AH752" s="0"/>
      <c r="AI752" s="0"/>
      <c r="AJ752" s="0"/>
      <c r="AK752" s="11" t="n">
        <v>45967</v>
      </c>
      <c r="AL752" s="6" t="n">
        <v>-1.13</v>
      </c>
      <c r="AM752" s="0" t="s">
        <v>381</v>
      </c>
    </row>
    <row collapsed="false" customFormat="false" customHeight="false" hidden="false" ht="12.1" outlineLevel="0" r="753">
      <c r="A753" s="0"/>
      <c r="B753" s="0"/>
      <c r="C753" s="0"/>
      <c r="D753" s="0"/>
      <c r="E753" s="0"/>
      <c r="F753" s="0"/>
      <c r="G753" s="0"/>
      <c r="H753" s="0"/>
      <c r="I753" s="0"/>
      <c r="J753" s="0"/>
      <c r="K753" s="0"/>
      <c r="L753" s="0"/>
      <c r="M753" s="0"/>
      <c r="N753" s="0"/>
      <c r="O753" s="0"/>
      <c r="P753" s="0"/>
      <c r="Q753" s="0"/>
      <c r="R753" s="0"/>
      <c r="S753" s="0"/>
      <c r="T753" s="0"/>
      <c r="U753" s="0"/>
      <c r="V753" s="0"/>
      <c r="W753" s="0"/>
      <c r="X753" s="0"/>
      <c r="Y753" s="0"/>
      <c r="Z753" s="0"/>
      <c r="AA753" s="0"/>
      <c r="AB753" s="0"/>
      <c r="AC753" s="0"/>
      <c r="AD753" s="0"/>
      <c r="AE753" s="0"/>
      <c r="AF753" s="0"/>
      <c r="AG753" s="0"/>
      <c r="AH753" s="0"/>
      <c r="AI753" s="0"/>
      <c r="AJ753" s="0"/>
      <c r="AK753" s="11" t="n">
        <v>45967</v>
      </c>
      <c r="AL753" s="6" t="n">
        <v>-1.13</v>
      </c>
      <c r="AM753" s="0" t="s">
        <v>381</v>
      </c>
    </row>
    <row collapsed="false" customFormat="false" customHeight="false" hidden="false" ht="12.1" outlineLevel="0" r="754">
      <c r="A754" s="0"/>
      <c r="B754" s="0"/>
      <c r="C754" s="0"/>
      <c r="D754" s="0"/>
      <c r="E754" s="0"/>
      <c r="F754" s="0"/>
      <c r="G754" s="0"/>
      <c r="H754" s="0"/>
      <c r="I754" s="0"/>
      <c r="J754" s="0"/>
      <c r="K754" s="0"/>
      <c r="L754" s="0"/>
      <c r="M754" s="0"/>
      <c r="N754" s="0"/>
      <c r="O754" s="0"/>
      <c r="P754" s="0"/>
      <c r="Q754" s="0"/>
      <c r="R754" s="0"/>
      <c r="S754" s="0"/>
      <c r="T754" s="0"/>
      <c r="U754" s="0"/>
      <c r="V754" s="0"/>
      <c r="W754" s="0"/>
      <c r="X754" s="0"/>
      <c r="Y754" s="0"/>
      <c r="Z754" s="0"/>
      <c r="AA754" s="0"/>
      <c r="AB754" s="0"/>
      <c r="AC754" s="0"/>
      <c r="AD754" s="0"/>
      <c r="AE754" s="0"/>
      <c r="AF754" s="0"/>
      <c r="AG754" s="0"/>
      <c r="AH754" s="0"/>
      <c r="AI754" s="0"/>
      <c r="AJ754" s="0"/>
      <c r="AK754" s="11" t="n">
        <v>45967</v>
      </c>
      <c r="AL754" s="6" t="n">
        <v>-1.13</v>
      </c>
      <c r="AM754" s="0" t="s">
        <v>381</v>
      </c>
    </row>
    <row collapsed="false" customFormat="false" customHeight="false" hidden="false" ht="12.1" outlineLevel="0" r="755">
      <c r="A755" s="0"/>
      <c r="B755" s="0"/>
      <c r="C755" s="0"/>
      <c r="D755" s="0"/>
      <c r="E755" s="0"/>
      <c r="F755" s="0"/>
      <c r="G755" s="0"/>
      <c r="H755" s="0"/>
      <c r="I755" s="0"/>
      <c r="J755" s="0"/>
      <c r="K755" s="0"/>
      <c r="L755" s="0"/>
      <c r="M755" s="0"/>
      <c r="N755" s="0"/>
      <c r="O755" s="0"/>
      <c r="P755" s="0"/>
      <c r="Q755" s="0"/>
      <c r="R755" s="0"/>
      <c r="S755" s="0"/>
      <c r="T755" s="0"/>
      <c r="U755" s="0"/>
      <c r="V755" s="0"/>
      <c r="W755" s="0"/>
      <c r="X755" s="0"/>
      <c r="Y755" s="0"/>
      <c r="Z755" s="0"/>
      <c r="AA755" s="0"/>
      <c r="AB755" s="0"/>
      <c r="AC755" s="0"/>
      <c r="AD755" s="0"/>
      <c r="AE755" s="0"/>
      <c r="AF755" s="0"/>
      <c r="AG755" s="0"/>
      <c r="AH755" s="0"/>
      <c r="AI755" s="0"/>
      <c r="AJ755" s="0"/>
      <c r="AK755" s="11" t="n">
        <v>45967</v>
      </c>
      <c r="AL755" s="6" t="n">
        <v>-1.13</v>
      </c>
      <c r="AM755" s="0" t="s">
        <v>381</v>
      </c>
    </row>
    <row collapsed="false" customFormat="false" customHeight="false" hidden="false" ht="12.1" outlineLevel="0" r="756">
      <c r="A756" s="0"/>
      <c r="B756" s="0"/>
      <c r="C756" s="0"/>
      <c r="D756" s="0"/>
      <c r="E756" s="0"/>
      <c r="F756" s="0"/>
      <c r="G756" s="0"/>
      <c r="H756" s="0"/>
      <c r="I756" s="0"/>
      <c r="J756" s="0"/>
      <c r="K756" s="0"/>
      <c r="L756" s="0"/>
      <c r="M756" s="0"/>
      <c r="N756" s="0"/>
      <c r="O756" s="0"/>
      <c r="P756" s="0"/>
      <c r="Q756" s="0"/>
      <c r="R756" s="0"/>
      <c r="S756" s="0"/>
      <c r="T756" s="0"/>
      <c r="U756" s="0"/>
      <c r="V756" s="0"/>
      <c r="W756" s="0"/>
      <c r="X756" s="0"/>
      <c r="Y756" s="0"/>
      <c r="Z756" s="0"/>
      <c r="AA756" s="0"/>
      <c r="AB756" s="0"/>
      <c r="AC756" s="0"/>
      <c r="AD756" s="0"/>
      <c r="AE756" s="0"/>
      <c r="AF756" s="0"/>
      <c r="AG756" s="0"/>
      <c r="AH756" s="0"/>
      <c r="AI756" s="0"/>
      <c r="AJ756" s="0"/>
      <c r="AK756" s="11" t="n">
        <v>45967</v>
      </c>
      <c r="AL756" s="6" t="n">
        <v>-1.13</v>
      </c>
      <c r="AM756" s="0" t="s">
        <v>381</v>
      </c>
    </row>
    <row collapsed="false" customFormat="false" customHeight="false" hidden="false" ht="12.1" outlineLevel="0" r="757">
      <c r="A757" s="0"/>
      <c r="B757" s="0"/>
      <c r="C757" s="0"/>
      <c r="D757" s="0"/>
      <c r="E757" s="0"/>
      <c r="F757" s="0"/>
      <c r="G757" s="0"/>
      <c r="H757" s="0"/>
      <c r="I757" s="0"/>
      <c r="J757" s="0"/>
      <c r="K757" s="0"/>
      <c r="L757" s="0"/>
      <c r="M757" s="0"/>
      <c r="N757" s="0"/>
      <c r="O757" s="0"/>
      <c r="P757" s="0"/>
      <c r="Q757" s="0"/>
      <c r="R757" s="0"/>
      <c r="S757" s="0"/>
      <c r="T757" s="0"/>
      <c r="U757" s="0"/>
      <c r="V757" s="0"/>
      <c r="W757" s="0"/>
      <c r="X757" s="0"/>
      <c r="Y757" s="0"/>
      <c r="Z757" s="0"/>
      <c r="AA757" s="0"/>
      <c r="AB757" s="0"/>
      <c r="AC757" s="0"/>
      <c r="AD757" s="0"/>
      <c r="AE757" s="0"/>
      <c r="AF757" s="0"/>
      <c r="AG757" s="0"/>
      <c r="AH757" s="0"/>
      <c r="AI757" s="0"/>
      <c r="AJ757" s="0"/>
      <c r="AK757" s="11" t="n">
        <v>45967</v>
      </c>
      <c r="AL757" s="6" t="n">
        <v>-1.13</v>
      </c>
      <c r="AM757" s="0" t="s">
        <v>381</v>
      </c>
    </row>
    <row collapsed="false" customFormat="false" customHeight="false" hidden="false" ht="12.1" outlineLevel="0" r="758">
      <c r="A758" s="0"/>
      <c r="B758" s="0"/>
      <c r="C758" s="0"/>
      <c r="D758" s="0"/>
      <c r="E758" s="0"/>
      <c r="F758" s="0"/>
      <c r="G758" s="0"/>
      <c r="H758" s="0"/>
      <c r="I758" s="0"/>
      <c r="J758" s="0"/>
      <c r="K758" s="0"/>
      <c r="L758" s="0"/>
      <c r="M758" s="0"/>
      <c r="N758" s="0"/>
      <c r="O758" s="0"/>
      <c r="P758" s="0"/>
      <c r="Q758" s="0"/>
      <c r="R758" s="0"/>
      <c r="S758" s="0"/>
      <c r="T758" s="0"/>
      <c r="U758" s="0"/>
      <c r="V758" s="0"/>
      <c r="W758" s="0"/>
      <c r="X758" s="0"/>
      <c r="Y758" s="0"/>
      <c r="Z758" s="0"/>
      <c r="AA758" s="0"/>
      <c r="AB758" s="0"/>
      <c r="AC758" s="0"/>
      <c r="AD758" s="0"/>
      <c r="AE758" s="0"/>
      <c r="AF758" s="0"/>
      <c r="AG758" s="0"/>
      <c r="AH758" s="0"/>
      <c r="AI758" s="0"/>
      <c r="AJ758" s="0"/>
      <c r="AK758" s="11" t="n">
        <v>45967</v>
      </c>
      <c r="AL758" s="6" t="n">
        <v>-1.13</v>
      </c>
      <c r="AM758" s="0" t="s">
        <v>381</v>
      </c>
    </row>
    <row collapsed="false" customFormat="false" customHeight="false" hidden="false" ht="12.1" outlineLevel="0" r="759">
      <c r="A759" s="0"/>
      <c r="B759" s="0"/>
      <c r="C759" s="0"/>
      <c r="D759" s="0"/>
      <c r="E759" s="0"/>
      <c r="F759" s="0"/>
      <c r="G759" s="0"/>
      <c r="H759" s="0"/>
      <c r="I759" s="0"/>
      <c r="J759" s="0"/>
      <c r="K759" s="0"/>
      <c r="L759" s="0"/>
      <c r="M759" s="0"/>
      <c r="N759" s="0"/>
      <c r="O759" s="0"/>
      <c r="P759" s="0"/>
      <c r="Q759" s="0"/>
      <c r="R759" s="0"/>
      <c r="S759" s="0"/>
      <c r="T759" s="0"/>
      <c r="U759" s="0"/>
      <c r="V759" s="0"/>
      <c r="W759" s="0"/>
      <c r="X759" s="0"/>
      <c r="Y759" s="0"/>
      <c r="Z759" s="0"/>
      <c r="AA759" s="0"/>
      <c r="AB759" s="0"/>
      <c r="AC759" s="0"/>
      <c r="AD759" s="0"/>
      <c r="AE759" s="0"/>
      <c r="AF759" s="0"/>
      <c r="AG759" s="0"/>
      <c r="AH759" s="0"/>
      <c r="AI759" s="0"/>
      <c r="AJ759" s="0"/>
      <c r="AK759" s="11" t="n">
        <v>45967</v>
      </c>
      <c r="AL759" s="6" t="n">
        <v>1.13</v>
      </c>
      <c r="AM759" s="0" t="s">
        <v>380</v>
      </c>
    </row>
    <row collapsed="false" customFormat="false" customHeight="false" hidden="false" ht="12.1" outlineLevel="0" r="760">
      <c r="A760" s="0"/>
      <c r="B760" s="0"/>
      <c r="C760" s="0"/>
      <c r="D760" s="0"/>
      <c r="E760" s="0"/>
      <c r="F760" s="0"/>
      <c r="G760" s="0"/>
      <c r="H760" s="0"/>
      <c r="I760" s="0"/>
      <c r="J760" s="0"/>
      <c r="K760" s="0"/>
      <c r="L760" s="0"/>
      <c r="M760" s="0"/>
      <c r="N760" s="0"/>
      <c r="O760" s="0"/>
      <c r="P760" s="0"/>
      <c r="Q760" s="0"/>
      <c r="R760" s="0"/>
      <c r="S760" s="0"/>
      <c r="T760" s="0"/>
      <c r="U760" s="0"/>
      <c r="V760" s="0"/>
      <c r="W760" s="0"/>
      <c r="X760" s="0"/>
      <c r="Y760" s="0"/>
      <c r="Z760" s="0"/>
      <c r="AA760" s="0"/>
      <c r="AB760" s="0"/>
      <c r="AC760" s="0"/>
      <c r="AD760" s="0"/>
      <c r="AE760" s="0"/>
      <c r="AF760" s="0"/>
      <c r="AG760" s="0"/>
      <c r="AH760" s="0"/>
      <c r="AI760" s="0"/>
      <c r="AJ760" s="0"/>
      <c r="AK760" s="11" t="n">
        <v>45967</v>
      </c>
      <c r="AL760" s="6" t="n">
        <v>1.13</v>
      </c>
      <c r="AM760" s="0" t="s">
        <v>380</v>
      </c>
    </row>
    <row collapsed="false" customFormat="false" customHeight="false" hidden="false" ht="12.1" outlineLevel="0" r="761">
      <c r="A761" s="0"/>
      <c r="B761" s="0"/>
      <c r="C761" s="0"/>
      <c r="D761" s="0"/>
      <c r="E761" s="0"/>
      <c r="F761" s="0"/>
      <c r="G761" s="0"/>
      <c r="H761" s="0"/>
      <c r="I761" s="0"/>
      <c r="J761" s="0"/>
      <c r="K761" s="0"/>
      <c r="L761" s="0"/>
      <c r="M761" s="0"/>
      <c r="N761" s="0"/>
      <c r="O761" s="0"/>
      <c r="P761" s="0"/>
      <c r="Q761" s="0"/>
      <c r="R761" s="0"/>
      <c r="S761" s="0"/>
      <c r="T761" s="0"/>
      <c r="U761" s="0"/>
      <c r="V761" s="0"/>
      <c r="W761" s="0"/>
      <c r="X761" s="0"/>
      <c r="Y761" s="0"/>
      <c r="Z761" s="0"/>
      <c r="AA761" s="0"/>
      <c r="AB761" s="0"/>
      <c r="AC761" s="0"/>
      <c r="AD761" s="0"/>
      <c r="AE761" s="0"/>
      <c r="AF761" s="0"/>
      <c r="AG761" s="0"/>
      <c r="AH761" s="0"/>
      <c r="AI761" s="0"/>
      <c r="AJ761" s="0"/>
      <c r="AK761" s="11" t="n">
        <v>45967</v>
      </c>
      <c r="AL761" s="6" t="n">
        <v>1.13</v>
      </c>
      <c r="AM761" s="0" t="s">
        <v>380</v>
      </c>
    </row>
    <row collapsed="false" customFormat="false" customHeight="false" hidden="false" ht="12.1" outlineLevel="0" r="762">
      <c r="A762" s="0"/>
      <c r="B762" s="0"/>
      <c r="C762" s="0"/>
      <c r="D762" s="0"/>
      <c r="E762" s="0"/>
      <c r="F762" s="0"/>
      <c r="G762" s="0"/>
      <c r="H762" s="0"/>
      <c r="I762" s="0"/>
      <c r="J762" s="0"/>
      <c r="K762" s="0"/>
      <c r="L762" s="0"/>
      <c r="M762" s="0"/>
      <c r="N762" s="0"/>
      <c r="O762" s="0"/>
      <c r="P762" s="0"/>
      <c r="Q762" s="0"/>
      <c r="R762" s="0"/>
      <c r="S762" s="0"/>
      <c r="T762" s="0"/>
      <c r="U762" s="0"/>
      <c r="V762" s="0"/>
      <c r="W762" s="0"/>
      <c r="X762" s="0"/>
      <c r="Y762" s="0"/>
      <c r="Z762" s="0"/>
      <c r="AA762" s="0"/>
      <c r="AB762" s="0"/>
      <c r="AC762" s="0"/>
      <c r="AD762" s="0"/>
      <c r="AE762" s="0"/>
      <c r="AF762" s="0"/>
      <c r="AG762" s="0"/>
      <c r="AH762" s="0"/>
      <c r="AI762" s="0"/>
      <c r="AJ762" s="0"/>
      <c r="AK762" s="11" t="n">
        <v>45967</v>
      </c>
      <c r="AL762" s="6" t="n">
        <v>1.13</v>
      </c>
      <c r="AM762" s="0" t="s">
        <v>380</v>
      </c>
    </row>
    <row collapsed="false" customFormat="false" customHeight="false" hidden="false" ht="12.1" outlineLevel="0" r="763">
      <c r="A763" s="0"/>
      <c r="B763" s="0"/>
      <c r="C763" s="0"/>
      <c r="D763" s="0"/>
      <c r="E763" s="0"/>
      <c r="F763" s="0"/>
      <c r="G763" s="0"/>
      <c r="H763" s="0"/>
      <c r="I763" s="0"/>
      <c r="J763" s="0"/>
      <c r="K763" s="0"/>
      <c r="L763" s="0"/>
      <c r="M763" s="0"/>
      <c r="N763" s="0"/>
      <c r="O763" s="0"/>
      <c r="P763" s="0"/>
      <c r="Q763" s="0"/>
      <c r="R763" s="0"/>
      <c r="S763" s="0"/>
      <c r="T763" s="0"/>
      <c r="U763" s="0"/>
      <c r="V763" s="0"/>
      <c r="W763" s="0"/>
      <c r="X763" s="0"/>
      <c r="Y763" s="0"/>
      <c r="Z763" s="0"/>
      <c r="AA763" s="0"/>
      <c r="AB763" s="0"/>
      <c r="AC763" s="0"/>
      <c r="AD763" s="0"/>
      <c r="AE763" s="0"/>
      <c r="AF763" s="0"/>
      <c r="AG763" s="0"/>
      <c r="AH763" s="0"/>
      <c r="AI763" s="0"/>
      <c r="AJ763" s="0"/>
      <c r="AK763" s="11" t="n">
        <v>45967</v>
      </c>
      <c r="AL763" s="6" t="n">
        <v>1.13</v>
      </c>
      <c r="AM763" s="0" t="s">
        <v>380</v>
      </c>
    </row>
    <row collapsed="false" customFormat="false" customHeight="false" hidden="false" ht="12.1" outlineLevel="0" r="764">
      <c r="A764" s="0"/>
      <c r="B764" s="0"/>
      <c r="C764" s="0"/>
      <c r="D764" s="0"/>
      <c r="E764" s="0"/>
      <c r="F764" s="0"/>
      <c r="G764" s="0"/>
      <c r="H764" s="0"/>
      <c r="I764" s="0"/>
      <c r="J764" s="0"/>
      <c r="K764" s="0"/>
      <c r="L764" s="0"/>
      <c r="M764" s="0"/>
      <c r="N764" s="0"/>
      <c r="O764" s="0"/>
      <c r="P764" s="0"/>
      <c r="Q764" s="0"/>
      <c r="R764" s="0"/>
      <c r="S764" s="0"/>
      <c r="T764" s="0"/>
      <c r="U764" s="0"/>
      <c r="V764" s="0"/>
      <c r="W764" s="0"/>
      <c r="X764" s="0"/>
      <c r="Y764" s="0"/>
      <c r="Z764" s="0"/>
      <c r="AA764" s="0"/>
      <c r="AB764" s="0"/>
      <c r="AC764" s="0"/>
      <c r="AD764" s="0"/>
      <c r="AE764" s="0"/>
      <c r="AF764" s="0"/>
      <c r="AG764" s="0"/>
      <c r="AH764" s="0"/>
      <c r="AI764" s="0"/>
      <c r="AJ764" s="0"/>
      <c r="AK764" s="11" t="n">
        <v>45967</v>
      </c>
      <c r="AL764" s="6" t="n">
        <v>1.13</v>
      </c>
      <c r="AM764" s="0" t="s">
        <v>380</v>
      </c>
    </row>
    <row collapsed="false" customFormat="false" customHeight="false" hidden="false" ht="12.1" outlineLevel="0" r="765">
      <c r="A765" s="0"/>
      <c r="B765" s="0"/>
      <c r="C765" s="0"/>
      <c r="D765" s="0"/>
      <c r="E765" s="0"/>
      <c r="F765" s="0"/>
      <c r="G765" s="0"/>
      <c r="H765" s="0"/>
      <c r="I765" s="0"/>
      <c r="J765" s="0"/>
      <c r="K765" s="0"/>
      <c r="L765" s="0"/>
      <c r="M765" s="0"/>
      <c r="N765" s="0"/>
      <c r="O765" s="0"/>
      <c r="P765" s="0"/>
      <c r="Q765" s="0"/>
      <c r="R765" s="0"/>
      <c r="S765" s="0"/>
      <c r="T765" s="0"/>
      <c r="U765" s="0"/>
      <c r="V765" s="0"/>
      <c r="W765" s="0"/>
      <c r="X765" s="0"/>
      <c r="Y765" s="0"/>
      <c r="Z765" s="0"/>
      <c r="AA765" s="0"/>
      <c r="AB765" s="0"/>
      <c r="AC765" s="0"/>
      <c r="AD765" s="0"/>
      <c r="AE765" s="0"/>
      <c r="AF765" s="0"/>
      <c r="AG765" s="0"/>
      <c r="AH765" s="0"/>
      <c r="AI765" s="0"/>
      <c r="AJ765" s="0"/>
      <c r="AK765" s="11" t="n">
        <v>45967</v>
      </c>
      <c r="AL765" s="6" t="n">
        <v>1.13</v>
      </c>
      <c r="AM765" s="0" t="s">
        <v>380</v>
      </c>
    </row>
    <row collapsed="false" customFormat="false" customHeight="false" hidden="false" ht="12.1" outlineLevel="0" r="766">
      <c r="A766" s="0"/>
      <c r="B766" s="0"/>
      <c r="C766" s="0"/>
      <c r="D766" s="0"/>
      <c r="E766" s="0"/>
      <c r="F766" s="0"/>
      <c r="G766" s="0"/>
      <c r="H766" s="0"/>
      <c r="I766" s="0"/>
      <c r="J766" s="0"/>
      <c r="K766" s="0"/>
      <c r="L766" s="0"/>
      <c r="M766" s="0"/>
      <c r="N766" s="0"/>
      <c r="O766" s="0"/>
      <c r="P766" s="0"/>
      <c r="Q766" s="0"/>
      <c r="R766" s="0"/>
      <c r="S766" s="0"/>
      <c r="T766" s="0"/>
      <c r="U766" s="0"/>
      <c r="V766" s="0"/>
      <c r="W766" s="0"/>
      <c r="X766" s="0"/>
      <c r="Y766" s="0"/>
      <c r="Z766" s="0"/>
      <c r="AA766" s="0"/>
      <c r="AB766" s="0"/>
      <c r="AC766" s="0"/>
      <c r="AD766" s="0"/>
      <c r="AE766" s="0"/>
      <c r="AF766" s="0"/>
      <c r="AG766" s="0"/>
      <c r="AH766" s="0"/>
      <c r="AI766" s="0"/>
      <c r="AJ766" s="0"/>
      <c r="AK766" s="11" t="n">
        <v>45967</v>
      </c>
      <c r="AL766" s="6" t="n">
        <v>1.13</v>
      </c>
      <c r="AM766" s="0" t="s">
        <v>380</v>
      </c>
    </row>
    <row collapsed="false" customFormat="false" customHeight="false" hidden="false" ht="12.1" outlineLevel="0" r="767">
      <c r="A767" s="0"/>
      <c r="B767" s="0"/>
      <c r="C767" s="0"/>
      <c r="D767" s="0"/>
      <c r="E767" s="0"/>
      <c r="F767" s="0"/>
      <c r="G767" s="0"/>
      <c r="H767" s="0"/>
      <c r="I767" s="0"/>
      <c r="J767" s="0"/>
      <c r="K767" s="0"/>
      <c r="L767" s="0"/>
      <c r="M767" s="0"/>
      <c r="N767" s="0"/>
      <c r="O767" s="0"/>
      <c r="P767" s="0"/>
      <c r="Q767" s="0"/>
      <c r="R767" s="0"/>
      <c r="S767" s="0"/>
      <c r="T767" s="0"/>
      <c r="U767" s="0"/>
      <c r="V767" s="0"/>
      <c r="W767" s="0"/>
      <c r="X767" s="0"/>
      <c r="Y767" s="0"/>
      <c r="Z767" s="0"/>
      <c r="AA767" s="0"/>
      <c r="AB767" s="0"/>
      <c r="AC767" s="0"/>
      <c r="AD767" s="0"/>
      <c r="AE767" s="0"/>
      <c r="AF767" s="0"/>
      <c r="AG767" s="0"/>
      <c r="AH767" s="0"/>
      <c r="AI767" s="0"/>
      <c r="AJ767" s="0"/>
      <c r="AK767" s="11" t="n">
        <v>45967</v>
      </c>
      <c r="AL767" s="6" t="n">
        <v>1.13</v>
      </c>
      <c r="AM767" s="0" t="s">
        <v>380</v>
      </c>
    </row>
    <row collapsed="false" customFormat="false" customHeight="false" hidden="false" ht="12.1" outlineLevel="0" r="768">
      <c r="A768" s="0"/>
      <c r="B768" s="0"/>
      <c r="C768" s="0"/>
      <c r="D768" s="0"/>
      <c r="E768" s="0"/>
      <c r="F768" s="0"/>
      <c r="G768" s="0"/>
      <c r="H768" s="0"/>
      <c r="I768" s="0"/>
      <c r="J768" s="0"/>
      <c r="K768" s="0"/>
      <c r="L768" s="0"/>
      <c r="M768" s="0"/>
      <c r="N768" s="0"/>
      <c r="O768" s="0"/>
      <c r="P768" s="0"/>
      <c r="Q768" s="0"/>
      <c r="R768" s="0"/>
      <c r="S768" s="0"/>
      <c r="T768" s="0"/>
      <c r="U768" s="0"/>
      <c r="V768" s="0"/>
      <c r="W768" s="0"/>
      <c r="X768" s="0"/>
      <c r="Y768" s="0"/>
      <c r="Z768" s="0"/>
      <c r="AA768" s="0"/>
      <c r="AB768" s="0"/>
      <c r="AC768" s="0"/>
      <c r="AD768" s="0"/>
      <c r="AE768" s="0"/>
      <c r="AF768" s="0"/>
      <c r="AG768" s="0"/>
      <c r="AH768" s="0"/>
      <c r="AI768" s="0"/>
      <c r="AJ768" s="0"/>
      <c r="AK768" s="11" t="n">
        <v>45967</v>
      </c>
      <c r="AL768" s="6" t="n">
        <v>1.13</v>
      </c>
      <c r="AM768" s="0" t="s">
        <v>380</v>
      </c>
    </row>
    <row collapsed="false" customFormat="false" customHeight="false" hidden="false" ht="12.1" outlineLevel="0" r="769">
      <c r="A769" s="0"/>
      <c r="B769" s="0"/>
      <c r="C769" s="0"/>
      <c r="D769" s="0"/>
      <c r="E769" s="0"/>
      <c r="F769" s="0"/>
      <c r="G769" s="0"/>
      <c r="H769" s="0"/>
      <c r="I769" s="0"/>
      <c r="J769" s="0"/>
      <c r="K769" s="0"/>
      <c r="L769" s="0"/>
      <c r="M769" s="0"/>
      <c r="N769" s="0"/>
      <c r="O769" s="0"/>
      <c r="P769" s="0"/>
      <c r="Q769" s="0"/>
      <c r="R769" s="0"/>
      <c r="S769" s="0"/>
      <c r="T769" s="0"/>
      <c r="U769" s="0"/>
      <c r="V769" s="0"/>
      <c r="W769" s="0"/>
      <c r="X769" s="0"/>
      <c r="Y769" s="0"/>
      <c r="Z769" s="0"/>
      <c r="AA769" s="0"/>
      <c r="AB769" s="0"/>
      <c r="AC769" s="0"/>
      <c r="AD769" s="0"/>
      <c r="AE769" s="0"/>
      <c r="AF769" s="0"/>
      <c r="AG769" s="0"/>
      <c r="AH769" s="0"/>
      <c r="AI769" s="0"/>
      <c r="AJ769" s="0"/>
      <c r="AK769" s="11" t="n">
        <v>45967</v>
      </c>
      <c r="AL769" s="6" t="n">
        <v>1.13</v>
      </c>
      <c r="AM769" s="0" t="s">
        <v>380</v>
      </c>
    </row>
    <row collapsed="false" customFormat="false" customHeight="false" hidden="false" ht="12.1" outlineLevel="0" r="770">
      <c r="A770" s="0"/>
      <c r="B770" s="0"/>
      <c r="C770" s="0"/>
      <c r="D770" s="0"/>
      <c r="E770" s="0"/>
      <c r="F770" s="0"/>
      <c r="G770" s="0"/>
      <c r="H770" s="0"/>
      <c r="I770" s="0"/>
      <c r="J770" s="0"/>
      <c r="K770" s="0"/>
      <c r="L770" s="0"/>
      <c r="M770" s="0"/>
      <c r="N770" s="0"/>
      <c r="O770" s="0"/>
      <c r="P770" s="0"/>
      <c r="Q770" s="0"/>
      <c r="R770" s="0"/>
      <c r="S770" s="0"/>
      <c r="T770" s="0"/>
      <c r="U770" s="0"/>
      <c r="V770" s="0"/>
      <c r="W770" s="0"/>
      <c r="X770" s="0"/>
      <c r="Y770" s="0"/>
      <c r="Z770" s="0"/>
      <c r="AA770" s="0"/>
      <c r="AB770" s="0"/>
      <c r="AC770" s="0"/>
      <c r="AD770" s="0"/>
      <c r="AE770" s="0"/>
      <c r="AF770" s="0"/>
      <c r="AG770" s="0"/>
      <c r="AH770" s="0"/>
      <c r="AI770" s="0"/>
      <c r="AJ770" s="0"/>
      <c r="AK770" s="11" t="n">
        <v>45967</v>
      </c>
      <c r="AL770" s="6" t="n">
        <v>1.13</v>
      </c>
      <c r="AM770" s="0" t="s">
        <v>380</v>
      </c>
    </row>
    <row collapsed="false" customFormat="false" customHeight="false" hidden="false" ht="12.1" outlineLevel="0" r="771">
      <c r="A771" s="0"/>
      <c r="B771" s="0"/>
      <c r="C771" s="0"/>
      <c r="D771" s="0"/>
      <c r="E771" s="0"/>
      <c r="F771" s="0"/>
      <c r="G771" s="0"/>
      <c r="H771" s="0"/>
      <c r="I771" s="0"/>
      <c r="J771" s="0"/>
      <c r="K771" s="0"/>
      <c r="L771" s="0"/>
      <c r="M771" s="0"/>
      <c r="N771" s="0"/>
      <c r="O771" s="0"/>
      <c r="P771" s="0"/>
      <c r="Q771" s="0"/>
      <c r="R771" s="0"/>
      <c r="S771" s="0"/>
      <c r="T771" s="0"/>
      <c r="U771" s="0"/>
      <c r="V771" s="0"/>
      <c r="W771" s="0"/>
      <c r="X771" s="0"/>
      <c r="Y771" s="0"/>
      <c r="Z771" s="0"/>
      <c r="AA771" s="0"/>
      <c r="AB771" s="0"/>
      <c r="AC771" s="0"/>
      <c r="AD771" s="0"/>
      <c r="AE771" s="0"/>
      <c r="AF771" s="0"/>
      <c r="AG771" s="0"/>
      <c r="AH771" s="0"/>
      <c r="AI771" s="0"/>
      <c r="AJ771" s="0"/>
      <c r="AK771" s="11" t="n">
        <v>45967</v>
      </c>
      <c r="AL771" s="6" t="n">
        <v>1.13</v>
      </c>
      <c r="AM771" s="0" t="s">
        <v>380</v>
      </c>
    </row>
    <row collapsed="false" customFormat="false" customHeight="false" hidden="false" ht="12.1" outlineLevel="0" r="772">
      <c r="A772" s="0"/>
      <c r="B772" s="0"/>
      <c r="C772" s="0"/>
      <c r="D772" s="0"/>
      <c r="E772" s="0"/>
      <c r="F772" s="0"/>
      <c r="G772" s="0"/>
      <c r="H772" s="0"/>
      <c r="I772" s="0"/>
      <c r="J772" s="0"/>
      <c r="K772" s="0"/>
      <c r="L772" s="0"/>
      <c r="M772" s="0"/>
      <c r="N772" s="0"/>
      <c r="O772" s="0"/>
      <c r="P772" s="0"/>
      <c r="Q772" s="0"/>
      <c r="R772" s="0"/>
      <c r="S772" s="0"/>
      <c r="T772" s="0"/>
      <c r="U772" s="0"/>
      <c r="V772" s="0"/>
      <c r="W772" s="0"/>
      <c r="X772" s="0"/>
      <c r="Y772" s="0"/>
      <c r="Z772" s="0"/>
      <c r="AA772" s="0"/>
      <c r="AB772" s="0"/>
      <c r="AC772" s="0"/>
      <c r="AD772" s="0"/>
      <c r="AE772" s="0"/>
      <c r="AF772" s="0"/>
      <c r="AG772" s="0"/>
      <c r="AH772" s="0"/>
      <c r="AI772" s="0"/>
      <c r="AJ772" s="0"/>
      <c r="AK772" s="11" t="n">
        <v>45967</v>
      </c>
      <c r="AL772" s="6" t="n">
        <v>1.13</v>
      </c>
      <c r="AM772" s="0" t="s">
        <v>380</v>
      </c>
    </row>
    <row collapsed="false" customFormat="false" customHeight="false" hidden="false" ht="12.1" outlineLevel="0" r="773">
      <c r="A773" s="0"/>
      <c r="B773" s="0"/>
      <c r="C773" s="0"/>
      <c r="D773" s="0"/>
      <c r="E773" s="0"/>
      <c r="F773" s="0"/>
      <c r="G773" s="0"/>
      <c r="H773" s="0"/>
      <c r="I773" s="0"/>
      <c r="J773" s="0"/>
      <c r="K773" s="0"/>
      <c r="L773" s="0"/>
      <c r="M773" s="0"/>
      <c r="N773" s="0"/>
      <c r="O773" s="0"/>
      <c r="P773" s="0"/>
      <c r="Q773" s="0"/>
      <c r="R773" s="0"/>
      <c r="S773" s="0"/>
      <c r="T773" s="0"/>
      <c r="U773" s="0"/>
      <c r="V773" s="0"/>
      <c r="W773" s="0"/>
      <c r="X773" s="0"/>
      <c r="Y773" s="0"/>
      <c r="Z773" s="0"/>
      <c r="AA773" s="0"/>
      <c r="AB773" s="0"/>
      <c r="AC773" s="0"/>
      <c r="AD773" s="0"/>
      <c r="AE773" s="0"/>
      <c r="AF773" s="0"/>
      <c r="AG773" s="0"/>
      <c r="AH773" s="0"/>
      <c r="AI773" s="0"/>
      <c r="AJ773" s="0"/>
      <c r="AK773" s="11" t="n">
        <v>45967</v>
      </c>
      <c r="AL773" s="6" t="n">
        <v>1.13</v>
      </c>
      <c r="AM773" s="0" t="s">
        <v>380</v>
      </c>
    </row>
    <row collapsed="false" customFormat="false" customHeight="false" hidden="false" ht="12.1" outlineLevel="0" r="774">
      <c r="A774" s="0"/>
      <c r="B774" s="0"/>
      <c r="C774" s="0"/>
      <c r="D774" s="0"/>
      <c r="E774" s="0"/>
      <c r="F774" s="0"/>
      <c r="G774" s="0"/>
      <c r="H774" s="0"/>
      <c r="I774" s="0"/>
      <c r="J774" s="0"/>
      <c r="K774" s="0"/>
      <c r="L774" s="0"/>
      <c r="M774" s="0"/>
      <c r="N774" s="0"/>
      <c r="O774" s="0"/>
      <c r="P774" s="0"/>
      <c r="Q774" s="0"/>
      <c r="R774" s="0"/>
      <c r="S774" s="0"/>
      <c r="T774" s="0"/>
      <c r="U774" s="0"/>
      <c r="V774" s="0"/>
      <c r="W774" s="0"/>
      <c r="X774" s="0"/>
      <c r="Y774" s="0"/>
      <c r="Z774" s="0"/>
      <c r="AA774" s="0"/>
      <c r="AB774" s="0"/>
      <c r="AC774" s="0"/>
      <c r="AD774" s="0"/>
      <c r="AE774" s="0"/>
      <c r="AF774" s="0"/>
      <c r="AG774" s="0"/>
      <c r="AH774" s="0"/>
      <c r="AI774" s="0"/>
      <c r="AJ774" s="0"/>
      <c r="AK774" s="11" t="n">
        <v>45967</v>
      </c>
      <c r="AL774" s="6" t="n">
        <v>1.13</v>
      </c>
      <c r="AM774" s="0" t="s">
        <v>380</v>
      </c>
    </row>
    <row collapsed="false" customFormat="false" customHeight="false" hidden="false" ht="12.1" outlineLevel="0" r="775">
      <c r="A775" s="0"/>
      <c r="B775" s="0"/>
      <c r="C775" s="0"/>
      <c r="D775" s="0"/>
      <c r="E775" s="0"/>
      <c r="F775" s="0"/>
      <c r="G775" s="0"/>
      <c r="H775" s="0"/>
      <c r="I775" s="0"/>
      <c r="J775" s="0"/>
      <c r="K775" s="0"/>
      <c r="L775" s="0"/>
      <c r="M775" s="0"/>
      <c r="N775" s="0"/>
      <c r="O775" s="0"/>
      <c r="P775" s="0"/>
      <c r="Q775" s="0"/>
      <c r="R775" s="0"/>
      <c r="S775" s="0"/>
      <c r="T775" s="0"/>
      <c r="U775" s="0"/>
      <c r="V775" s="0"/>
      <c r="W775" s="0"/>
      <c r="X775" s="0"/>
      <c r="Y775" s="0"/>
      <c r="Z775" s="0"/>
      <c r="AA775" s="0"/>
      <c r="AB775" s="0"/>
      <c r="AC775" s="0"/>
      <c r="AD775" s="0"/>
      <c r="AE775" s="0"/>
      <c r="AF775" s="0"/>
      <c r="AG775" s="0"/>
      <c r="AH775" s="0"/>
      <c r="AI775" s="0"/>
      <c r="AJ775" s="0"/>
      <c r="AK775" s="11" t="n">
        <v>45967</v>
      </c>
      <c r="AL775" s="6" t="n">
        <v>1.13</v>
      </c>
      <c r="AM775" s="0" t="s">
        <v>380</v>
      </c>
    </row>
    <row collapsed="false" customFormat="false" customHeight="false" hidden="false" ht="12.1" outlineLevel="0" r="776">
      <c r="A776" s="0"/>
      <c r="B776" s="0"/>
      <c r="C776" s="0"/>
      <c r="D776" s="0"/>
      <c r="E776" s="0"/>
      <c r="F776" s="0"/>
      <c r="G776" s="0"/>
      <c r="H776" s="0"/>
      <c r="I776" s="0"/>
      <c r="J776" s="0"/>
      <c r="K776" s="0"/>
      <c r="L776" s="0"/>
      <c r="M776" s="0"/>
      <c r="N776" s="0"/>
      <c r="O776" s="0"/>
      <c r="P776" s="0"/>
      <c r="Q776" s="0"/>
      <c r="R776" s="0"/>
      <c r="S776" s="0"/>
      <c r="T776" s="0"/>
      <c r="U776" s="0"/>
      <c r="V776" s="0"/>
      <c r="W776" s="0"/>
      <c r="X776" s="0"/>
      <c r="Y776" s="0"/>
      <c r="Z776" s="0"/>
      <c r="AA776" s="0"/>
      <c r="AB776" s="0"/>
      <c r="AC776" s="0"/>
      <c r="AD776" s="0"/>
      <c r="AE776" s="0"/>
      <c r="AF776" s="0"/>
      <c r="AG776" s="0"/>
      <c r="AH776" s="0"/>
      <c r="AI776" s="0"/>
      <c r="AJ776" s="0"/>
      <c r="AK776" s="11" t="n">
        <v>45967</v>
      </c>
      <c r="AL776" s="6" t="n">
        <v>1.13</v>
      </c>
      <c r="AM776" s="0" t="s">
        <v>380</v>
      </c>
    </row>
    <row collapsed="false" customFormat="false" customHeight="false" hidden="false" ht="12.1" outlineLevel="0" r="777">
      <c r="A777" s="0"/>
      <c r="B777" s="0"/>
      <c r="C777" s="0"/>
      <c r="D777" s="0"/>
      <c r="E777" s="0"/>
      <c r="F777" s="0"/>
      <c r="G777" s="0"/>
      <c r="H777" s="0"/>
      <c r="I777" s="0"/>
      <c r="J777" s="0"/>
      <c r="K777" s="0"/>
      <c r="L777" s="0"/>
      <c r="M777" s="0"/>
      <c r="N777" s="0"/>
      <c r="O777" s="0"/>
      <c r="P777" s="0"/>
      <c r="Q777" s="0"/>
      <c r="R777" s="0"/>
      <c r="S777" s="0"/>
      <c r="T777" s="0"/>
      <c r="U777" s="0"/>
      <c r="V777" s="0"/>
      <c r="W777" s="0"/>
      <c r="X777" s="0"/>
      <c r="Y777" s="0"/>
      <c r="Z777" s="0"/>
      <c r="AA777" s="0"/>
      <c r="AB777" s="0"/>
      <c r="AC777" s="0"/>
      <c r="AD777" s="0"/>
      <c r="AE777" s="0"/>
      <c r="AF777" s="0"/>
      <c r="AG777" s="0"/>
      <c r="AH777" s="0"/>
      <c r="AI777" s="0"/>
      <c r="AJ777" s="0"/>
      <c r="AK777" s="11" t="n">
        <v>45967</v>
      </c>
      <c r="AL777" s="6" t="n">
        <v>1.13</v>
      </c>
      <c r="AM777" s="0" t="s">
        <v>380</v>
      </c>
    </row>
    <row collapsed="false" customFormat="false" customHeight="false" hidden="false" ht="12.1" outlineLevel="0" r="778">
      <c r="A778" s="0"/>
      <c r="B778" s="0"/>
      <c r="C778" s="0"/>
      <c r="D778" s="0"/>
      <c r="E778" s="0"/>
      <c r="F778" s="0"/>
      <c r="G778" s="0"/>
      <c r="H778" s="0"/>
      <c r="I778" s="0"/>
      <c r="J778" s="0"/>
      <c r="K778" s="0"/>
      <c r="L778" s="0"/>
      <c r="M778" s="0"/>
      <c r="N778" s="0"/>
      <c r="O778" s="0"/>
      <c r="P778" s="0"/>
      <c r="Q778" s="0"/>
      <c r="R778" s="0"/>
      <c r="S778" s="0"/>
      <c r="T778" s="0"/>
      <c r="U778" s="0"/>
      <c r="V778" s="0"/>
      <c r="W778" s="0"/>
      <c r="X778" s="0"/>
      <c r="Y778" s="0"/>
      <c r="Z778" s="0"/>
      <c r="AA778" s="0"/>
      <c r="AB778" s="0"/>
      <c r="AC778" s="0"/>
      <c r="AD778" s="0"/>
      <c r="AE778" s="0"/>
      <c r="AF778" s="0"/>
      <c r="AG778" s="0"/>
      <c r="AH778" s="0"/>
      <c r="AI778" s="0"/>
      <c r="AJ778" s="0"/>
      <c r="AK778" s="11" t="n">
        <v>45967</v>
      </c>
      <c r="AL778" s="6" t="n">
        <v>1.13</v>
      </c>
      <c r="AM778" s="0" t="s">
        <v>380</v>
      </c>
    </row>
    <row collapsed="false" customFormat="false" customHeight="false" hidden="false" ht="12.1" outlineLevel="0" r="779">
      <c r="A779" s="0"/>
      <c r="B779" s="0"/>
      <c r="C779" s="0"/>
      <c r="D779" s="0"/>
      <c r="E779" s="0"/>
      <c r="F779" s="0"/>
      <c r="G779" s="0"/>
      <c r="H779" s="0"/>
      <c r="I779" s="0"/>
      <c r="J779" s="0"/>
      <c r="K779" s="0"/>
      <c r="L779" s="0"/>
      <c r="M779" s="0"/>
      <c r="N779" s="0"/>
      <c r="O779" s="0"/>
      <c r="P779" s="0"/>
      <c r="Q779" s="0"/>
      <c r="R779" s="0"/>
      <c r="S779" s="0"/>
      <c r="T779" s="0"/>
      <c r="U779" s="0"/>
      <c r="V779" s="0"/>
      <c r="W779" s="0"/>
      <c r="X779" s="0"/>
      <c r="Y779" s="0"/>
      <c r="Z779" s="0"/>
      <c r="AA779" s="0"/>
      <c r="AB779" s="0"/>
      <c r="AC779" s="0"/>
      <c r="AD779" s="0"/>
      <c r="AE779" s="0"/>
      <c r="AF779" s="0"/>
      <c r="AG779" s="0"/>
      <c r="AH779" s="0"/>
      <c r="AI779" s="0"/>
      <c r="AJ779" s="0"/>
      <c r="AK779" s="11" t="n">
        <v>45967</v>
      </c>
      <c r="AL779" s="6" t="n">
        <v>1.13</v>
      </c>
      <c r="AM779" s="0" t="s">
        <v>380</v>
      </c>
    </row>
    <row collapsed="false" customFormat="false" customHeight="false" hidden="false" ht="12.1" outlineLevel="0" r="780">
      <c r="A780" s="0"/>
      <c r="B780" s="0"/>
      <c r="C780" s="0"/>
      <c r="D780" s="0"/>
      <c r="E780" s="0"/>
      <c r="F780" s="0"/>
      <c r="G780" s="0"/>
      <c r="H780" s="0"/>
      <c r="I780" s="0"/>
      <c r="J780" s="0"/>
      <c r="K780" s="0"/>
      <c r="L780" s="0"/>
      <c r="M780" s="0"/>
      <c r="N780" s="0"/>
      <c r="O780" s="0"/>
      <c r="P780" s="0"/>
      <c r="Q780" s="0"/>
      <c r="R780" s="0"/>
      <c r="S780" s="0"/>
      <c r="T780" s="0"/>
      <c r="U780" s="0"/>
      <c r="V780" s="0"/>
      <c r="W780" s="0"/>
      <c r="X780" s="0"/>
      <c r="Y780" s="0"/>
      <c r="Z780" s="0"/>
      <c r="AA780" s="0"/>
      <c r="AB780" s="0"/>
      <c r="AC780" s="0"/>
      <c r="AD780" s="0"/>
      <c r="AE780" s="0"/>
      <c r="AF780" s="0"/>
      <c r="AG780" s="0"/>
      <c r="AH780" s="0"/>
      <c r="AI780" s="0"/>
      <c r="AJ780" s="0"/>
      <c r="AK780" s="11" t="n">
        <v>45967</v>
      </c>
      <c r="AL780" s="6" t="n">
        <v>1.13</v>
      </c>
      <c r="AM780" s="0" t="s">
        <v>380</v>
      </c>
    </row>
    <row collapsed="false" customFormat="false" customHeight="false" hidden="false" ht="12.1" outlineLevel="0" r="781">
      <c r="A781" s="0"/>
      <c r="B781" s="0"/>
      <c r="C781" s="0"/>
      <c r="D781" s="0"/>
      <c r="E781" s="0"/>
      <c r="F781" s="0"/>
      <c r="G781" s="0"/>
      <c r="H781" s="0"/>
      <c r="I781" s="0"/>
      <c r="J781" s="0"/>
      <c r="K781" s="0"/>
      <c r="L781" s="0"/>
      <c r="M781" s="0"/>
      <c r="N781" s="0"/>
      <c r="O781" s="0"/>
      <c r="P781" s="0"/>
      <c r="Q781" s="0"/>
      <c r="R781" s="0"/>
      <c r="S781" s="0"/>
      <c r="T781" s="0"/>
      <c r="U781" s="0"/>
      <c r="V781" s="0"/>
      <c r="W781" s="0"/>
      <c r="X781" s="0"/>
      <c r="Y781" s="0"/>
      <c r="Z781" s="0"/>
      <c r="AA781" s="0"/>
      <c r="AB781" s="0"/>
      <c r="AC781" s="0"/>
      <c r="AD781" s="0"/>
      <c r="AE781" s="0"/>
      <c r="AF781" s="0"/>
      <c r="AG781" s="0"/>
      <c r="AH781" s="0"/>
      <c r="AI781" s="0"/>
      <c r="AJ781" s="0"/>
      <c r="AK781" s="11" t="n">
        <v>45967</v>
      </c>
      <c r="AL781" s="6" t="n">
        <v>1.13</v>
      </c>
      <c r="AM781" s="0" t="s">
        <v>380</v>
      </c>
    </row>
    <row collapsed="false" customFormat="false" customHeight="false" hidden="false" ht="12.1" outlineLevel="0" r="782">
      <c r="A782" s="0"/>
      <c r="B782" s="0"/>
      <c r="C782" s="0"/>
      <c r="D782" s="0"/>
      <c r="E782" s="0"/>
      <c r="F782" s="0"/>
      <c r="G782" s="0"/>
      <c r="H782" s="0"/>
      <c r="I782" s="0"/>
      <c r="J782" s="0"/>
      <c r="K782" s="0"/>
      <c r="L782" s="0"/>
      <c r="M782" s="0"/>
      <c r="N782" s="0"/>
      <c r="O782" s="0"/>
      <c r="P782" s="0"/>
      <c r="Q782" s="0"/>
      <c r="R782" s="0"/>
      <c r="S782" s="0"/>
      <c r="T782" s="0"/>
      <c r="U782" s="0"/>
      <c r="V782" s="0"/>
      <c r="W782" s="0"/>
      <c r="X782" s="0"/>
      <c r="Y782" s="0"/>
      <c r="Z782" s="0"/>
      <c r="AA782" s="0"/>
      <c r="AB782" s="0"/>
      <c r="AC782" s="0"/>
      <c r="AD782" s="0"/>
      <c r="AE782" s="0"/>
      <c r="AF782" s="0"/>
      <c r="AG782" s="0"/>
      <c r="AH782" s="0"/>
      <c r="AI782" s="0"/>
      <c r="AJ782" s="0"/>
      <c r="AK782" s="11" t="n">
        <v>45967</v>
      </c>
      <c r="AL782" s="6" t="n">
        <v>1.13</v>
      </c>
      <c r="AM782" s="0" t="s">
        <v>380</v>
      </c>
    </row>
    <row collapsed="false" customFormat="false" customHeight="false" hidden="false" ht="12.1" outlineLevel="0" r="783">
      <c r="A783" s="0"/>
      <c r="B783" s="0"/>
      <c r="C783" s="0"/>
      <c r="D783" s="0"/>
      <c r="E783" s="0"/>
      <c r="F783" s="0"/>
      <c r="G783" s="0"/>
      <c r="H783" s="0"/>
      <c r="I783" s="0"/>
      <c r="J783" s="0"/>
      <c r="K783" s="0"/>
      <c r="L783" s="0"/>
      <c r="M783" s="0"/>
      <c r="N783" s="0"/>
      <c r="O783" s="0"/>
      <c r="P783" s="0"/>
      <c r="Q783" s="0"/>
      <c r="R783" s="0"/>
      <c r="S783" s="0"/>
      <c r="T783" s="0"/>
      <c r="U783" s="0"/>
      <c r="V783" s="0"/>
      <c r="W783" s="0"/>
      <c r="X783" s="0"/>
      <c r="Y783" s="0"/>
      <c r="Z783" s="0"/>
      <c r="AA783" s="0"/>
      <c r="AB783" s="0"/>
      <c r="AC783" s="0"/>
      <c r="AD783" s="0"/>
      <c r="AE783" s="0"/>
      <c r="AF783" s="0"/>
      <c r="AG783" s="0"/>
      <c r="AH783" s="0"/>
      <c r="AI783" s="0"/>
      <c r="AJ783" s="0"/>
      <c r="AK783" s="11" t="n">
        <v>45967</v>
      </c>
      <c r="AL783" s="6" t="n">
        <v>1.13</v>
      </c>
      <c r="AM783" s="0" t="s">
        <v>380</v>
      </c>
    </row>
    <row collapsed="false" customFormat="false" customHeight="false" hidden="false" ht="12.1" outlineLevel="0" r="784">
      <c r="A784" s="0"/>
      <c r="B784" s="0"/>
      <c r="C784" s="0"/>
      <c r="D784" s="0"/>
      <c r="E784" s="0"/>
      <c r="F784" s="0"/>
      <c r="G784" s="0"/>
      <c r="H784" s="0"/>
      <c r="I784" s="0"/>
      <c r="J784" s="0"/>
      <c r="K784" s="0"/>
      <c r="L784" s="0"/>
      <c r="M784" s="0"/>
      <c r="N784" s="0"/>
      <c r="O784" s="0"/>
      <c r="P784" s="0"/>
      <c r="Q784" s="0"/>
      <c r="R784" s="0"/>
      <c r="S784" s="0"/>
      <c r="T784" s="0"/>
      <c r="U784" s="0"/>
      <c r="V784" s="0"/>
      <c r="W784" s="0"/>
      <c r="X784" s="0"/>
      <c r="Y784" s="0"/>
      <c r="Z784" s="0"/>
      <c r="AA784" s="0"/>
      <c r="AB784" s="0"/>
      <c r="AC784" s="0"/>
      <c r="AD784" s="0"/>
      <c r="AE784" s="0"/>
      <c r="AF784" s="0"/>
      <c r="AG784" s="0"/>
      <c r="AH784" s="0"/>
      <c r="AI784" s="0"/>
      <c r="AJ784" s="0"/>
      <c r="AK784" s="11" t="n">
        <v>45967</v>
      </c>
      <c r="AL784" s="6" t="n">
        <v>1.13</v>
      </c>
      <c r="AM784" s="0" t="s">
        <v>380</v>
      </c>
    </row>
    <row collapsed="false" customFormat="false" customHeight="false" hidden="false" ht="12.1" outlineLevel="0" r="785">
      <c r="A785" s="0"/>
      <c r="B785" s="0"/>
      <c r="C785" s="0"/>
      <c r="D785" s="0"/>
      <c r="E785" s="0"/>
      <c r="F785" s="0"/>
      <c r="G785" s="0"/>
      <c r="H785" s="0"/>
      <c r="I785" s="0"/>
      <c r="J785" s="0"/>
      <c r="K785" s="0"/>
      <c r="L785" s="0"/>
      <c r="M785" s="0"/>
      <c r="N785" s="0"/>
      <c r="O785" s="0"/>
      <c r="P785" s="0"/>
      <c r="Q785" s="0"/>
      <c r="R785" s="0"/>
      <c r="S785" s="0"/>
      <c r="T785" s="0"/>
      <c r="U785" s="0"/>
      <c r="V785" s="0"/>
      <c r="W785" s="0"/>
      <c r="X785" s="0"/>
      <c r="Y785" s="0"/>
      <c r="Z785" s="0"/>
      <c r="AA785" s="0"/>
      <c r="AB785" s="0"/>
      <c r="AC785" s="0"/>
      <c r="AD785" s="0"/>
      <c r="AE785" s="0"/>
      <c r="AF785" s="0"/>
      <c r="AG785" s="0"/>
      <c r="AH785" s="0"/>
      <c r="AI785" s="0"/>
      <c r="AJ785" s="0"/>
      <c r="AK785" s="11" t="n">
        <v>45967</v>
      </c>
      <c r="AL785" s="6" t="n">
        <v>1.13</v>
      </c>
      <c r="AM785" s="0" t="s">
        <v>380</v>
      </c>
    </row>
    <row collapsed="false" customFormat="false" customHeight="false" hidden="false" ht="12.1" outlineLevel="0" r="786">
      <c r="A786" s="0"/>
      <c r="B786" s="0"/>
      <c r="C786" s="0"/>
      <c r="D786" s="0"/>
      <c r="E786" s="0"/>
      <c r="F786" s="0"/>
      <c r="G786" s="0"/>
      <c r="H786" s="0"/>
      <c r="I786" s="0"/>
      <c r="J786" s="0"/>
      <c r="K786" s="0"/>
      <c r="L786" s="0"/>
      <c r="M786" s="0"/>
      <c r="N786" s="0"/>
      <c r="O786" s="0"/>
      <c r="P786" s="0"/>
      <c r="Q786" s="0"/>
      <c r="R786" s="0"/>
      <c r="S786" s="0"/>
      <c r="T786" s="0"/>
      <c r="U786" s="0"/>
      <c r="V786" s="0"/>
      <c r="W786" s="0"/>
      <c r="X786" s="0"/>
      <c r="Y786" s="0"/>
      <c r="Z786" s="0"/>
      <c r="AA786" s="0"/>
      <c r="AB786" s="0"/>
      <c r="AC786" s="0"/>
      <c r="AD786" s="0"/>
      <c r="AE786" s="0"/>
      <c r="AF786" s="0"/>
      <c r="AG786" s="0"/>
      <c r="AH786" s="0"/>
      <c r="AI786" s="0"/>
      <c r="AJ786" s="0"/>
      <c r="AK786" s="11" t="n">
        <v>45967</v>
      </c>
      <c r="AL786" s="6" t="n">
        <v>1.13</v>
      </c>
      <c r="AM786" s="0" t="s">
        <v>380</v>
      </c>
    </row>
    <row collapsed="false" customFormat="false" customHeight="false" hidden="false" ht="12.1" outlineLevel="0" r="787">
      <c r="A787" s="0"/>
      <c r="B787" s="0"/>
      <c r="C787" s="0"/>
      <c r="D787" s="0"/>
      <c r="E787" s="0"/>
      <c r="F787" s="0"/>
      <c r="G787" s="0"/>
      <c r="H787" s="0"/>
      <c r="I787" s="0"/>
      <c r="J787" s="0"/>
      <c r="K787" s="0"/>
      <c r="L787" s="0"/>
      <c r="M787" s="0"/>
      <c r="N787" s="0"/>
      <c r="O787" s="0"/>
      <c r="P787" s="0"/>
      <c r="Q787" s="0"/>
      <c r="R787" s="0"/>
      <c r="S787" s="0"/>
      <c r="T787" s="0"/>
      <c r="U787" s="0"/>
      <c r="V787" s="0"/>
      <c r="W787" s="0"/>
      <c r="X787" s="0"/>
      <c r="Y787" s="0"/>
      <c r="Z787" s="0"/>
      <c r="AA787" s="0"/>
      <c r="AB787" s="0"/>
      <c r="AC787" s="0"/>
      <c r="AD787" s="0"/>
      <c r="AE787" s="0"/>
      <c r="AF787" s="0"/>
      <c r="AG787" s="0"/>
      <c r="AH787" s="0"/>
      <c r="AI787" s="0"/>
      <c r="AJ787" s="0"/>
      <c r="AK787" s="11" t="n">
        <v>45967</v>
      </c>
      <c r="AL787" s="6" t="n">
        <v>1.13</v>
      </c>
      <c r="AM787" s="0" t="s">
        <v>380</v>
      </c>
    </row>
    <row collapsed="false" customFormat="false" customHeight="false" hidden="false" ht="12.1" outlineLevel="0" r="788">
      <c r="A788" s="0"/>
      <c r="B788" s="0"/>
      <c r="C788" s="0"/>
      <c r="D788" s="0"/>
      <c r="E788" s="0"/>
      <c r="F788" s="0"/>
      <c r="G788" s="0"/>
      <c r="H788" s="0"/>
      <c r="I788" s="0"/>
      <c r="J788" s="0"/>
      <c r="K788" s="0"/>
      <c r="L788" s="0"/>
      <c r="M788" s="0"/>
      <c r="N788" s="0"/>
      <c r="O788" s="0"/>
      <c r="P788" s="0"/>
      <c r="Q788" s="0"/>
      <c r="R788" s="0"/>
      <c r="S788" s="0"/>
      <c r="T788" s="0"/>
      <c r="U788" s="0"/>
      <c r="V788" s="0"/>
      <c r="W788" s="0"/>
      <c r="X788" s="0"/>
      <c r="Y788" s="0"/>
      <c r="Z788" s="0"/>
      <c r="AA788" s="0"/>
      <c r="AB788" s="0"/>
      <c r="AC788" s="0"/>
      <c r="AD788" s="0"/>
      <c r="AE788" s="0"/>
      <c r="AF788" s="0"/>
      <c r="AG788" s="0"/>
      <c r="AH788" s="0"/>
      <c r="AI788" s="0"/>
      <c r="AJ788" s="0"/>
      <c r="AK788" s="11" t="n">
        <v>45967</v>
      </c>
      <c r="AL788" s="6" t="n">
        <v>1.13</v>
      </c>
      <c r="AM788" s="0" t="s">
        <v>380</v>
      </c>
    </row>
    <row collapsed="false" customFormat="false" customHeight="false" hidden="false" ht="12.1" outlineLevel="0" r="789">
      <c r="A789" s="0"/>
      <c r="B789" s="0"/>
      <c r="C789" s="0"/>
      <c r="D789" s="0"/>
      <c r="E789" s="0"/>
      <c r="F789" s="0"/>
      <c r="G789" s="0"/>
      <c r="H789" s="0"/>
      <c r="I789" s="0"/>
      <c r="J789" s="0"/>
      <c r="K789" s="0"/>
      <c r="L789" s="0"/>
      <c r="M789" s="0"/>
      <c r="N789" s="0"/>
      <c r="O789" s="0"/>
      <c r="P789" s="0"/>
      <c r="Q789" s="0"/>
      <c r="R789" s="0"/>
      <c r="S789" s="0"/>
      <c r="T789" s="0"/>
      <c r="U789" s="0"/>
      <c r="V789" s="0"/>
      <c r="W789" s="0"/>
      <c r="X789" s="0"/>
      <c r="Y789" s="0"/>
      <c r="Z789" s="0"/>
      <c r="AA789" s="0"/>
      <c r="AB789" s="0"/>
      <c r="AC789" s="0"/>
      <c r="AD789" s="0"/>
      <c r="AE789" s="0"/>
      <c r="AF789" s="0"/>
      <c r="AG789" s="0"/>
      <c r="AH789" s="0"/>
      <c r="AI789" s="0"/>
      <c r="AJ789" s="0"/>
      <c r="AK789" s="11" t="n">
        <v>45967</v>
      </c>
      <c r="AL789" s="6" t="n">
        <v>1.13</v>
      </c>
      <c r="AM789" s="0" t="s">
        <v>380</v>
      </c>
    </row>
    <row collapsed="false" customFormat="false" customHeight="false" hidden="false" ht="12.1" outlineLevel="0" r="790">
      <c r="A790" s="0"/>
      <c r="B790" s="0"/>
      <c r="C790" s="0"/>
      <c r="D790" s="0"/>
      <c r="E790" s="0"/>
      <c r="F790" s="0"/>
      <c r="G790" s="0"/>
      <c r="H790" s="0"/>
      <c r="I790" s="0"/>
      <c r="J790" s="0"/>
      <c r="K790" s="0"/>
      <c r="L790" s="0"/>
      <c r="M790" s="0"/>
      <c r="N790" s="0"/>
      <c r="O790" s="0"/>
      <c r="P790" s="0"/>
      <c r="Q790" s="0"/>
      <c r="R790" s="0"/>
      <c r="S790" s="0"/>
      <c r="T790" s="0"/>
      <c r="U790" s="0"/>
      <c r="V790" s="0"/>
      <c r="W790" s="0"/>
      <c r="X790" s="0"/>
      <c r="Y790" s="0"/>
      <c r="Z790" s="0"/>
      <c r="AA790" s="0"/>
      <c r="AB790" s="0"/>
      <c r="AC790" s="0"/>
      <c r="AD790" s="0"/>
      <c r="AE790" s="0"/>
      <c r="AF790" s="0"/>
      <c r="AG790" s="0"/>
      <c r="AH790" s="0"/>
      <c r="AI790" s="0"/>
      <c r="AJ790" s="0"/>
      <c r="AK790" s="11" t="n">
        <v>45967</v>
      </c>
      <c r="AL790" s="6" t="n">
        <v>1.13</v>
      </c>
      <c r="AM790" s="0" t="s">
        <v>380</v>
      </c>
    </row>
    <row collapsed="false" customFormat="false" customHeight="false" hidden="false" ht="12.1" outlineLevel="0" r="791">
      <c r="A791" s="0"/>
      <c r="B791" s="0"/>
      <c r="C791" s="0"/>
      <c r="D791" s="0"/>
      <c r="E791" s="0"/>
      <c r="F791" s="0"/>
      <c r="G791" s="0"/>
      <c r="H791" s="0"/>
      <c r="I791" s="0"/>
      <c r="J791" s="0"/>
      <c r="K791" s="0"/>
      <c r="L791" s="0"/>
      <c r="M791" s="0"/>
      <c r="N791" s="0"/>
      <c r="O791" s="0"/>
      <c r="P791" s="0"/>
      <c r="Q791" s="0"/>
      <c r="R791" s="0"/>
      <c r="S791" s="0"/>
      <c r="T791" s="0"/>
      <c r="U791" s="0"/>
      <c r="V791" s="0"/>
      <c r="W791" s="0"/>
      <c r="X791" s="0"/>
      <c r="Y791" s="0"/>
      <c r="Z791" s="0"/>
      <c r="AA791" s="0"/>
      <c r="AB791" s="0"/>
      <c r="AC791" s="0"/>
      <c r="AD791" s="0"/>
      <c r="AE791" s="0"/>
      <c r="AF791" s="0"/>
      <c r="AG791" s="0"/>
      <c r="AH791" s="0"/>
      <c r="AI791" s="0"/>
      <c r="AJ791" s="0"/>
      <c r="AK791" s="11" t="n">
        <v>45967</v>
      </c>
      <c r="AL791" s="6" t="n">
        <v>1.13</v>
      </c>
      <c r="AM791" s="0" t="s">
        <v>380</v>
      </c>
    </row>
    <row collapsed="false" customFormat="false" customHeight="false" hidden="false" ht="12.1" outlineLevel="0" r="792">
      <c r="A792" s="0"/>
      <c r="B792" s="0"/>
      <c r="C792" s="0"/>
      <c r="D792" s="0"/>
      <c r="E792" s="0"/>
      <c r="F792" s="0"/>
      <c r="G792" s="0"/>
      <c r="H792" s="0"/>
      <c r="I792" s="0"/>
      <c r="J792" s="0"/>
      <c r="K792" s="0"/>
      <c r="L792" s="0"/>
      <c r="M792" s="0"/>
      <c r="N792" s="0"/>
      <c r="O792" s="0"/>
      <c r="P792" s="0"/>
      <c r="Q792" s="0"/>
      <c r="R792" s="0"/>
      <c r="S792" s="0"/>
      <c r="T792" s="0"/>
      <c r="U792" s="0"/>
      <c r="V792" s="0"/>
      <c r="W792" s="0"/>
      <c r="X792" s="0"/>
      <c r="Y792" s="0"/>
      <c r="Z792" s="0"/>
      <c r="AA792" s="0"/>
      <c r="AB792" s="0"/>
      <c r="AC792" s="0"/>
      <c r="AD792" s="0"/>
      <c r="AE792" s="0"/>
      <c r="AF792" s="0"/>
      <c r="AG792" s="0"/>
      <c r="AH792" s="0"/>
      <c r="AI792" s="0"/>
      <c r="AJ792" s="0"/>
      <c r="AK792" s="11" t="n">
        <v>45967</v>
      </c>
      <c r="AL792" s="6" t="n">
        <v>1.13</v>
      </c>
      <c r="AM792" s="0" t="s">
        <v>380</v>
      </c>
    </row>
    <row collapsed="false" customFormat="false" customHeight="false" hidden="false" ht="12.1" outlineLevel="0" r="793">
      <c r="A793" s="0"/>
      <c r="B793" s="0"/>
      <c r="C793" s="0"/>
      <c r="D793" s="0"/>
      <c r="E793" s="0"/>
      <c r="F793" s="0"/>
      <c r="G793" s="0"/>
      <c r="H793" s="0"/>
      <c r="I793" s="0"/>
      <c r="J793" s="0"/>
      <c r="K793" s="0"/>
      <c r="L793" s="0"/>
      <c r="M793" s="0"/>
      <c r="N793" s="0"/>
      <c r="O793" s="0"/>
      <c r="P793" s="0"/>
      <c r="Q793" s="0"/>
      <c r="R793" s="0"/>
      <c r="S793" s="0"/>
      <c r="T793" s="0"/>
      <c r="U793" s="0"/>
      <c r="V793" s="0"/>
      <c r="W793" s="0"/>
      <c r="X793" s="0"/>
      <c r="Y793" s="0"/>
      <c r="Z793" s="0"/>
      <c r="AA793" s="0"/>
      <c r="AB793" s="0"/>
      <c r="AC793" s="0"/>
      <c r="AD793" s="0"/>
      <c r="AE793" s="0"/>
      <c r="AF793" s="0"/>
      <c r="AG793" s="0"/>
      <c r="AH793" s="0"/>
      <c r="AI793" s="0"/>
      <c r="AJ793" s="0"/>
      <c r="AK793" s="11" t="n">
        <v>45967</v>
      </c>
      <c r="AL793" s="6" t="n">
        <v>1.13</v>
      </c>
      <c r="AM793" s="0" t="s">
        <v>380</v>
      </c>
    </row>
    <row collapsed="false" customFormat="false" customHeight="false" hidden="false" ht="12.1" outlineLevel="0" r="794">
      <c r="A794" s="0"/>
      <c r="B794" s="0"/>
      <c r="C794" s="0"/>
      <c r="D794" s="0"/>
      <c r="E794" s="0"/>
      <c r="F794" s="0"/>
      <c r="G794" s="0"/>
      <c r="H794" s="0"/>
      <c r="I794" s="0"/>
      <c r="J794" s="0"/>
      <c r="K794" s="0"/>
      <c r="L794" s="0"/>
      <c r="M794" s="0"/>
      <c r="N794" s="0"/>
      <c r="O794" s="0"/>
      <c r="P794" s="0"/>
      <c r="Q794" s="0"/>
      <c r="R794" s="0"/>
      <c r="S794" s="0"/>
      <c r="T794" s="0"/>
      <c r="U794" s="0"/>
      <c r="V794" s="0"/>
      <c r="W794" s="0"/>
      <c r="X794" s="0"/>
      <c r="Y794" s="0"/>
      <c r="Z794" s="0"/>
      <c r="AA794" s="0"/>
      <c r="AB794" s="0"/>
      <c r="AC794" s="0"/>
      <c r="AD794" s="0"/>
      <c r="AE794" s="0"/>
      <c r="AF794" s="0"/>
      <c r="AG794" s="0"/>
      <c r="AH794" s="0"/>
      <c r="AI794" s="0"/>
      <c r="AJ794" s="0"/>
      <c r="AK794" s="11" t="n">
        <v>45967</v>
      </c>
      <c r="AL794" s="6" t="n">
        <v>1.13</v>
      </c>
      <c r="AM794" s="0" t="s">
        <v>380</v>
      </c>
    </row>
    <row collapsed="false" customFormat="false" customHeight="false" hidden="false" ht="12.1" outlineLevel="0" r="795">
      <c r="A795" s="0"/>
      <c r="B795" s="0"/>
      <c r="C795" s="0"/>
      <c r="D795" s="0"/>
      <c r="E795" s="0"/>
      <c r="F795" s="0"/>
      <c r="G795" s="0"/>
      <c r="H795" s="0"/>
      <c r="I795" s="0"/>
      <c r="J795" s="0"/>
      <c r="K795" s="0"/>
      <c r="L795" s="0"/>
      <c r="M795" s="0"/>
      <c r="N795" s="0"/>
      <c r="O795" s="0"/>
      <c r="P795" s="0"/>
      <c r="Q795" s="0"/>
      <c r="R795" s="0"/>
      <c r="S795" s="0"/>
      <c r="T795" s="0"/>
      <c r="U795" s="0"/>
      <c r="V795" s="0"/>
      <c r="W795" s="0"/>
      <c r="X795" s="0"/>
      <c r="Y795" s="0"/>
      <c r="Z795" s="0"/>
      <c r="AA795" s="0"/>
      <c r="AB795" s="0"/>
      <c r="AC795" s="0"/>
      <c r="AD795" s="0"/>
      <c r="AE795" s="0"/>
      <c r="AF795" s="0"/>
      <c r="AG795" s="0"/>
      <c r="AH795" s="0"/>
      <c r="AI795" s="0"/>
      <c r="AJ795" s="0"/>
      <c r="AK795" s="11" t="n">
        <v>45967</v>
      </c>
      <c r="AL795" s="6" t="n">
        <v>1.13</v>
      </c>
      <c r="AM795" s="0" t="s">
        <v>380</v>
      </c>
    </row>
    <row collapsed="false" customFormat="false" customHeight="false" hidden="false" ht="12.1" outlineLevel="0" r="796">
      <c r="A796" s="0"/>
      <c r="B796" s="0"/>
      <c r="C796" s="0"/>
      <c r="D796" s="0"/>
      <c r="E796" s="0"/>
      <c r="F796" s="0"/>
      <c r="G796" s="0"/>
      <c r="H796" s="0"/>
      <c r="I796" s="0"/>
      <c r="J796" s="0"/>
      <c r="K796" s="0"/>
      <c r="L796" s="0"/>
      <c r="M796" s="0"/>
      <c r="N796" s="0"/>
      <c r="O796" s="0"/>
      <c r="P796" s="0"/>
      <c r="Q796" s="0"/>
      <c r="R796" s="0"/>
      <c r="S796" s="0"/>
      <c r="T796" s="0"/>
      <c r="U796" s="0"/>
      <c r="V796" s="0"/>
      <c r="W796" s="0"/>
      <c r="X796" s="0"/>
      <c r="Y796" s="0"/>
      <c r="Z796" s="0"/>
      <c r="AA796" s="0"/>
      <c r="AB796" s="0"/>
      <c r="AC796" s="0"/>
      <c r="AD796" s="0"/>
      <c r="AE796" s="0"/>
      <c r="AF796" s="0"/>
      <c r="AG796" s="0"/>
      <c r="AH796" s="0"/>
      <c r="AI796" s="0"/>
      <c r="AJ796" s="0"/>
      <c r="AK796" s="11" t="n">
        <v>45967</v>
      </c>
      <c r="AL796" s="6" t="n">
        <v>1.13</v>
      </c>
      <c r="AM796" s="0" t="s">
        <v>380</v>
      </c>
    </row>
    <row collapsed="false" customFormat="false" customHeight="false" hidden="false" ht="12.1" outlineLevel="0" r="797">
      <c r="A797" s="0"/>
      <c r="B797" s="0"/>
      <c r="C797" s="0"/>
      <c r="D797" s="0"/>
      <c r="E797" s="0"/>
      <c r="F797" s="0"/>
      <c r="G797" s="0"/>
      <c r="H797" s="0"/>
      <c r="I797" s="0"/>
      <c r="J797" s="0"/>
      <c r="K797" s="0"/>
      <c r="L797" s="0"/>
      <c r="M797" s="0"/>
      <c r="N797" s="0"/>
      <c r="O797" s="0"/>
      <c r="P797" s="0"/>
      <c r="Q797" s="0"/>
      <c r="R797" s="0"/>
      <c r="S797" s="0"/>
      <c r="T797" s="0"/>
      <c r="U797" s="0"/>
      <c r="V797" s="0"/>
      <c r="W797" s="0"/>
      <c r="X797" s="0"/>
      <c r="Y797" s="0"/>
      <c r="Z797" s="0"/>
      <c r="AA797" s="0"/>
      <c r="AB797" s="0"/>
      <c r="AC797" s="0"/>
      <c r="AD797" s="0"/>
      <c r="AE797" s="0"/>
      <c r="AF797" s="0"/>
      <c r="AG797" s="0"/>
      <c r="AH797" s="0"/>
      <c r="AI797" s="0"/>
      <c r="AJ797" s="0"/>
      <c r="AK797" s="11" t="n">
        <v>45967</v>
      </c>
      <c r="AL797" s="6" t="n">
        <v>1.13</v>
      </c>
      <c r="AM797" s="0" t="s">
        <v>380</v>
      </c>
    </row>
    <row collapsed="false" customFormat="false" customHeight="false" hidden="false" ht="12.1" outlineLevel="0" r="798">
      <c r="A798" s="0"/>
      <c r="B798" s="0"/>
      <c r="C798" s="0"/>
      <c r="D798" s="0"/>
      <c r="E798" s="0"/>
      <c r="F798" s="0"/>
      <c r="G798" s="0"/>
      <c r="H798" s="0"/>
      <c r="I798" s="0"/>
      <c r="J798" s="0"/>
      <c r="K798" s="0"/>
      <c r="L798" s="0"/>
      <c r="M798" s="0"/>
      <c r="N798" s="0"/>
      <c r="O798" s="0"/>
      <c r="P798" s="0"/>
      <c r="Q798" s="0"/>
      <c r="R798" s="0"/>
      <c r="S798" s="0"/>
      <c r="T798" s="0"/>
      <c r="U798" s="0"/>
      <c r="V798" s="0"/>
      <c r="W798" s="0"/>
      <c r="X798" s="0"/>
      <c r="Y798" s="0"/>
      <c r="Z798" s="0"/>
      <c r="AA798" s="0"/>
      <c r="AB798" s="0"/>
      <c r="AC798" s="0"/>
      <c r="AD798" s="0"/>
      <c r="AE798" s="0"/>
      <c r="AF798" s="0"/>
      <c r="AG798" s="0"/>
      <c r="AH798" s="0"/>
      <c r="AI798" s="0"/>
      <c r="AJ798" s="0"/>
      <c r="AK798" s="11" t="n">
        <v>45967</v>
      </c>
      <c r="AL798" s="6" t="n">
        <v>1.13</v>
      </c>
      <c r="AM798" s="0" t="s">
        <v>380</v>
      </c>
    </row>
    <row collapsed="false" customFormat="false" customHeight="false" hidden="false" ht="12.1" outlineLevel="0" r="799">
      <c r="A799" s="0"/>
      <c r="B799" s="0"/>
      <c r="C799" s="0"/>
      <c r="D799" s="0"/>
      <c r="E799" s="0"/>
      <c r="F799" s="0"/>
      <c r="G799" s="0"/>
      <c r="H799" s="0"/>
      <c r="I799" s="0"/>
      <c r="J799" s="0"/>
      <c r="K799" s="0"/>
      <c r="L799" s="0"/>
      <c r="M799" s="0"/>
      <c r="N799" s="0"/>
      <c r="O799" s="0"/>
      <c r="P799" s="0"/>
      <c r="Q799" s="0"/>
      <c r="R799" s="0"/>
      <c r="S799" s="0"/>
      <c r="T799" s="0"/>
      <c r="U799" s="0"/>
      <c r="V799" s="0"/>
      <c r="W799" s="0"/>
      <c r="X799" s="0"/>
      <c r="Y799" s="0"/>
      <c r="Z799" s="0"/>
      <c r="AA799" s="0"/>
      <c r="AB799" s="0"/>
      <c r="AC799" s="0"/>
      <c r="AD799" s="0"/>
      <c r="AE799" s="0"/>
      <c r="AF799" s="0"/>
      <c r="AG799" s="0"/>
      <c r="AH799" s="0"/>
      <c r="AI799" s="0"/>
      <c r="AJ799" s="0"/>
      <c r="AK799" s="11" t="n">
        <v>45967</v>
      </c>
      <c r="AL799" s="6" t="n">
        <v>1.13</v>
      </c>
      <c r="AM799" s="0" t="s">
        <v>380</v>
      </c>
    </row>
    <row collapsed="false" customFormat="false" customHeight="false" hidden="false" ht="12.1" outlineLevel="0" r="800">
      <c r="A800" s="0"/>
      <c r="B800" s="0"/>
      <c r="C800" s="0"/>
      <c r="D800" s="0"/>
      <c r="E800" s="0"/>
      <c r="F800" s="0"/>
      <c r="G800" s="0"/>
      <c r="H800" s="0"/>
      <c r="I800" s="0"/>
      <c r="J800" s="0"/>
      <c r="K800" s="0"/>
      <c r="L800" s="0"/>
      <c r="M800" s="0"/>
      <c r="N800" s="0"/>
      <c r="O800" s="0"/>
      <c r="P800" s="0"/>
      <c r="Q800" s="0"/>
      <c r="R800" s="0"/>
      <c r="S800" s="0"/>
      <c r="T800" s="0"/>
      <c r="U800" s="0"/>
      <c r="V800" s="0"/>
      <c r="W800" s="0"/>
      <c r="X800" s="0"/>
      <c r="Y800" s="0"/>
      <c r="Z800" s="0"/>
      <c r="AA800" s="0"/>
      <c r="AB800" s="0"/>
      <c r="AC800" s="0"/>
      <c r="AD800" s="0"/>
      <c r="AE800" s="0"/>
      <c r="AF800" s="0"/>
      <c r="AG800" s="0"/>
      <c r="AH800" s="0"/>
      <c r="AI800" s="0"/>
      <c r="AJ800" s="0"/>
      <c r="AK800" s="11" t="n">
        <v>45967</v>
      </c>
      <c r="AL800" s="6" t="n">
        <v>1.13</v>
      </c>
      <c r="AM800" s="0" t="s">
        <v>380</v>
      </c>
    </row>
    <row collapsed="false" customFormat="false" customHeight="false" hidden="false" ht="12.1" outlineLevel="0" r="801">
      <c r="A801" s="0"/>
      <c r="B801" s="0"/>
      <c r="C801" s="0"/>
      <c r="D801" s="0"/>
      <c r="E801" s="0"/>
      <c r="F801" s="0"/>
      <c r="G801" s="0"/>
      <c r="H801" s="0"/>
      <c r="I801" s="0"/>
      <c r="J801" s="0"/>
      <c r="K801" s="0"/>
      <c r="L801" s="0"/>
      <c r="M801" s="0"/>
      <c r="N801" s="0"/>
      <c r="O801" s="0"/>
      <c r="P801" s="0"/>
      <c r="Q801" s="0"/>
      <c r="R801" s="0"/>
      <c r="S801" s="0"/>
      <c r="T801" s="0"/>
      <c r="U801" s="0"/>
      <c r="V801" s="0"/>
      <c r="W801" s="0"/>
      <c r="X801" s="0"/>
      <c r="Y801" s="0"/>
      <c r="Z801" s="0"/>
      <c r="AA801" s="0"/>
      <c r="AB801" s="0"/>
      <c r="AC801" s="0"/>
      <c r="AD801" s="0"/>
      <c r="AE801" s="0"/>
      <c r="AF801" s="0"/>
      <c r="AG801" s="0"/>
      <c r="AH801" s="0"/>
      <c r="AI801" s="0"/>
      <c r="AJ801" s="0"/>
      <c r="AK801" s="11" t="n">
        <v>45967</v>
      </c>
      <c r="AL801" s="6" t="n">
        <v>1.13</v>
      </c>
      <c r="AM801" s="0" t="s">
        <v>380</v>
      </c>
    </row>
    <row collapsed="false" customFormat="false" customHeight="false" hidden="false" ht="12.1" outlineLevel="0" r="802">
      <c r="A802" s="0"/>
      <c r="B802" s="0"/>
      <c r="C802" s="0"/>
      <c r="D802" s="0"/>
      <c r="E802" s="0"/>
      <c r="F802" s="0"/>
      <c r="G802" s="0"/>
      <c r="H802" s="0"/>
      <c r="I802" s="0"/>
      <c r="J802" s="0"/>
      <c r="K802" s="0"/>
      <c r="L802" s="0"/>
      <c r="M802" s="0"/>
      <c r="N802" s="0"/>
      <c r="O802" s="0"/>
      <c r="P802" s="0"/>
      <c r="Q802" s="0"/>
      <c r="R802" s="0"/>
      <c r="S802" s="0"/>
      <c r="T802" s="0"/>
      <c r="U802" s="0"/>
      <c r="V802" s="0"/>
      <c r="W802" s="0"/>
      <c r="X802" s="0"/>
      <c r="Y802" s="0"/>
      <c r="Z802" s="0"/>
      <c r="AA802" s="0"/>
      <c r="AB802" s="0"/>
      <c r="AC802" s="0"/>
      <c r="AD802" s="0"/>
      <c r="AE802" s="0"/>
      <c r="AF802" s="0"/>
      <c r="AG802" s="0"/>
      <c r="AH802" s="0"/>
      <c r="AI802" s="0"/>
      <c r="AJ802" s="0"/>
      <c r="AK802" s="11" t="n">
        <v>45967</v>
      </c>
      <c r="AL802" s="6" t="n">
        <v>1.13</v>
      </c>
      <c r="AM802" s="0" t="s">
        <v>380</v>
      </c>
    </row>
    <row collapsed="false" customFormat="false" customHeight="false" hidden="false" ht="12.1" outlineLevel="0" r="803">
      <c r="A803" s="0"/>
      <c r="B803" s="0"/>
      <c r="C803" s="0"/>
      <c r="D803" s="0"/>
      <c r="E803" s="0"/>
      <c r="F803" s="0"/>
      <c r="G803" s="0"/>
      <c r="H803" s="0"/>
      <c r="I803" s="0"/>
      <c r="J803" s="0"/>
      <c r="K803" s="0"/>
      <c r="L803" s="0"/>
      <c r="M803" s="0"/>
      <c r="N803" s="0"/>
      <c r="O803" s="0"/>
      <c r="P803" s="0"/>
      <c r="Q803" s="0"/>
      <c r="R803" s="0"/>
      <c r="S803" s="0"/>
      <c r="T803" s="0"/>
      <c r="U803" s="0"/>
      <c r="V803" s="0"/>
      <c r="W803" s="0"/>
      <c r="X803" s="0"/>
      <c r="Y803" s="0"/>
      <c r="Z803" s="0"/>
      <c r="AA803" s="0"/>
      <c r="AB803" s="0"/>
      <c r="AC803" s="0"/>
      <c r="AD803" s="0"/>
      <c r="AE803" s="0"/>
      <c r="AF803" s="0"/>
      <c r="AG803" s="0"/>
      <c r="AH803" s="0"/>
      <c r="AI803" s="0"/>
      <c r="AJ803" s="0"/>
      <c r="AK803" s="11" t="n">
        <v>45967</v>
      </c>
      <c r="AL803" s="6" t="n">
        <v>1.13</v>
      </c>
      <c r="AM803" s="0" t="s">
        <v>380</v>
      </c>
    </row>
    <row collapsed="false" customFormat="false" customHeight="false" hidden="false" ht="12.1" outlineLevel="0" r="804">
      <c r="A804" s="0"/>
      <c r="B804" s="0"/>
      <c r="C804" s="0"/>
      <c r="D804" s="0"/>
      <c r="E804" s="0"/>
      <c r="F804" s="0"/>
      <c r="G804" s="0"/>
      <c r="H804" s="0"/>
      <c r="I804" s="0"/>
      <c r="J804" s="0"/>
      <c r="K804" s="0"/>
      <c r="L804" s="0"/>
      <c r="M804" s="0"/>
      <c r="N804" s="0"/>
      <c r="O804" s="0"/>
      <c r="P804" s="0"/>
      <c r="Q804" s="0"/>
      <c r="R804" s="0"/>
      <c r="S804" s="0"/>
      <c r="T804" s="0"/>
      <c r="U804" s="0"/>
      <c r="V804" s="0"/>
      <c r="W804" s="0"/>
      <c r="X804" s="0"/>
      <c r="Y804" s="0"/>
      <c r="Z804" s="0"/>
      <c r="AA804" s="0"/>
      <c r="AB804" s="0"/>
      <c r="AC804" s="0"/>
      <c r="AD804" s="0"/>
      <c r="AE804" s="0"/>
      <c r="AF804" s="0"/>
      <c r="AG804" s="0"/>
      <c r="AH804" s="0"/>
      <c r="AI804" s="0"/>
      <c r="AJ804" s="0"/>
      <c r="AK804" s="11" t="n">
        <v>45967</v>
      </c>
      <c r="AL804" s="6" t="n">
        <v>1.13</v>
      </c>
      <c r="AM804" s="0" t="s">
        <v>380</v>
      </c>
    </row>
    <row collapsed="false" customFormat="false" customHeight="false" hidden="false" ht="12.1" outlineLevel="0" r="805">
      <c r="A805" s="0"/>
      <c r="B805" s="0"/>
      <c r="C805" s="0"/>
      <c r="D805" s="0"/>
      <c r="E805" s="0"/>
      <c r="F805" s="0"/>
      <c r="G805" s="0"/>
      <c r="H805" s="0"/>
      <c r="I805" s="0"/>
      <c r="J805" s="0"/>
      <c r="K805" s="0"/>
      <c r="L805" s="0"/>
      <c r="M805" s="0"/>
      <c r="N805" s="0"/>
      <c r="O805" s="0"/>
      <c r="P805" s="0"/>
      <c r="Q805" s="0"/>
      <c r="R805" s="0"/>
      <c r="S805" s="0"/>
      <c r="T805" s="0"/>
      <c r="U805" s="0"/>
      <c r="V805" s="0"/>
      <c r="W805" s="0"/>
      <c r="X805" s="0"/>
      <c r="Y805" s="0"/>
      <c r="Z805" s="0"/>
      <c r="AA805" s="0"/>
      <c r="AB805" s="0"/>
      <c r="AC805" s="0"/>
      <c r="AD805" s="0"/>
      <c r="AE805" s="0"/>
      <c r="AF805" s="0"/>
      <c r="AG805" s="0"/>
      <c r="AH805" s="0"/>
      <c r="AI805" s="0"/>
      <c r="AJ805" s="0"/>
      <c r="AK805" s="11" t="n">
        <v>45967</v>
      </c>
      <c r="AL805" s="6" t="n">
        <v>1.13</v>
      </c>
      <c r="AM805" s="0" t="s">
        <v>380</v>
      </c>
    </row>
    <row collapsed="false" customFormat="false" customHeight="false" hidden="false" ht="12.1" outlineLevel="0" r="806">
      <c r="A806" s="0"/>
      <c r="B806" s="0"/>
      <c r="C806" s="0"/>
      <c r="D806" s="0"/>
      <c r="E806" s="0"/>
      <c r="F806" s="0"/>
      <c r="G806" s="0"/>
      <c r="H806" s="0"/>
      <c r="I806" s="0"/>
      <c r="J806" s="0"/>
      <c r="K806" s="0"/>
      <c r="L806" s="0"/>
      <c r="M806" s="0"/>
      <c r="N806" s="0"/>
      <c r="O806" s="0"/>
      <c r="P806" s="0"/>
      <c r="Q806" s="0"/>
      <c r="R806" s="0"/>
      <c r="S806" s="0"/>
      <c r="T806" s="0"/>
      <c r="U806" s="0"/>
      <c r="V806" s="0"/>
      <c r="W806" s="0"/>
      <c r="X806" s="0"/>
      <c r="Y806" s="0"/>
      <c r="Z806" s="0"/>
      <c r="AA806" s="0"/>
      <c r="AB806" s="0"/>
      <c r="AC806" s="0"/>
      <c r="AD806" s="0"/>
      <c r="AE806" s="0"/>
      <c r="AF806" s="0"/>
      <c r="AG806" s="0"/>
      <c r="AH806" s="0"/>
      <c r="AI806" s="0"/>
      <c r="AJ806" s="0"/>
      <c r="AK806" s="11" t="n">
        <v>45967</v>
      </c>
      <c r="AL806" s="6" t="n">
        <v>1.13</v>
      </c>
      <c r="AM806" s="0" t="s">
        <v>380</v>
      </c>
    </row>
    <row collapsed="false" customFormat="false" customHeight="false" hidden="false" ht="12.1" outlineLevel="0" r="807">
      <c r="A807" s="0"/>
      <c r="B807" s="0"/>
      <c r="C807" s="0"/>
      <c r="D807" s="0"/>
      <c r="E807" s="0"/>
      <c r="F807" s="0"/>
      <c r="G807" s="0"/>
      <c r="H807" s="0"/>
      <c r="I807" s="0"/>
      <c r="J807" s="0"/>
      <c r="K807" s="0"/>
      <c r="L807" s="0"/>
      <c r="M807" s="0"/>
      <c r="N807" s="0"/>
      <c r="O807" s="0"/>
      <c r="P807" s="0"/>
      <c r="Q807" s="0"/>
      <c r="R807" s="0"/>
      <c r="S807" s="0"/>
      <c r="T807" s="0"/>
      <c r="U807" s="0"/>
      <c r="V807" s="0"/>
      <c r="W807" s="0"/>
      <c r="X807" s="0"/>
      <c r="Y807" s="0"/>
      <c r="Z807" s="0"/>
      <c r="AA807" s="0"/>
      <c r="AB807" s="0"/>
      <c r="AC807" s="0"/>
      <c r="AD807" s="0"/>
      <c r="AE807" s="0"/>
      <c r="AF807" s="0"/>
      <c r="AG807" s="0"/>
      <c r="AH807" s="0"/>
      <c r="AI807" s="0"/>
      <c r="AJ807" s="0"/>
      <c r="AK807" s="11" t="n">
        <v>45967</v>
      </c>
      <c r="AL807" s="6" t="n">
        <v>1.13</v>
      </c>
      <c r="AM807" s="0" t="s">
        <v>380</v>
      </c>
    </row>
    <row collapsed="false" customFormat="false" customHeight="false" hidden="false" ht="12.1" outlineLevel="0" r="808">
      <c r="A808" s="0"/>
      <c r="B808" s="0"/>
      <c r="C808" s="0"/>
      <c r="D808" s="0"/>
      <c r="E808" s="0"/>
      <c r="F808" s="0"/>
      <c r="G808" s="0"/>
      <c r="H808" s="0"/>
      <c r="I808" s="0"/>
      <c r="J808" s="0"/>
      <c r="K808" s="0"/>
      <c r="L808" s="0"/>
      <c r="M808" s="0"/>
      <c r="N808" s="0"/>
      <c r="O808" s="0"/>
      <c r="P808" s="0"/>
      <c r="Q808" s="0"/>
      <c r="R808" s="0"/>
      <c r="S808" s="0"/>
      <c r="T808" s="0"/>
      <c r="U808" s="0"/>
      <c r="V808" s="0"/>
      <c r="W808" s="0"/>
      <c r="X808" s="0"/>
      <c r="Y808" s="0"/>
      <c r="Z808" s="0"/>
      <c r="AA808" s="0"/>
      <c r="AB808" s="0"/>
      <c r="AC808" s="0"/>
      <c r="AD808" s="0"/>
      <c r="AE808" s="0"/>
      <c r="AF808" s="0"/>
      <c r="AG808" s="0"/>
      <c r="AH808" s="0"/>
      <c r="AI808" s="0"/>
      <c r="AJ808" s="0"/>
      <c r="AK808" s="11" t="n">
        <v>45967</v>
      </c>
      <c r="AL808" s="6" t="n">
        <v>1.13</v>
      </c>
      <c r="AM808" s="0" t="s">
        <v>380</v>
      </c>
    </row>
    <row collapsed="false" customFormat="false" customHeight="false" hidden="false" ht="12.1" outlineLevel="0" r="809">
      <c r="A809" s="0"/>
      <c r="B809" s="0"/>
      <c r="C809" s="0"/>
      <c r="D809" s="0"/>
      <c r="E809" s="0"/>
      <c r="F809" s="0"/>
      <c r="G809" s="0"/>
      <c r="H809" s="0"/>
      <c r="I809" s="0"/>
      <c r="J809" s="0"/>
      <c r="K809" s="0"/>
      <c r="L809" s="0"/>
      <c r="M809" s="0"/>
      <c r="N809" s="0"/>
      <c r="O809" s="0"/>
      <c r="P809" s="0"/>
      <c r="Q809" s="0"/>
      <c r="R809" s="0"/>
      <c r="S809" s="0"/>
      <c r="T809" s="0"/>
      <c r="U809" s="0"/>
      <c r="V809" s="0"/>
      <c r="W809" s="0"/>
      <c r="X809" s="0"/>
      <c r="Y809" s="0"/>
      <c r="Z809" s="0"/>
      <c r="AA809" s="0"/>
      <c r="AB809" s="0"/>
      <c r="AC809" s="0"/>
      <c r="AD809" s="0"/>
      <c r="AE809" s="0"/>
      <c r="AF809" s="0"/>
      <c r="AG809" s="0"/>
      <c r="AH809" s="0"/>
      <c r="AI809" s="0"/>
      <c r="AJ809" s="0"/>
      <c r="AK809" s="11" t="n">
        <v>45967</v>
      </c>
      <c r="AL809" s="6" t="n">
        <v>1.13</v>
      </c>
      <c r="AM809" s="0" t="s">
        <v>380</v>
      </c>
    </row>
    <row collapsed="false" customFormat="false" customHeight="false" hidden="false" ht="12.1" outlineLevel="0" r="810">
      <c r="A810" s="0"/>
      <c r="B810" s="0"/>
      <c r="C810" s="0"/>
      <c r="D810" s="0"/>
      <c r="E810" s="0"/>
      <c r="F810" s="0"/>
      <c r="G810" s="0"/>
      <c r="H810" s="0"/>
      <c r="I810" s="0"/>
      <c r="J810" s="0"/>
      <c r="K810" s="0"/>
      <c r="L810" s="0"/>
      <c r="M810" s="0"/>
      <c r="N810" s="0"/>
      <c r="O810" s="0"/>
      <c r="P810" s="0"/>
      <c r="Q810" s="0"/>
      <c r="R810" s="0"/>
      <c r="S810" s="0"/>
      <c r="T810" s="0"/>
      <c r="U810" s="0"/>
      <c r="V810" s="0"/>
      <c r="W810" s="0"/>
      <c r="X810" s="0"/>
      <c r="Y810" s="0"/>
      <c r="Z810" s="0"/>
      <c r="AA810" s="0"/>
      <c r="AB810" s="0"/>
      <c r="AC810" s="0"/>
      <c r="AD810" s="0"/>
      <c r="AE810" s="0"/>
      <c r="AF810" s="0"/>
      <c r="AG810" s="0"/>
      <c r="AH810" s="0"/>
      <c r="AI810" s="0"/>
      <c r="AJ810" s="0"/>
      <c r="AK810" s="11" t="n">
        <v>45967</v>
      </c>
      <c r="AL810" s="6" t="n">
        <v>1.13</v>
      </c>
      <c r="AM810" s="0" t="s">
        <v>380</v>
      </c>
    </row>
    <row collapsed="false" customFormat="false" customHeight="false" hidden="false" ht="12.1" outlineLevel="0" r="811">
      <c r="A811" s="0"/>
      <c r="B811" s="0"/>
      <c r="C811" s="0"/>
      <c r="D811" s="0"/>
      <c r="E811" s="0"/>
      <c r="F811" s="0"/>
      <c r="G811" s="0"/>
      <c r="H811" s="0"/>
      <c r="I811" s="0"/>
      <c r="J811" s="0"/>
      <c r="K811" s="0"/>
      <c r="L811" s="0"/>
      <c r="M811" s="0"/>
      <c r="N811" s="0"/>
      <c r="O811" s="0"/>
      <c r="P811" s="0"/>
      <c r="Q811" s="0"/>
      <c r="R811" s="0"/>
      <c r="S811" s="0"/>
      <c r="T811" s="0"/>
      <c r="U811" s="0"/>
      <c r="V811" s="0"/>
      <c r="W811" s="0"/>
      <c r="X811" s="0"/>
      <c r="Y811" s="0"/>
      <c r="Z811" s="0"/>
      <c r="AA811" s="0"/>
      <c r="AB811" s="0"/>
      <c r="AC811" s="0"/>
      <c r="AD811" s="0"/>
      <c r="AE811" s="0"/>
      <c r="AF811" s="0"/>
      <c r="AG811" s="0"/>
      <c r="AH811" s="0"/>
      <c r="AI811" s="0"/>
      <c r="AJ811" s="0"/>
      <c r="AK811" s="11" t="n">
        <v>45967</v>
      </c>
      <c r="AL811" s="6" t="n">
        <v>1.13</v>
      </c>
      <c r="AM811" s="0" t="s">
        <v>380</v>
      </c>
    </row>
    <row collapsed="false" customFormat="false" customHeight="false" hidden="false" ht="12.1" outlineLevel="0" r="812">
      <c r="A812" s="0"/>
      <c r="B812" s="0"/>
      <c r="C812" s="0"/>
      <c r="D812" s="0"/>
      <c r="E812" s="0"/>
      <c r="F812" s="0"/>
      <c r="G812" s="0"/>
      <c r="H812" s="0"/>
      <c r="I812" s="0"/>
      <c r="J812" s="0"/>
      <c r="K812" s="0"/>
      <c r="L812" s="0"/>
      <c r="M812" s="0"/>
      <c r="N812" s="0"/>
      <c r="O812" s="0"/>
      <c r="P812" s="0"/>
      <c r="Q812" s="0"/>
      <c r="R812" s="0"/>
      <c r="S812" s="0"/>
      <c r="T812" s="0"/>
      <c r="U812" s="0"/>
      <c r="V812" s="0"/>
      <c r="W812" s="0"/>
      <c r="X812" s="0"/>
      <c r="Y812" s="0"/>
      <c r="Z812" s="0"/>
      <c r="AA812" s="0"/>
      <c r="AB812" s="0"/>
      <c r="AC812" s="0"/>
      <c r="AD812" s="0"/>
      <c r="AE812" s="0"/>
      <c r="AF812" s="0"/>
      <c r="AG812" s="0"/>
      <c r="AH812" s="0"/>
      <c r="AI812" s="0"/>
      <c r="AJ812" s="0"/>
      <c r="AK812" s="11" t="n">
        <v>45967</v>
      </c>
      <c r="AL812" s="6" t="n">
        <v>1.13</v>
      </c>
      <c r="AM812" s="0" t="s">
        <v>380</v>
      </c>
    </row>
    <row collapsed="false" customFormat="false" customHeight="false" hidden="false" ht="12.1" outlineLevel="0" r="813">
      <c r="A813" s="0"/>
      <c r="B813" s="0"/>
      <c r="C813" s="0"/>
      <c r="D813" s="0"/>
      <c r="E813" s="0"/>
      <c r="F813" s="0"/>
      <c r="G813" s="0"/>
      <c r="H813" s="0"/>
      <c r="I813" s="0"/>
      <c r="J813" s="0"/>
      <c r="K813" s="0"/>
      <c r="L813" s="0"/>
      <c r="M813" s="0"/>
      <c r="N813" s="0"/>
      <c r="O813" s="0"/>
      <c r="P813" s="0"/>
      <c r="Q813" s="0"/>
      <c r="R813" s="0"/>
      <c r="S813" s="0"/>
      <c r="T813" s="0"/>
      <c r="U813" s="0"/>
      <c r="V813" s="0"/>
      <c r="W813" s="0"/>
      <c r="X813" s="0"/>
      <c r="Y813" s="0"/>
      <c r="Z813" s="0"/>
      <c r="AA813" s="0"/>
      <c r="AB813" s="0"/>
      <c r="AC813" s="0"/>
      <c r="AD813" s="0"/>
      <c r="AE813" s="0"/>
      <c r="AF813" s="0"/>
      <c r="AG813" s="0"/>
      <c r="AH813" s="0"/>
      <c r="AI813" s="0"/>
      <c r="AJ813" s="0"/>
      <c r="AK813" s="11" t="n">
        <v>45967</v>
      </c>
      <c r="AL813" s="6" t="n">
        <v>1.13</v>
      </c>
      <c r="AM813" s="0" t="s">
        <v>380</v>
      </c>
    </row>
    <row collapsed="false" customFormat="false" customHeight="false" hidden="false" ht="12.1" outlineLevel="0" r="814">
      <c r="A814" s="0"/>
      <c r="B814" s="0"/>
      <c r="C814" s="0"/>
      <c r="D814" s="0"/>
      <c r="E814" s="0"/>
      <c r="F814" s="0"/>
      <c r="G814" s="0"/>
      <c r="H814" s="0"/>
      <c r="I814" s="0"/>
      <c r="J814" s="0"/>
      <c r="K814" s="0"/>
      <c r="L814" s="0"/>
      <c r="M814" s="0"/>
      <c r="N814" s="0"/>
      <c r="O814" s="0"/>
      <c r="P814" s="0"/>
      <c r="Q814" s="0"/>
      <c r="R814" s="0"/>
      <c r="S814" s="0"/>
      <c r="T814" s="0"/>
      <c r="U814" s="0"/>
      <c r="V814" s="0"/>
      <c r="W814" s="0"/>
      <c r="X814" s="0"/>
      <c r="Y814" s="0"/>
      <c r="Z814" s="0"/>
      <c r="AA814" s="0"/>
      <c r="AB814" s="0"/>
      <c r="AC814" s="0"/>
      <c r="AD814" s="0"/>
      <c r="AE814" s="0"/>
      <c r="AF814" s="0"/>
      <c r="AG814" s="0"/>
      <c r="AH814" s="0"/>
      <c r="AI814" s="0"/>
      <c r="AJ814" s="0"/>
      <c r="AK814" s="11" t="n">
        <v>45967</v>
      </c>
      <c r="AL814" s="6" t="n">
        <v>1.13</v>
      </c>
      <c r="AM814" s="0" t="s">
        <v>380</v>
      </c>
    </row>
    <row collapsed="false" customFormat="false" customHeight="false" hidden="false" ht="12.1" outlineLevel="0" r="815">
      <c r="A815" s="0"/>
      <c r="B815" s="0"/>
      <c r="C815" s="0"/>
      <c r="D815" s="0"/>
      <c r="E815" s="0"/>
      <c r="F815" s="0"/>
      <c r="G815" s="0"/>
      <c r="H815" s="0"/>
      <c r="I815" s="0"/>
      <c r="J815" s="0"/>
      <c r="K815" s="0"/>
      <c r="L815" s="0"/>
      <c r="M815" s="0"/>
      <c r="N815" s="0"/>
      <c r="O815" s="0"/>
      <c r="P815" s="0"/>
      <c r="Q815" s="0"/>
      <c r="R815" s="0"/>
      <c r="S815" s="0"/>
      <c r="T815" s="0"/>
      <c r="U815" s="0"/>
      <c r="V815" s="0"/>
      <c r="W815" s="0"/>
      <c r="X815" s="0"/>
      <c r="Y815" s="0"/>
      <c r="Z815" s="0"/>
      <c r="AA815" s="0"/>
      <c r="AB815" s="0"/>
      <c r="AC815" s="0"/>
      <c r="AD815" s="0"/>
      <c r="AE815" s="0"/>
      <c r="AF815" s="0"/>
      <c r="AG815" s="0"/>
      <c r="AH815" s="0"/>
      <c r="AI815" s="0"/>
      <c r="AJ815" s="0"/>
      <c r="AK815" s="11" t="n">
        <v>45967</v>
      </c>
      <c r="AL815" s="6" t="n">
        <v>1.13</v>
      </c>
      <c r="AM815" s="0" t="s">
        <v>380</v>
      </c>
    </row>
    <row collapsed="false" customFormat="false" customHeight="false" hidden="false" ht="12.1" outlineLevel="0" r="816">
      <c r="A816" s="0"/>
      <c r="B816" s="0"/>
      <c r="C816" s="0"/>
      <c r="D816" s="0"/>
      <c r="E816" s="0"/>
      <c r="F816" s="0"/>
      <c r="G816" s="0"/>
      <c r="H816" s="0"/>
      <c r="I816" s="0"/>
      <c r="J816" s="0"/>
      <c r="K816" s="0"/>
      <c r="L816" s="0"/>
      <c r="M816" s="0"/>
      <c r="N816" s="0"/>
      <c r="O816" s="0"/>
      <c r="P816" s="0"/>
      <c r="Q816" s="0"/>
      <c r="R816" s="0"/>
      <c r="S816" s="0"/>
      <c r="T816" s="0"/>
      <c r="U816" s="0"/>
      <c r="V816" s="0"/>
      <c r="W816" s="0"/>
      <c r="X816" s="0"/>
      <c r="Y816" s="0"/>
      <c r="Z816" s="0"/>
      <c r="AA816" s="0"/>
      <c r="AB816" s="0"/>
      <c r="AC816" s="0"/>
      <c r="AD816" s="0"/>
      <c r="AE816" s="0"/>
      <c r="AF816" s="0"/>
      <c r="AG816" s="0"/>
      <c r="AH816" s="0"/>
      <c r="AI816" s="0"/>
      <c r="AJ816" s="0"/>
      <c r="AK816" s="11" t="n">
        <v>45967</v>
      </c>
      <c r="AL816" s="6" t="n">
        <v>1.13</v>
      </c>
      <c r="AM816" s="0" t="s">
        <v>380</v>
      </c>
    </row>
    <row collapsed="false" customFormat="false" customHeight="false" hidden="false" ht="12.1" outlineLevel="0" r="817">
      <c r="A817" s="0"/>
      <c r="B817" s="0"/>
      <c r="C817" s="0"/>
      <c r="D817" s="0"/>
      <c r="E817" s="0"/>
      <c r="F817" s="0"/>
      <c r="G817" s="0"/>
      <c r="H817" s="0"/>
      <c r="I817" s="0"/>
      <c r="J817" s="0"/>
      <c r="K817" s="0"/>
      <c r="L817" s="0"/>
      <c r="M817" s="0"/>
      <c r="N817" s="0"/>
      <c r="O817" s="0"/>
      <c r="P817" s="0"/>
      <c r="Q817" s="0"/>
      <c r="R817" s="0"/>
      <c r="S817" s="0"/>
      <c r="T817" s="0"/>
      <c r="U817" s="0"/>
      <c r="V817" s="0"/>
      <c r="W817" s="0"/>
      <c r="X817" s="0"/>
      <c r="Y817" s="0"/>
      <c r="Z817" s="0"/>
      <c r="AA817" s="0"/>
      <c r="AB817" s="0"/>
      <c r="AC817" s="0"/>
      <c r="AD817" s="0"/>
      <c r="AE817" s="0"/>
      <c r="AF817" s="0"/>
      <c r="AG817" s="0"/>
      <c r="AH817" s="0"/>
      <c r="AI817" s="0"/>
      <c r="AJ817" s="0"/>
      <c r="AK817" s="11" t="n">
        <v>45967</v>
      </c>
      <c r="AL817" s="6" t="n">
        <v>1.13</v>
      </c>
      <c r="AM817" s="0" t="s">
        <v>380</v>
      </c>
    </row>
    <row collapsed="false" customFormat="false" customHeight="false" hidden="false" ht="12.1" outlineLevel="0" r="818">
      <c r="A818" s="0"/>
      <c r="B818" s="0"/>
      <c r="C818" s="0"/>
      <c r="D818" s="0"/>
      <c r="E818" s="0"/>
      <c r="F818" s="0"/>
      <c r="G818" s="0"/>
      <c r="H818" s="0"/>
      <c r="I818" s="0"/>
      <c r="J818" s="0"/>
      <c r="K818" s="0"/>
      <c r="L818" s="0"/>
      <c r="M818" s="0"/>
      <c r="N818" s="0"/>
      <c r="O818" s="0"/>
      <c r="P818" s="0"/>
      <c r="Q818" s="0"/>
      <c r="R818" s="0"/>
      <c r="S818" s="0"/>
      <c r="T818" s="0"/>
      <c r="U818" s="0"/>
      <c r="V818" s="0"/>
      <c r="W818" s="0"/>
      <c r="X818" s="0"/>
      <c r="Y818" s="0"/>
      <c r="Z818" s="0"/>
      <c r="AA818" s="0"/>
      <c r="AB818" s="0"/>
      <c r="AC818" s="0"/>
      <c r="AD818" s="0"/>
      <c r="AE818" s="0"/>
      <c r="AF818" s="0"/>
      <c r="AG818" s="0"/>
      <c r="AH818" s="0"/>
      <c r="AI818" s="0"/>
      <c r="AJ818" s="0"/>
      <c r="AK818" s="11" t="n">
        <v>45967</v>
      </c>
      <c r="AL818" s="6" t="n">
        <v>1.13</v>
      </c>
      <c r="AM818" s="0" t="s">
        <v>380</v>
      </c>
    </row>
    <row collapsed="false" customFormat="false" customHeight="false" hidden="false" ht="12.1" outlineLevel="0" r="819">
      <c r="A819" s="0"/>
      <c r="B819" s="0"/>
      <c r="C819" s="0"/>
      <c r="D819" s="0"/>
      <c r="E819" s="0"/>
      <c r="F819" s="0"/>
      <c r="G819" s="0"/>
      <c r="H819" s="0"/>
      <c r="I819" s="0"/>
      <c r="J819" s="0"/>
      <c r="K819" s="0"/>
      <c r="L819" s="0"/>
      <c r="M819" s="0"/>
      <c r="N819" s="0"/>
      <c r="O819" s="0"/>
      <c r="P819" s="0"/>
      <c r="Q819" s="0"/>
      <c r="R819" s="0"/>
      <c r="S819" s="0"/>
      <c r="T819" s="0"/>
      <c r="U819" s="0"/>
      <c r="V819" s="0"/>
      <c r="W819" s="0"/>
      <c r="X819" s="0"/>
      <c r="Y819" s="0"/>
      <c r="Z819" s="0"/>
      <c r="AA819" s="0"/>
      <c r="AB819" s="0"/>
      <c r="AC819" s="0"/>
      <c r="AD819" s="0"/>
      <c r="AE819" s="0"/>
      <c r="AF819" s="0"/>
      <c r="AG819" s="0"/>
      <c r="AH819" s="0"/>
      <c r="AI819" s="0"/>
      <c r="AJ819" s="0"/>
      <c r="AK819" s="11" t="n">
        <v>45967</v>
      </c>
      <c r="AL819" s="6" t="n">
        <v>1.13</v>
      </c>
      <c r="AM819" s="0" t="s">
        <v>380</v>
      </c>
    </row>
    <row collapsed="false" customFormat="false" customHeight="false" hidden="false" ht="12.1" outlineLevel="0" r="820">
      <c r="A820" s="0"/>
      <c r="B820" s="0"/>
      <c r="C820" s="0"/>
      <c r="D820" s="0"/>
      <c r="E820" s="0"/>
      <c r="F820" s="0"/>
      <c r="G820" s="0"/>
      <c r="H820" s="0"/>
      <c r="I820" s="0"/>
      <c r="J820" s="0"/>
      <c r="K820" s="0"/>
      <c r="L820" s="0"/>
      <c r="M820" s="0"/>
      <c r="N820" s="0"/>
      <c r="O820" s="0"/>
      <c r="P820" s="0"/>
      <c r="Q820" s="0"/>
      <c r="R820" s="0"/>
      <c r="S820" s="0"/>
      <c r="T820" s="0"/>
      <c r="U820" s="0"/>
      <c r="V820" s="0"/>
      <c r="W820" s="0"/>
      <c r="X820" s="0"/>
      <c r="Y820" s="0"/>
      <c r="Z820" s="0"/>
      <c r="AA820" s="0"/>
      <c r="AB820" s="0"/>
      <c r="AC820" s="0"/>
      <c r="AD820" s="0"/>
      <c r="AE820" s="0"/>
      <c r="AF820" s="0"/>
      <c r="AG820" s="0"/>
      <c r="AH820" s="0"/>
      <c r="AI820" s="0"/>
      <c r="AJ820" s="0"/>
      <c r="AK820" s="11" t="n">
        <v>45967</v>
      </c>
      <c r="AL820" s="6" t="n">
        <v>1.13</v>
      </c>
      <c r="AM820" s="0" t="s">
        <v>380</v>
      </c>
    </row>
    <row collapsed="false" customFormat="false" customHeight="false" hidden="false" ht="12.1" outlineLevel="0" r="821">
      <c r="A821" s="0"/>
      <c r="B821" s="0"/>
      <c r="C821" s="0"/>
      <c r="D821" s="0"/>
      <c r="E821" s="0"/>
      <c r="F821" s="0"/>
      <c r="G821" s="0"/>
      <c r="H821" s="0"/>
      <c r="I821" s="0"/>
      <c r="J821" s="0"/>
      <c r="K821" s="0"/>
      <c r="L821" s="0"/>
      <c r="M821" s="0"/>
      <c r="N821" s="0"/>
      <c r="O821" s="0"/>
      <c r="P821" s="0"/>
      <c r="Q821" s="0"/>
      <c r="R821" s="0"/>
      <c r="S821" s="0"/>
      <c r="T821" s="0"/>
      <c r="U821" s="0"/>
      <c r="V821" s="0"/>
      <c r="W821" s="0"/>
      <c r="X821" s="0"/>
      <c r="Y821" s="0"/>
      <c r="Z821" s="0"/>
      <c r="AA821" s="0"/>
      <c r="AB821" s="0"/>
      <c r="AC821" s="0"/>
      <c r="AD821" s="0"/>
      <c r="AE821" s="0"/>
      <c r="AF821" s="0"/>
      <c r="AG821" s="0"/>
      <c r="AH821" s="0"/>
      <c r="AI821" s="0"/>
      <c r="AJ821" s="0"/>
      <c r="AK821" s="11" t="n">
        <v>45967</v>
      </c>
      <c r="AL821" s="6" t="n">
        <v>1.13</v>
      </c>
      <c r="AM821" s="0" t="s">
        <v>380</v>
      </c>
    </row>
    <row collapsed="false" customFormat="false" customHeight="false" hidden="false" ht="12.1" outlineLevel="0" r="822">
      <c r="A822" s="0"/>
      <c r="B822" s="0"/>
      <c r="C822" s="0"/>
      <c r="D822" s="0"/>
      <c r="E822" s="0"/>
      <c r="F822" s="0"/>
      <c r="G822" s="0"/>
      <c r="H822" s="0"/>
      <c r="I822" s="0"/>
      <c r="J822" s="0"/>
      <c r="K822" s="0"/>
      <c r="L822" s="0"/>
      <c r="M822" s="0"/>
      <c r="N822" s="0"/>
      <c r="O822" s="0"/>
      <c r="P822" s="0"/>
      <c r="Q822" s="0"/>
      <c r="R822" s="0"/>
      <c r="S822" s="0"/>
      <c r="T822" s="0"/>
      <c r="U822" s="0"/>
      <c r="V822" s="0"/>
      <c r="W822" s="0"/>
      <c r="X822" s="0"/>
      <c r="Y822" s="0"/>
      <c r="Z822" s="0"/>
      <c r="AA822" s="0"/>
      <c r="AB822" s="0"/>
      <c r="AC822" s="0"/>
      <c r="AD822" s="0"/>
      <c r="AE822" s="0"/>
      <c r="AF822" s="0"/>
      <c r="AG822" s="0"/>
      <c r="AH822" s="0"/>
      <c r="AI822" s="0"/>
      <c r="AJ822" s="0"/>
      <c r="AK822" s="11" t="n">
        <v>45967</v>
      </c>
      <c r="AL822" s="6" t="n">
        <v>1.13</v>
      </c>
      <c r="AM822" s="0" t="s">
        <v>380</v>
      </c>
    </row>
    <row collapsed="false" customFormat="false" customHeight="false" hidden="false" ht="12.1" outlineLevel="0" r="823">
      <c r="A823" s="0"/>
      <c r="B823" s="0"/>
      <c r="C823" s="0"/>
      <c r="D823" s="0"/>
      <c r="E823" s="0"/>
      <c r="F823" s="0"/>
      <c r="G823" s="0"/>
      <c r="H823" s="0"/>
      <c r="I823" s="0"/>
      <c r="J823" s="0"/>
      <c r="K823" s="0"/>
      <c r="L823" s="0"/>
      <c r="M823" s="0"/>
      <c r="N823" s="0"/>
      <c r="O823" s="0"/>
      <c r="P823" s="0"/>
      <c r="Q823" s="0"/>
      <c r="R823" s="0"/>
      <c r="S823" s="0"/>
      <c r="T823" s="0"/>
      <c r="U823" s="0"/>
      <c r="V823" s="0"/>
      <c r="W823" s="0"/>
      <c r="X823" s="0"/>
      <c r="Y823" s="0"/>
      <c r="Z823" s="0"/>
      <c r="AA823" s="0"/>
      <c r="AB823" s="0"/>
      <c r="AC823" s="0"/>
      <c r="AD823" s="0"/>
      <c r="AE823" s="0"/>
      <c r="AF823" s="0"/>
      <c r="AG823" s="0"/>
      <c r="AH823" s="0"/>
      <c r="AI823" s="0"/>
      <c r="AJ823" s="0"/>
      <c r="AK823" s="11" t="n">
        <v>45967</v>
      </c>
      <c r="AL823" s="6" t="n">
        <v>1.13</v>
      </c>
      <c r="AM823" s="0" t="s">
        <v>380</v>
      </c>
    </row>
    <row collapsed="false" customFormat="false" customHeight="false" hidden="false" ht="12.1" outlineLevel="0" r="824">
      <c r="A824" s="0"/>
      <c r="B824" s="0"/>
      <c r="C824" s="0"/>
      <c r="D824" s="0"/>
      <c r="E824" s="0"/>
      <c r="F824" s="0"/>
      <c r="G824" s="0"/>
      <c r="H824" s="0"/>
      <c r="I824" s="0"/>
      <c r="J824" s="0"/>
      <c r="K824" s="0"/>
      <c r="L824" s="0"/>
      <c r="M824" s="0"/>
      <c r="N824" s="0"/>
      <c r="O824" s="0"/>
      <c r="P824" s="0"/>
      <c r="Q824" s="0"/>
      <c r="R824" s="0"/>
      <c r="S824" s="0"/>
      <c r="T824" s="0"/>
      <c r="U824" s="0"/>
      <c r="V824" s="0"/>
      <c r="W824" s="0"/>
      <c r="X824" s="0"/>
      <c r="Y824" s="0"/>
      <c r="Z824" s="0"/>
      <c r="AA824" s="0"/>
      <c r="AB824" s="0"/>
      <c r="AC824" s="0"/>
      <c r="AD824" s="0"/>
      <c r="AE824" s="0"/>
      <c r="AF824" s="0"/>
      <c r="AG824" s="0"/>
      <c r="AH824" s="0"/>
      <c r="AI824" s="0"/>
      <c r="AJ824" s="0"/>
      <c r="AK824" s="11" t="n">
        <v>45967</v>
      </c>
      <c r="AL824" s="6" t="n">
        <v>1.13</v>
      </c>
      <c r="AM824" s="0" t="s">
        <v>380</v>
      </c>
    </row>
    <row collapsed="false" customFormat="false" customHeight="false" hidden="false" ht="12.1" outlineLevel="0" r="825">
      <c r="A825" s="0"/>
      <c r="B825" s="0"/>
      <c r="C825" s="0"/>
      <c r="D825" s="0"/>
      <c r="E825" s="0"/>
      <c r="F825" s="0"/>
      <c r="G825" s="0"/>
      <c r="H825" s="0"/>
      <c r="I825" s="0"/>
      <c r="J825" s="0"/>
      <c r="K825" s="0"/>
      <c r="L825" s="0"/>
      <c r="M825" s="0"/>
      <c r="N825" s="0"/>
      <c r="O825" s="0"/>
      <c r="P825" s="0"/>
      <c r="Q825" s="0"/>
      <c r="R825" s="0"/>
      <c r="S825" s="0"/>
      <c r="T825" s="0"/>
      <c r="U825" s="0"/>
      <c r="V825" s="0"/>
      <c r="W825" s="0"/>
      <c r="X825" s="0"/>
      <c r="Y825" s="0"/>
      <c r="Z825" s="0"/>
      <c r="AA825" s="0"/>
      <c r="AB825" s="0"/>
      <c r="AC825" s="0"/>
      <c r="AD825" s="0"/>
      <c r="AE825" s="0"/>
      <c r="AF825" s="0"/>
      <c r="AG825" s="0"/>
      <c r="AH825" s="0"/>
      <c r="AI825" s="0"/>
      <c r="AJ825" s="0"/>
      <c r="AK825" s="11" t="n">
        <v>45967</v>
      </c>
      <c r="AL825" s="6" t="n">
        <v>1.13</v>
      </c>
      <c r="AM825" s="0" t="s">
        <v>380</v>
      </c>
    </row>
    <row collapsed="false" customFormat="false" customHeight="false" hidden="false" ht="12.1" outlineLevel="0" r="826">
      <c r="A826" s="0"/>
      <c r="B826" s="0"/>
      <c r="C826" s="0"/>
      <c r="D826" s="0"/>
      <c r="E826" s="0"/>
      <c r="F826" s="0"/>
      <c r="G826" s="0"/>
      <c r="H826" s="0"/>
      <c r="I826" s="0"/>
      <c r="J826" s="0"/>
      <c r="K826" s="0"/>
      <c r="L826" s="0"/>
      <c r="M826" s="0"/>
      <c r="N826" s="0"/>
      <c r="O826" s="0"/>
      <c r="P826" s="0"/>
      <c r="Q826" s="0"/>
      <c r="R826" s="0"/>
      <c r="S826" s="0"/>
      <c r="T826" s="0"/>
      <c r="U826" s="0"/>
      <c r="V826" s="0"/>
      <c r="W826" s="0"/>
      <c r="X826" s="0"/>
      <c r="Y826" s="0"/>
      <c r="Z826" s="0"/>
      <c r="AA826" s="0"/>
      <c r="AB826" s="0"/>
      <c r="AC826" s="0"/>
      <c r="AD826" s="0"/>
      <c r="AE826" s="0"/>
      <c r="AF826" s="0"/>
      <c r="AG826" s="0"/>
      <c r="AH826" s="0"/>
      <c r="AI826" s="0"/>
      <c r="AJ826" s="0"/>
      <c r="AK826" s="11" t="n">
        <v>45967</v>
      </c>
      <c r="AL826" s="6" t="n">
        <v>1.13</v>
      </c>
      <c r="AM826" s="0" t="s">
        <v>380</v>
      </c>
    </row>
    <row collapsed="false" customFormat="false" customHeight="false" hidden="false" ht="12.1" outlineLevel="0" r="827">
      <c r="A827" s="0"/>
      <c r="B827" s="0"/>
      <c r="C827" s="0"/>
      <c r="D827" s="0"/>
      <c r="E827" s="0"/>
      <c r="F827" s="0"/>
      <c r="G827" s="0"/>
      <c r="H827" s="0"/>
      <c r="I827" s="0"/>
      <c r="J827" s="0"/>
      <c r="K827" s="0"/>
      <c r="L827" s="0"/>
      <c r="M827" s="0"/>
      <c r="N827" s="0"/>
      <c r="O827" s="0"/>
      <c r="P827" s="0"/>
      <c r="Q827" s="0"/>
      <c r="R827" s="0"/>
      <c r="S827" s="0"/>
      <c r="T827" s="0"/>
      <c r="U827" s="0"/>
      <c r="V827" s="0"/>
      <c r="W827" s="0"/>
      <c r="X827" s="0"/>
      <c r="Y827" s="0"/>
      <c r="Z827" s="0"/>
      <c r="AA827" s="0"/>
      <c r="AB827" s="0"/>
      <c r="AC827" s="0"/>
      <c r="AD827" s="0"/>
      <c r="AE827" s="0"/>
      <c r="AF827" s="0"/>
      <c r="AG827" s="0"/>
      <c r="AH827" s="0"/>
      <c r="AI827" s="0"/>
      <c r="AJ827" s="0"/>
      <c r="AK827" s="11" t="n">
        <v>45967</v>
      </c>
      <c r="AL827" s="6" t="n">
        <v>1.13</v>
      </c>
      <c r="AM827" s="0" t="s">
        <v>380</v>
      </c>
    </row>
    <row collapsed="false" customFormat="false" customHeight="false" hidden="false" ht="12.1" outlineLevel="0" r="828">
      <c r="A828" s="0"/>
      <c r="B828" s="0"/>
      <c r="C828" s="0"/>
      <c r="D828" s="0"/>
      <c r="E828" s="0"/>
      <c r="F828" s="0"/>
      <c r="G828" s="0"/>
      <c r="H828" s="0"/>
      <c r="I828" s="0"/>
      <c r="J828" s="0"/>
      <c r="K828" s="0"/>
      <c r="L828" s="0"/>
      <c r="M828" s="0"/>
      <c r="N828" s="0"/>
      <c r="O828" s="0"/>
      <c r="P828" s="0"/>
      <c r="Q828" s="0"/>
      <c r="R828" s="0"/>
      <c r="S828" s="0"/>
      <c r="T828" s="0"/>
      <c r="U828" s="0"/>
      <c r="V828" s="0"/>
      <c r="W828" s="0"/>
      <c r="X828" s="0"/>
      <c r="Y828" s="0"/>
      <c r="Z828" s="0"/>
      <c r="AA828" s="0"/>
      <c r="AB828" s="0"/>
      <c r="AC828" s="0"/>
      <c r="AD828" s="0"/>
      <c r="AE828" s="0"/>
      <c r="AF828" s="0"/>
      <c r="AG828" s="0"/>
      <c r="AH828" s="0"/>
      <c r="AI828" s="0"/>
      <c r="AJ828" s="0"/>
      <c r="AK828" s="11" t="n">
        <v>45967</v>
      </c>
      <c r="AL828" s="6" t="n">
        <v>1.13</v>
      </c>
      <c r="AM828" s="0" t="s">
        <v>380</v>
      </c>
    </row>
    <row collapsed="false" customFormat="false" customHeight="false" hidden="false" ht="12.1" outlineLevel="0" r="829">
      <c r="A829" s="0"/>
      <c r="B829" s="0"/>
      <c r="C829" s="0"/>
      <c r="D829" s="0"/>
      <c r="E829" s="0"/>
      <c r="F829" s="0"/>
      <c r="G829" s="0"/>
      <c r="H829" s="0"/>
      <c r="I829" s="0"/>
      <c r="J829" s="0"/>
      <c r="K829" s="0"/>
      <c r="L829" s="0"/>
      <c r="M829" s="0"/>
      <c r="N829" s="0"/>
      <c r="O829" s="0"/>
      <c r="P829" s="0"/>
      <c r="Q829" s="0"/>
      <c r="R829" s="0"/>
      <c r="S829" s="0"/>
      <c r="T829" s="0"/>
      <c r="U829" s="0"/>
      <c r="V829" s="0"/>
      <c r="W829" s="0"/>
      <c r="X829" s="0"/>
      <c r="Y829" s="0"/>
      <c r="Z829" s="0"/>
      <c r="AA829" s="0"/>
      <c r="AB829" s="0"/>
      <c r="AC829" s="0"/>
      <c r="AD829" s="0"/>
      <c r="AE829" s="0"/>
      <c r="AF829" s="0"/>
      <c r="AG829" s="0"/>
      <c r="AH829" s="0"/>
      <c r="AI829" s="0"/>
      <c r="AJ829" s="0"/>
      <c r="AK829" s="11" t="n">
        <v>45967</v>
      </c>
      <c r="AL829" s="6" t="n">
        <v>1.13</v>
      </c>
      <c r="AM829" s="0" t="s">
        <v>380</v>
      </c>
    </row>
    <row collapsed="false" customFormat="false" customHeight="false" hidden="false" ht="12.1" outlineLevel="0" r="830">
      <c r="A830" s="0"/>
      <c r="B830" s="0"/>
      <c r="C830" s="0"/>
      <c r="D830" s="0"/>
      <c r="E830" s="0"/>
      <c r="F830" s="0"/>
      <c r="G830" s="0"/>
      <c r="H830" s="0"/>
      <c r="I830" s="0"/>
      <c r="J830" s="0"/>
      <c r="K830" s="0"/>
      <c r="L830" s="0"/>
      <c r="M830" s="0"/>
      <c r="N830" s="0"/>
      <c r="O830" s="0"/>
      <c r="P830" s="0"/>
      <c r="Q830" s="0"/>
      <c r="R830" s="0"/>
      <c r="S830" s="0"/>
      <c r="T830" s="0"/>
      <c r="U830" s="0"/>
      <c r="V830" s="0"/>
      <c r="W830" s="0"/>
      <c r="X830" s="0"/>
      <c r="Y830" s="0"/>
      <c r="Z830" s="0"/>
      <c r="AA830" s="0"/>
      <c r="AB830" s="0"/>
      <c r="AC830" s="0"/>
      <c r="AD830" s="0"/>
      <c r="AE830" s="0"/>
      <c r="AF830" s="0"/>
      <c r="AG830" s="0"/>
      <c r="AH830" s="0"/>
      <c r="AI830" s="0"/>
      <c r="AJ830" s="0"/>
      <c r="AK830" s="11" t="n">
        <v>45967</v>
      </c>
      <c r="AL830" s="6" t="n">
        <v>1.13</v>
      </c>
      <c r="AM830" s="0" t="s">
        <v>380</v>
      </c>
    </row>
    <row collapsed="false" customFormat="false" customHeight="false" hidden="false" ht="12.1" outlineLevel="0" r="831">
      <c r="A831" s="0"/>
      <c r="B831" s="0"/>
      <c r="C831" s="0"/>
      <c r="D831" s="0"/>
      <c r="E831" s="0"/>
      <c r="F831" s="0"/>
      <c r="G831" s="0"/>
      <c r="H831" s="0"/>
      <c r="I831" s="0"/>
      <c r="J831" s="0"/>
      <c r="K831" s="0"/>
      <c r="L831" s="0"/>
      <c r="M831" s="0"/>
      <c r="N831" s="0"/>
      <c r="O831" s="0"/>
      <c r="P831" s="0"/>
      <c r="Q831" s="0"/>
      <c r="R831" s="0"/>
      <c r="S831" s="0"/>
      <c r="T831" s="0"/>
      <c r="U831" s="0"/>
      <c r="V831" s="0"/>
      <c r="W831" s="0"/>
      <c r="X831" s="0"/>
      <c r="Y831" s="0"/>
      <c r="Z831" s="0"/>
      <c r="AA831" s="0"/>
      <c r="AB831" s="0"/>
      <c r="AC831" s="0"/>
      <c r="AD831" s="0"/>
      <c r="AE831" s="0"/>
      <c r="AF831" s="0"/>
      <c r="AG831" s="0"/>
      <c r="AH831" s="0"/>
      <c r="AI831" s="0"/>
      <c r="AJ831" s="0"/>
      <c r="AK831" s="11" t="n">
        <v>45967</v>
      </c>
      <c r="AL831" s="6" t="n">
        <v>1.13</v>
      </c>
      <c r="AM831" s="0" t="s">
        <v>380</v>
      </c>
    </row>
    <row collapsed="false" customFormat="false" customHeight="false" hidden="false" ht="12.1" outlineLevel="0" r="832">
      <c r="A832" s="0"/>
      <c r="B832" s="0"/>
      <c r="C832" s="0"/>
      <c r="D832" s="0"/>
      <c r="E832" s="0"/>
      <c r="F832" s="0"/>
      <c r="G832" s="0"/>
      <c r="H832" s="0"/>
      <c r="I832" s="0"/>
      <c r="J832" s="0"/>
      <c r="K832" s="0"/>
      <c r="L832" s="0"/>
      <c r="M832" s="0"/>
      <c r="N832" s="0"/>
      <c r="O832" s="0"/>
      <c r="P832" s="0"/>
      <c r="Q832" s="0"/>
      <c r="R832" s="0"/>
      <c r="S832" s="0"/>
      <c r="T832" s="0"/>
      <c r="U832" s="0"/>
      <c r="V832" s="0"/>
      <c r="W832" s="0"/>
      <c r="X832" s="0"/>
      <c r="Y832" s="0"/>
      <c r="Z832" s="0"/>
      <c r="AA832" s="0"/>
      <c r="AB832" s="0"/>
      <c r="AC832" s="0"/>
      <c r="AD832" s="0"/>
      <c r="AE832" s="0"/>
      <c r="AF832" s="0"/>
      <c r="AG832" s="0"/>
      <c r="AH832" s="0"/>
      <c r="AI832" s="0"/>
      <c r="AJ832" s="0"/>
      <c r="AK832" s="11" t="n">
        <v>45967</v>
      </c>
      <c r="AL832" s="6" t="n">
        <v>1.13</v>
      </c>
      <c r="AM832" s="0" t="s">
        <v>380</v>
      </c>
    </row>
    <row collapsed="false" customFormat="false" customHeight="false" hidden="false" ht="12.1" outlineLevel="0" r="833">
      <c r="A833" s="0"/>
      <c r="B833" s="0"/>
      <c r="C833" s="0"/>
      <c r="D833" s="0"/>
      <c r="E833" s="0"/>
      <c r="F833" s="0"/>
      <c r="G833" s="0"/>
      <c r="H833" s="0"/>
      <c r="I833" s="0"/>
      <c r="J833" s="0"/>
      <c r="K833" s="0"/>
      <c r="L833" s="0"/>
      <c r="M833" s="0"/>
      <c r="N833" s="0"/>
      <c r="O833" s="0"/>
      <c r="P833" s="0"/>
      <c r="Q833" s="0"/>
      <c r="R833" s="0"/>
      <c r="S833" s="0"/>
      <c r="T833" s="0"/>
      <c r="U833" s="0"/>
      <c r="V833" s="0"/>
      <c r="W833" s="0"/>
      <c r="X833" s="0"/>
      <c r="Y833" s="0"/>
      <c r="Z833" s="0"/>
      <c r="AA833" s="0"/>
      <c r="AB833" s="0"/>
      <c r="AC833" s="0"/>
      <c r="AD833" s="0"/>
      <c r="AE833" s="0"/>
      <c r="AF833" s="0"/>
      <c r="AG833" s="0"/>
      <c r="AH833" s="0"/>
      <c r="AI833" s="0"/>
      <c r="AJ833" s="0"/>
      <c r="AK833" s="11" t="n">
        <v>45967</v>
      </c>
      <c r="AL833" s="6" t="n">
        <v>1.13</v>
      </c>
      <c r="AM833" s="0" t="s">
        <v>380</v>
      </c>
    </row>
    <row collapsed="false" customFormat="false" customHeight="false" hidden="false" ht="12.1" outlineLevel="0" r="834">
      <c r="A834" s="0"/>
      <c r="B834" s="0"/>
      <c r="C834" s="0"/>
      <c r="D834" s="0"/>
      <c r="E834" s="0"/>
      <c r="F834" s="0"/>
      <c r="G834" s="0"/>
      <c r="H834" s="0"/>
      <c r="I834" s="0"/>
      <c r="J834" s="0"/>
      <c r="K834" s="0"/>
      <c r="L834" s="0"/>
      <c r="M834" s="0"/>
      <c r="N834" s="0"/>
      <c r="O834" s="0"/>
      <c r="P834" s="0"/>
      <c r="Q834" s="0"/>
      <c r="R834" s="0"/>
      <c r="S834" s="0"/>
      <c r="T834" s="0"/>
      <c r="U834" s="0"/>
      <c r="V834" s="0"/>
      <c r="W834" s="0"/>
      <c r="X834" s="0"/>
      <c r="Y834" s="0"/>
      <c r="Z834" s="0"/>
      <c r="AA834" s="0"/>
      <c r="AB834" s="0"/>
      <c r="AC834" s="0"/>
      <c r="AD834" s="0"/>
      <c r="AE834" s="0"/>
      <c r="AF834" s="0"/>
      <c r="AG834" s="0"/>
      <c r="AH834" s="0"/>
      <c r="AI834" s="0"/>
      <c r="AJ834" s="0"/>
      <c r="AK834" s="11" t="n">
        <v>45967</v>
      </c>
      <c r="AL834" s="6" t="n">
        <v>1.13</v>
      </c>
      <c r="AM834" s="0" t="s">
        <v>380</v>
      </c>
    </row>
    <row collapsed="false" customFormat="false" customHeight="false" hidden="false" ht="12.1" outlineLevel="0" r="835">
      <c r="A835" s="0"/>
      <c r="B835" s="0"/>
      <c r="C835" s="0"/>
      <c r="D835" s="0"/>
      <c r="E835" s="0"/>
      <c r="F835" s="0"/>
      <c r="G835" s="0"/>
      <c r="H835" s="0"/>
      <c r="I835" s="0"/>
      <c r="J835" s="0"/>
      <c r="K835" s="0"/>
      <c r="L835" s="0"/>
      <c r="M835" s="0"/>
      <c r="N835" s="0"/>
      <c r="O835" s="0"/>
      <c r="P835" s="0"/>
      <c r="Q835" s="0"/>
      <c r="R835" s="0"/>
      <c r="S835" s="0"/>
      <c r="T835" s="0"/>
      <c r="U835" s="0"/>
      <c r="V835" s="0"/>
      <c r="W835" s="0"/>
      <c r="X835" s="0"/>
      <c r="Y835" s="0"/>
      <c r="Z835" s="0"/>
      <c r="AA835" s="0"/>
      <c r="AB835" s="0"/>
      <c r="AC835" s="0"/>
      <c r="AD835" s="0"/>
      <c r="AE835" s="0"/>
      <c r="AF835" s="0"/>
      <c r="AG835" s="0"/>
      <c r="AH835" s="0"/>
      <c r="AI835" s="0"/>
      <c r="AJ835" s="0"/>
      <c r="AK835" s="11" t="n">
        <v>45967</v>
      </c>
      <c r="AL835" s="6" t="n">
        <v>1.13</v>
      </c>
      <c r="AM835" s="0" t="s">
        <v>380</v>
      </c>
    </row>
    <row collapsed="false" customFormat="false" customHeight="false" hidden="false" ht="12.1" outlineLevel="0" r="836">
      <c r="A836" s="0"/>
      <c r="B836" s="0"/>
      <c r="C836" s="0"/>
      <c r="D836" s="0"/>
      <c r="E836" s="0"/>
      <c r="F836" s="0"/>
      <c r="G836" s="0"/>
      <c r="H836" s="0"/>
      <c r="I836" s="0"/>
      <c r="J836" s="0"/>
      <c r="K836" s="0"/>
      <c r="L836" s="0"/>
      <c r="M836" s="0"/>
      <c r="N836" s="0"/>
      <c r="O836" s="0"/>
      <c r="P836" s="0"/>
      <c r="Q836" s="0"/>
      <c r="R836" s="0"/>
      <c r="S836" s="0"/>
      <c r="T836" s="0"/>
      <c r="U836" s="0"/>
      <c r="V836" s="0"/>
      <c r="W836" s="0"/>
      <c r="X836" s="0"/>
      <c r="Y836" s="0"/>
      <c r="Z836" s="0"/>
      <c r="AA836" s="0"/>
      <c r="AB836" s="0"/>
      <c r="AC836" s="0"/>
      <c r="AD836" s="0"/>
      <c r="AE836" s="0"/>
      <c r="AF836" s="0"/>
      <c r="AG836" s="0"/>
      <c r="AH836" s="0"/>
      <c r="AI836" s="0"/>
      <c r="AJ836" s="0"/>
      <c r="AK836" s="11" t="n">
        <v>45967</v>
      </c>
      <c r="AL836" s="6" t="n">
        <v>1.13</v>
      </c>
      <c r="AM836" s="0" t="s">
        <v>380</v>
      </c>
    </row>
    <row collapsed="false" customFormat="false" customHeight="false" hidden="false" ht="12.1" outlineLevel="0" r="837">
      <c r="A837" s="0"/>
      <c r="B837" s="0"/>
      <c r="C837" s="0"/>
      <c r="D837" s="0"/>
      <c r="E837" s="0"/>
      <c r="F837" s="0"/>
      <c r="G837" s="0"/>
      <c r="H837" s="0"/>
      <c r="I837" s="0"/>
      <c r="J837" s="0"/>
      <c r="K837" s="0"/>
      <c r="L837" s="0"/>
      <c r="M837" s="0"/>
      <c r="N837" s="0"/>
      <c r="O837" s="0"/>
      <c r="P837" s="0"/>
      <c r="Q837" s="0"/>
      <c r="R837" s="0"/>
      <c r="S837" s="0"/>
      <c r="T837" s="0"/>
      <c r="U837" s="0"/>
      <c r="V837" s="0"/>
      <c r="W837" s="0"/>
      <c r="X837" s="0"/>
      <c r="Y837" s="0"/>
      <c r="Z837" s="0"/>
      <c r="AA837" s="0"/>
      <c r="AB837" s="0"/>
      <c r="AC837" s="0"/>
      <c r="AD837" s="0"/>
      <c r="AE837" s="0"/>
      <c r="AF837" s="0"/>
      <c r="AG837" s="0"/>
      <c r="AH837" s="0"/>
      <c r="AI837" s="0"/>
      <c r="AJ837" s="0"/>
      <c r="AK837" s="11" t="n">
        <v>45967</v>
      </c>
      <c r="AL837" s="6" t="n">
        <v>1.13</v>
      </c>
      <c r="AM837" s="0" t="s">
        <v>380</v>
      </c>
    </row>
    <row collapsed="false" customFormat="false" customHeight="false" hidden="false" ht="12.1" outlineLevel="0" r="838">
      <c r="A838" s="0"/>
      <c r="B838" s="0"/>
      <c r="C838" s="0"/>
      <c r="D838" s="0"/>
      <c r="E838" s="0"/>
      <c r="F838" s="0"/>
      <c r="G838" s="0"/>
      <c r="H838" s="0"/>
      <c r="I838" s="0"/>
      <c r="J838" s="0"/>
      <c r="K838" s="0"/>
      <c r="L838" s="0"/>
      <c r="M838" s="0"/>
      <c r="N838" s="0"/>
      <c r="O838" s="0"/>
      <c r="P838" s="0"/>
      <c r="Q838" s="0"/>
      <c r="R838" s="0"/>
      <c r="S838" s="0"/>
      <c r="T838" s="0"/>
      <c r="U838" s="0"/>
      <c r="V838" s="0"/>
      <c r="W838" s="0"/>
      <c r="X838" s="0"/>
      <c r="Y838" s="0"/>
      <c r="Z838" s="0"/>
      <c r="AA838" s="0"/>
      <c r="AB838" s="0"/>
      <c r="AC838" s="0"/>
      <c r="AD838" s="0"/>
      <c r="AE838" s="0"/>
      <c r="AF838" s="0"/>
      <c r="AG838" s="0"/>
      <c r="AH838" s="0"/>
      <c r="AI838" s="0"/>
      <c r="AJ838" s="0"/>
      <c r="AK838" s="11" t="n">
        <v>45967</v>
      </c>
      <c r="AL838" s="6" t="n">
        <v>1.13</v>
      </c>
      <c r="AM838" s="0" t="s">
        <v>380</v>
      </c>
    </row>
    <row collapsed="false" customFormat="false" customHeight="false" hidden="false" ht="12.1" outlineLevel="0" r="839">
      <c r="A839" s="0"/>
      <c r="B839" s="0"/>
      <c r="C839" s="0"/>
      <c r="D839" s="0"/>
      <c r="E839" s="0"/>
      <c r="F839" s="0"/>
      <c r="G839" s="0"/>
      <c r="H839" s="0"/>
      <c r="I839" s="0"/>
      <c r="J839" s="0"/>
      <c r="K839" s="0"/>
      <c r="L839" s="0"/>
      <c r="M839" s="0"/>
      <c r="N839" s="0"/>
      <c r="O839" s="0"/>
      <c r="P839" s="0"/>
      <c r="Q839" s="0"/>
      <c r="R839" s="0"/>
      <c r="S839" s="0"/>
      <c r="T839" s="0"/>
      <c r="U839" s="0"/>
      <c r="V839" s="0"/>
      <c r="W839" s="0"/>
      <c r="X839" s="0"/>
      <c r="Y839" s="0"/>
      <c r="Z839" s="0"/>
      <c r="AA839" s="0"/>
      <c r="AB839" s="0"/>
      <c r="AC839" s="0"/>
      <c r="AD839" s="0"/>
      <c r="AE839" s="0"/>
      <c r="AF839" s="0"/>
      <c r="AG839" s="0"/>
      <c r="AH839" s="0"/>
      <c r="AI839" s="0"/>
      <c r="AJ839" s="0"/>
      <c r="AK839" s="11" t="n">
        <v>45967</v>
      </c>
      <c r="AL839" s="6" t="n">
        <v>1.13</v>
      </c>
      <c r="AM839" s="0" t="s">
        <v>380</v>
      </c>
    </row>
    <row collapsed="false" customFormat="false" customHeight="false" hidden="false" ht="12.1" outlineLevel="0" r="840">
      <c r="A840" s="0"/>
      <c r="B840" s="0"/>
      <c r="C840" s="0"/>
      <c r="D840" s="0"/>
      <c r="E840" s="0"/>
      <c r="F840" s="0"/>
      <c r="G840" s="0"/>
      <c r="H840" s="0"/>
      <c r="I840" s="0"/>
      <c r="J840" s="0"/>
      <c r="K840" s="0"/>
      <c r="L840" s="0"/>
      <c r="M840" s="0"/>
      <c r="N840" s="0"/>
      <c r="O840" s="0"/>
      <c r="P840" s="0"/>
      <c r="Q840" s="0"/>
      <c r="R840" s="0"/>
      <c r="S840" s="0"/>
      <c r="T840" s="0"/>
      <c r="U840" s="0"/>
      <c r="V840" s="0"/>
      <c r="W840" s="0"/>
      <c r="X840" s="0"/>
      <c r="Y840" s="0"/>
      <c r="Z840" s="0"/>
      <c r="AA840" s="0"/>
      <c r="AB840" s="0"/>
      <c r="AC840" s="0"/>
      <c r="AD840" s="0"/>
      <c r="AE840" s="0"/>
      <c r="AF840" s="0"/>
      <c r="AG840" s="0"/>
      <c r="AH840" s="0"/>
      <c r="AI840" s="0"/>
      <c r="AJ840" s="0"/>
      <c r="AK840" s="11" t="n">
        <v>45967</v>
      </c>
      <c r="AL840" s="6" t="n">
        <v>1.13</v>
      </c>
      <c r="AM840" s="0" t="s">
        <v>380</v>
      </c>
    </row>
    <row collapsed="false" customFormat="false" customHeight="false" hidden="false" ht="12.1" outlineLevel="0" r="841">
      <c r="A841" s="0"/>
      <c r="B841" s="0"/>
      <c r="C841" s="0"/>
      <c r="D841" s="0"/>
      <c r="E841" s="0"/>
      <c r="F841" s="0"/>
      <c r="G841" s="0"/>
      <c r="H841" s="0"/>
      <c r="I841" s="0"/>
      <c r="J841" s="0"/>
      <c r="K841" s="0"/>
      <c r="L841" s="0"/>
      <c r="M841" s="0"/>
      <c r="N841" s="0"/>
      <c r="O841" s="0"/>
      <c r="P841" s="0"/>
      <c r="Q841" s="0"/>
      <c r="R841" s="0"/>
      <c r="S841" s="0"/>
      <c r="T841" s="0"/>
      <c r="U841" s="0"/>
      <c r="V841" s="0"/>
      <c r="W841" s="0"/>
      <c r="X841" s="0"/>
      <c r="Y841" s="0"/>
      <c r="Z841" s="0"/>
      <c r="AA841" s="0"/>
      <c r="AB841" s="0"/>
      <c r="AC841" s="0"/>
      <c r="AD841" s="0"/>
      <c r="AE841" s="0"/>
      <c r="AF841" s="0"/>
      <c r="AG841" s="0"/>
      <c r="AH841" s="0"/>
      <c r="AI841" s="0"/>
      <c r="AJ841" s="0"/>
      <c r="AK841" s="11" t="n">
        <v>45967</v>
      </c>
      <c r="AL841" s="6" t="n">
        <v>1.13</v>
      </c>
      <c r="AM841" s="0" t="s">
        <v>380</v>
      </c>
    </row>
    <row collapsed="false" customFormat="false" customHeight="false" hidden="false" ht="12.1" outlineLevel="0" r="842">
      <c r="A842" s="0"/>
      <c r="B842" s="0"/>
      <c r="C842" s="0"/>
      <c r="D842" s="0"/>
      <c r="E842" s="0"/>
      <c r="F842" s="0"/>
      <c r="G842" s="0"/>
      <c r="H842" s="0"/>
      <c r="I842" s="0"/>
      <c r="J842" s="0"/>
      <c r="K842" s="0"/>
      <c r="L842" s="0"/>
      <c r="M842" s="0"/>
      <c r="N842" s="0"/>
      <c r="O842" s="0"/>
      <c r="P842" s="0"/>
      <c r="Q842" s="0"/>
      <c r="R842" s="0"/>
      <c r="S842" s="0"/>
      <c r="T842" s="0"/>
      <c r="U842" s="0"/>
      <c r="V842" s="0"/>
      <c r="W842" s="0"/>
      <c r="X842" s="0"/>
      <c r="Y842" s="0"/>
      <c r="Z842" s="0"/>
      <c r="AA842" s="0"/>
      <c r="AB842" s="0"/>
      <c r="AC842" s="0"/>
      <c r="AD842" s="0"/>
      <c r="AE842" s="0"/>
      <c r="AF842" s="0"/>
      <c r="AG842" s="0"/>
      <c r="AH842" s="0"/>
      <c r="AI842" s="0"/>
      <c r="AJ842" s="0"/>
      <c r="AK842" s="11" t="n">
        <v>45967</v>
      </c>
      <c r="AL842" s="6" t="n">
        <v>1.13</v>
      </c>
      <c r="AM842" s="0" t="s">
        <v>380</v>
      </c>
    </row>
    <row collapsed="false" customFormat="false" customHeight="false" hidden="false" ht="12.1" outlineLevel="0" r="843">
      <c r="A843" s="0"/>
      <c r="B843" s="0"/>
      <c r="C843" s="0"/>
      <c r="D843" s="0"/>
      <c r="E843" s="0"/>
      <c r="F843" s="0"/>
      <c r="G843" s="0"/>
      <c r="H843" s="0"/>
      <c r="I843" s="0"/>
      <c r="J843" s="0"/>
      <c r="K843" s="0"/>
      <c r="L843" s="0"/>
      <c r="M843" s="0"/>
      <c r="N843" s="0"/>
      <c r="O843" s="0"/>
      <c r="P843" s="0"/>
      <c r="Q843" s="0"/>
      <c r="R843" s="0"/>
      <c r="S843" s="0"/>
      <c r="T843" s="0"/>
      <c r="U843" s="0"/>
      <c r="V843" s="0"/>
      <c r="W843" s="0"/>
      <c r="X843" s="0"/>
      <c r="Y843" s="0"/>
      <c r="Z843" s="0"/>
      <c r="AA843" s="0"/>
      <c r="AB843" s="0"/>
      <c r="AC843" s="0"/>
      <c r="AD843" s="0"/>
      <c r="AE843" s="0"/>
      <c r="AF843" s="0"/>
      <c r="AG843" s="0"/>
      <c r="AH843" s="0"/>
      <c r="AI843" s="0"/>
      <c r="AJ843" s="0"/>
      <c r="AK843" s="11" t="n">
        <v>45967</v>
      </c>
      <c r="AL843" s="6" t="n">
        <v>1.13</v>
      </c>
      <c r="AM843" s="0" t="s">
        <v>380</v>
      </c>
    </row>
    <row collapsed="false" customFormat="false" customHeight="false" hidden="false" ht="12.1" outlineLevel="0" r="844">
      <c r="A844" s="0"/>
      <c r="B844" s="0"/>
      <c r="C844" s="0"/>
      <c r="D844" s="0"/>
      <c r="E844" s="0"/>
      <c r="F844" s="0"/>
      <c r="G844" s="0"/>
      <c r="H844" s="0"/>
      <c r="I844" s="0"/>
      <c r="J844" s="0"/>
      <c r="K844" s="0"/>
      <c r="L844" s="0"/>
      <c r="M844" s="0"/>
      <c r="N844" s="0"/>
      <c r="O844" s="0"/>
      <c r="P844" s="0"/>
      <c r="Q844" s="0"/>
      <c r="R844" s="0"/>
      <c r="S844" s="0"/>
      <c r="T844" s="0"/>
      <c r="U844" s="0"/>
      <c r="V844" s="0"/>
      <c r="W844" s="0"/>
      <c r="X844" s="0"/>
      <c r="Y844" s="0"/>
      <c r="Z844" s="0"/>
      <c r="AA844" s="0"/>
      <c r="AB844" s="0"/>
      <c r="AC844" s="0"/>
      <c r="AD844" s="0"/>
      <c r="AE844" s="0"/>
      <c r="AF844" s="0"/>
      <c r="AG844" s="0"/>
      <c r="AH844" s="0"/>
      <c r="AI844" s="0"/>
      <c r="AJ844" s="0"/>
      <c r="AK844" s="11" t="n">
        <v>45967</v>
      </c>
      <c r="AL844" s="6" t="n">
        <v>1.13</v>
      </c>
      <c r="AM844" s="0" t="s">
        <v>380</v>
      </c>
    </row>
    <row collapsed="false" customFormat="false" customHeight="false" hidden="false" ht="12.1" outlineLevel="0" r="845">
      <c r="A845" s="0"/>
      <c r="B845" s="0"/>
      <c r="C845" s="0"/>
      <c r="D845" s="0"/>
      <c r="E845" s="0"/>
      <c r="F845" s="0"/>
      <c r="G845" s="0"/>
      <c r="H845" s="0"/>
      <c r="I845" s="0"/>
      <c r="J845" s="0"/>
      <c r="K845" s="0"/>
      <c r="L845" s="0"/>
      <c r="M845" s="0"/>
      <c r="N845" s="0"/>
      <c r="O845" s="0"/>
      <c r="P845" s="0"/>
      <c r="Q845" s="0"/>
      <c r="R845" s="0"/>
      <c r="S845" s="0"/>
      <c r="T845" s="0"/>
      <c r="U845" s="0"/>
      <c r="V845" s="0"/>
      <c r="W845" s="0"/>
      <c r="X845" s="0"/>
      <c r="Y845" s="0"/>
      <c r="Z845" s="0"/>
      <c r="AA845" s="0"/>
      <c r="AB845" s="0"/>
      <c r="AC845" s="0"/>
      <c r="AD845" s="0"/>
      <c r="AE845" s="0"/>
      <c r="AF845" s="0"/>
      <c r="AG845" s="0"/>
      <c r="AH845" s="0"/>
      <c r="AI845" s="0"/>
      <c r="AJ845" s="0"/>
      <c r="AK845" s="11" t="n">
        <v>45967</v>
      </c>
      <c r="AL845" s="6" t="n">
        <v>1.13</v>
      </c>
      <c r="AM845" s="0" t="s">
        <v>380</v>
      </c>
    </row>
    <row collapsed="false" customFormat="false" customHeight="false" hidden="false" ht="12.1" outlineLevel="0" r="846">
      <c r="A846" s="0"/>
      <c r="B846" s="0"/>
      <c r="C846" s="0"/>
      <c r="D846" s="0"/>
      <c r="E846" s="0"/>
      <c r="F846" s="0"/>
      <c r="G846" s="0"/>
      <c r="H846" s="0"/>
      <c r="I846" s="0"/>
      <c r="J846" s="0"/>
      <c r="K846" s="0"/>
      <c r="L846" s="0"/>
      <c r="M846" s="0"/>
      <c r="N846" s="0"/>
      <c r="O846" s="0"/>
      <c r="P846" s="0"/>
      <c r="Q846" s="0"/>
      <c r="R846" s="0"/>
      <c r="S846" s="0"/>
      <c r="T846" s="0"/>
      <c r="U846" s="0"/>
      <c r="V846" s="0"/>
      <c r="W846" s="0"/>
      <c r="X846" s="0"/>
      <c r="Y846" s="0"/>
      <c r="Z846" s="0"/>
      <c r="AA846" s="0"/>
      <c r="AB846" s="0"/>
      <c r="AC846" s="0"/>
      <c r="AD846" s="0"/>
      <c r="AE846" s="0"/>
      <c r="AF846" s="0"/>
      <c r="AG846" s="0"/>
      <c r="AH846" s="0"/>
      <c r="AI846" s="0"/>
      <c r="AJ846" s="0"/>
      <c r="AK846" s="11" t="n">
        <v>45967</v>
      </c>
      <c r="AL846" s="6" t="n">
        <v>1.13</v>
      </c>
      <c r="AM846" s="0" t="s">
        <v>380</v>
      </c>
    </row>
    <row collapsed="false" customFormat="false" customHeight="false" hidden="false" ht="12.1" outlineLevel="0" r="847">
      <c r="A847" s="0"/>
      <c r="B847" s="0"/>
      <c r="C847" s="0"/>
      <c r="D847" s="0"/>
      <c r="E847" s="0"/>
      <c r="F847" s="0"/>
      <c r="G847" s="0"/>
      <c r="H847" s="0"/>
      <c r="I847" s="0"/>
      <c r="J847" s="0"/>
      <c r="K847" s="0"/>
      <c r="L847" s="0"/>
      <c r="M847" s="0"/>
      <c r="N847" s="0"/>
      <c r="O847" s="0"/>
      <c r="P847" s="0"/>
      <c r="Q847" s="0"/>
      <c r="R847" s="0"/>
      <c r="S847" s="0"/>
      <c r="T847" s="0"/>
      <c r="U847" s="0"/>
      <c r="V847" s="0"/>
      <c r="W847" s="0"/>
      <c r="X847" s="0"/>
      <c r="Y847" s="0"/>
      <c r="Z847" s="0"/>
      <c r="AA847" s="0"/>
      <c r="AB847" s="0"/>
      <c r="AC847" s="0"/>
      <c r="AD847" s="0"/>
      <c r="AE847" s="0"/>
      <c r="AF847" s="0"/>
      <c r="AG847" s="0"/>
      <c r="AH847" s="0"/>
      <c r="AI847" s="0"/>
      <c r="AJ847" s="0"/>
      <c r="AK847" s="11" t="n">
        <v>45967</v>
      </c>
      <c r="AL847" s="6" t="n">
        <v>1.13</v>
      </c>
      <c r="AM847" s="0" t="s">
        <v>380</v>
      </c>
    </row>
    <row collapsed="false" customFormat="false" customHeight="false" hidden="false" ht="12.1" outlineLevel="0" r="848">
      <c r="A848" s="0"/>
      <c r="B848" s="0"/>
      <c r="C848" s="0"/>
      <c r="D848" s="0"/>
      <c r="E848" s="0"/>
      <c r="F848" s="0"/>
      <c r="G848" s="0"/>
      <c r="H848" s="0"/>
      <c r="I848" s="0"/>
      <c r="J848" s="0"/>
      <c r="K848" s="0"/>
      <c r="L848" s="0"/>
      <c r="M848" s="0"/>
      <c r="N848" s="0"/>
      <c r="O848" s="0"/>
      <c r="P848" s="0"/>
      <c r="Q848" s="0"/>
      <c r="R848" s="0"/>
      <c r="S848" s="0"/>
      <c r="T848" s="0"/>
      <c r="U848" s="0"/>
      <c r="V848" s="0"/>
      <c r="W848" s="0"/>
      <c r="X848" s="0"/>
      <c r="Y848" s="0"/>
      <c r="Z848" s="0"/>
      <c r="AA848" s="0"/>
      <c r="AB848" s="0"/>
      <c r="AC848" s="0"/>
      <c r="AD848" s="0"/>
      <c r="AE848" s="0"/>
      <c r="AF848" s="0"/>
      <c r="AG848" s="0"/>
      <c r="AH848" s="0"/>
      <c r="AI848" s="0"/>
      <c r="AJ848" s="0"/>
      <c r="AK848" s="11" t="n">
        <v>45967</v>
      </c>
      <c r="AL848" s="6" t="n">
        <v>1.13</v>
      </c>
      <c r="AM848" s="0" t="s">
        <v>380</v>
      </c>
    </row>
    <row collapsed="false" customFormat="false" customHeight="false" hidden="false" ht="12.1" outlineLevel="0" r="849">
      <c r="A849" s="0"/>
      <c r="B849" s="0"/>
      <c r="C849" s="0"/>
      <c r="D849" s="0"/>
      <c r="E849" s="0"/>
      <c r="F849" s="0"/>
      <c r="G849" s="0"/>
      <c r="H849" s="0"/>
      <c r="I849" s="0"/>
      <c r="J849" s="0"/>
      <c r="K849" s="0"/>
      <c r="L849" s="0"/>
      <c r="M849" s="0"/>
      <c r="N849" s="0"/>
      <c r="O849" s="0"/>
      <c r="P849" s="0"/>
      <c r="Q849" s="0"/>
      <c r="R849" s="0"/>
      <c r="S849" s="0"/>
      <c r="T849" s="0"/>
      <c r="U849" s="0"/>
      <c r="V849" s="0"/>
      <c r="W849" s="0"/>
      <c r="X849" s="0"/>
      <c r="Y849" s="0"/>
      <c r="Z849" s="0"/>
      <c r="AA849" s="0"/>
      <c r="AB849" s="0"/>
      <c r="AC849" s="0"/>
      <c r="AD849" s="0"/>
      <c r="AE849" s="0"/>
      <c r="AF849" s="0"/>
      <c r="AG849" s="0"/>
      <c r="AH849" s="0"/>
      <c r="AI849" s="0"/>
      <c r="AJ849" s="0"/>
      <c r="AK849" s="11" t="n">
        <v>45967</v>
      </c>
      <c r="AL849" s="6" t="n">
        <v>1.13</v>
      </c>
      <c r="AM849" s="0" t="s">
        <v>380</v>
      </c>
    </row>
    <row collapsed="false" customFormat="false" customHeight="false" hidden="false" ht="12.1" outlineLevel="0" r="850">
      <c r="A850" s="0"/>
      <c r="B850" s="0"/>
      <c r="C850" s="0"/>
      <c r="D850" s="0"/>
      <c r="E850" s="0"/>
      <c r="F850" s="0"/>
      <c r="G850" s="0"/>
      <c r="H850" s="0"/>
      <c r="I850" s="0"/>
      <c r="J850" s="0"/>
      <c r="K850" s="0"/>
      <c r="L850" s="0"/>
      <c r="M850" s="0"/>
      <c r="N850" s="0"/>
      <c r="O850" s="0"/>
      <c r="P850" s="0"/>
      <c r="Q850" s="0"/>
      <c r="R850" s="0"/>
      <c r="S850" s="0"/>
      <c r="T850" s="0"/>
      <c r="U850" s="0"/>
      <c r="V850" s="0"/>
      <c r="W850" s="0"/>
      <c r="X850" s="0"/>
      <c r="Y850" s="0"/>
      <c r="Z850" s="0"/>
      <c r="AA850" s="0"/>
      <c r="AB850" s="0"/>
      <c r="AC850" s="0"/>
      <c r="AD850" s="0"/>
      <c r="AE850" s="0"/>
      <c r="AF850" s="0"/>
      <c r="AG850" s="0"/>
      <c r="AH850" s="0"/>
      <c r="AI850" s="0"/>
      <c r="AJ850" s="0"/>
      <c r="AK850" s="11" t="n">
        <v>45967</v>
      </c>
      <c r="AL850" s="6" t="n">
        <v>1.13</v>
      </c>
      <c r="AM850" s="0" t="s">
        <v>380</v>
      </c>
    </row>
    <row collapsed="false" customFormat="false" customHeight="false" hidden="false" ht="12.1" outlineLevel="0" r="851">
      <c r="A851" s="0"/>
      <c r="B851" s="0"/>
      <c r="C851" s="0"/>
      <c r="D851" s="0"/>
      <c r="E851" s="0"/>
      <c r="F851" s="0"/>
      <c r="G851" s="0"/>
      <c r="H851" s="0"/>
      <c r="I851" s="0"/>
      <c r="J851" s="0"/>
      <c r="K851" s="0"/>
      <c r="L851" s="0"/>
      <c r="M851" s="0"/>
      <c r="N851" s="0"/>
      <c r="O851" s="0"/>
      <c r="P851" s="0"/>
      <c r="Q851" s="0"/>
      <c r="R851" s="0"/>
      <c r="S851" s="0"/>
      <c r="T851" s="0"/>
      <c r="U851" s="0"/>
      <c r="V851" s="0"/>
      <c r="W851" s="0"/>
      <c r="X851" s="0"/>
      <c r="Y851" s="0"/>
      <c r="Z851" s="0"/>
      <c r="AA851" s="0"/>
      <c r="AB851" s="0"/>
      <c r="AC851" s="0"/>
      <c r="AD851" s="0"/>
      <c r="AE851" s="0"/>
      <c r="AF851" s="0"/>
      <c r="AG851" s="0"/>
      <c r="AH851" s="0"/>
      <c r="AI851" s="0"/>
      <c r="AJ851" s="0"/>
      <c r="AK851" s="11" t="n">
        <v>45967</v>
      </c>
      <c r="AL851" s="6" t="n">
        <v>1.13</v>
      </c>
      <c r="AM851" s="0" t="s">
        <v>380</v>
      </c>
    </row>
    <row collapsed="false" customFormat="false" customHeight="false" hidden="false" ht="12.1" outlineLevel="0" r="852">
      <c r="A852" s="0"/>
      <c r="B852" s="0"/>
      <c r="C852" s="0"/>
      <c r="D852" s="0"/>
      <c r="E852" s="0"/>
      <c r="F852" s="0"/>
      <c r="G852" s="0"/>
      <c r="H852" s="0"/>
      <c r="I852" s="0"/>
      <c r="J852" s="0"/>
      <c r="K852" s="0"/>
      <c r="L852" s="0"/>
      <c r="M852" s="0"/>
      <c r="N852" s="0"/>
      <c r="O852" s="0"/>
      <c r="P852" s="0"/>
      <c r="Q852" s="0"/>
      <c r="R852" s="0"/>
      <c r="S852" s="0"/>
      <c r="T852" s="0"/>
      <c r="U852" s="0"/>
      <c r="V852" s="0"/>
      <c r="W852" s="0"/>
      <c r="X852" s="0"/>
      <c r="Y852" s="0"/>
      <c r="Z852" s="0"/>
      <c r="AA852" s="0"/>
      <c r="AB852" s="0"/>
      <c r="AC852" s="0"/>
      <c r="AD852" s="0"/>
      <c r="AE852" s="0"/>
      <c r="AF852" s="0"/>
      <c r="AG852" s="0"/>
      <c r="AH852" s="0"/>
      <c r="AI852" s="0"/>
      <c r="AJ852" s="0"/>
      <c r="AK852" s="11" t="n">
        <v>45967</v>
      </c>
      <c r="AL852" s="6" t="n">
        <v>1.13</v>
      </c>
      <c r="AM852" s="0" t="s">
        <v>380</v>
      </c>
    </row>
    <row collapsed="false" customFormat="false" customHeight="false" hidden="false" ht="12.1" outlineLevel="0" r="853">
      <c r="A853" s="0"/>
      <c r="B853" s="0"/>
      <c r="C853" s="0"/>
      <c r="D853" s="0"/>
      <c r="E853" s="0"/>
      <c r="F853" s="0"/>
      <c r="G853" s="0"/>
      <c r="H853" s="0"/>
      <c r="I853" s="0"/>
      <c r="J853" s="0"/>
      <c r="K853" s="0"/>
      <c r="L853" s="0"/>
      <c r="M853" s="0"/>
      <c r="N853" s="0"/>
      <c r="O853" s="0"/>
      <c r="P853" s="0"/>
      <c r="Q853" s="0"/>
      <c r="R853" s="0"/>
      <c r="S853" s="0"/>
      <c r="T853" s="0"/>
      <c r="U853" s="0"/>
      <c r="V853" s="0"/>
      <c r="W853" s="0"/>
      <c r="X853" s="0"/>
      <c r="Y853" s="0"/>
      <c r="Z853" s="0"/>
      <c r="AA853" s="0"/>
      <c r="AB853" s="0"/>
      <c r="AC853" s="0"/>
      <c r="AD853" s="0"/>
      <c r="AE853" s="0"/>
      <c r="AF853" s="0"/>
      <c r="AG853" s="0"/>
      <c r="AH853" s="0"/>
      <c r="AI853" s="0"/>
      <c r="AJ853" s="0"/>
      <c r="AK853" s="11" t="n">
        <v>45967</v>
      </c>
      <c r="AL853" s="6" t="n">
        <v>1.13</v>
      </c>
      <c r="AM853" s="0" t="s">
        <v>380</v>
      </c>
    </row>
    <row collapsed="false" customFormat="false" customHeight="false" hidden="false" ht="12.1" outlineLevel="0" r="854">
      <c r="A854" s="0"/>
      <c r="B854" s="0"/>
      <c r="C854" s="0"/>
      <c r="D854" s="0"/>
      <c r="E854" s="0"/>
      <c r="F854" s="0"/>
      <c r="G854" s="0"/>
      <c r="H854" s="0"/>
      <c r="I854" s="0"/>
      <c r="J854" s="0"/>
      <c r="K854" s="0"/>
      <c r="L854" s="0"/>
      <c r="M854" s="0"/>
      <c r="N854" s="0"/>
      <c r="O854" s="0"/>
      <c r="P854" s="0"/>
      <c r="Q854" s="0"/>
      <c r="R854" s="0"/>
      <c r="S854" s="0"/>
      <c r="T854" s="0"/>
      <c r="U854" s="0"/>
      <c r="V854" s="0"/>
      <c r="W854" s="0"/>
      <c r="X854" s="0"/>
      <c r="Y854" s="0"/>
      <c r="Z854" s="0"/>
      <c r="AA854" s="0"/>
      <c r="AB854" s="0"/>
      <c r="AC854" s="0"/>
      <c r="AD854" s="0"/>
      <c r="AE854" s="0"/>
      <c r="AF854" s="0"/>
      <c r="AG854" s="0"/>
      <c r="AH854" s="0"/>
      <c r="AI854" s="0"/>
      <c r="AJ854" s="0"/>
      <c r="AK854" s="11" t="n">
        <v>45967</v>
      </c>
      <c r="AL854" s="6" t="n">
        <v>1.13</v>
      </c>
      <c r="AM854" s="0" t="s">
        <v>380</v>
      </c>
    </row>
    <row collapsed="false" customFormat="false" customHeight="false" hidden="false" ht="12.1" outlineLevel="0" r="855">
      <c r="A855" s="0"/>
      <c r="B855" s="0"/>
      <c r="C855" s="0"/>
      <c r="D855" s="0"/>
      <c r="E855" s="0"/>
      <c r="F855" s="0"/>
      <c r="G855" s="0"/>
      <c r="H855" s="0"/>
      <c r="I855" s="0"/>
      <c r="J855" s="0"/>
      <c r="K855" s="0"/>
      <c r="L855" s="0"/>
      <c r="M855" s="0"/>
      <c r="N855" s="0"/>
      <c r="O855" s="0"/>
      <c r="P855" s="0"/>
      <c r="Q855" s="0"/>
      <c r="R855" s="0"/>
      <c r="S855" s="0"/>
      <c r="T855" s="0"/>
      <c r="U855" s="0"/>
      <c r="V855" s="0"/>
      <c r="W855" s="0"/>
      <c r="X855" s="0"/>
      <c r="Y855" s="0"/>
      <c r="Z855" s="0"/>
      <c r="AA855" s="0"/>
      <c r="AB855" s="0"/>
      <c r="AC855" s="0"/>
      <c r="AD855" s="0"/>
      <c r="AE855" s="0"/>
      <c r="AF855" s="0"/>
      <c r="AG855" s="0"/>
      <c r="AH855" s="0"/>
      <c r="AI855" s="0"/>
      <c r="AJ855" s="0"/>
      <c r="AK855" s="11" t="n">
        <v>45967</v>
      </c>
      <c r="AL855" s="6" t="n">
        <v>1.13</v>
      </c>
      <c r="AM855" s="0" t="s">
        <v>380</v>
      </c>
    </row>
    <row collapsed="false" customFormat="false" customHeight="false" hidden="false" ht="12.1" outlineLevel="0" r="856">
      <c r="A856" s="0"/>
      <c r="B856" s="0"/>
      <c r="C856" s="0"/>
      <c r="D856" s="0"/>
      <c r="E856" s="0"/>
      <c r="F856" s="0"/>
      <c r="G856" s="0"/>
      <c r="H856" s="0"/>
      <c r="I856" s="0"/>
      <c r="J856" s="0"/>
      <c r="K856" s="0"/>
      <c r="L856" s="0"/>
      <c r="M856" s="0"/>
      <c r="N856" s="0"/>
      <c r="O856" s="0"/>
      <c r="P856" s="0"/>
      <c r="Q856" s="0"/>
      <c r="R856" s="0"/>
      <c r="S856" s="0"/>
      <c r="T856" s="0"/>
      <c r="U856" s="0"/>
      <c r="V856" s="0"/>
      <c r="W856" s="0"/>
      <c r="X856" s="0"/>
      <c r="Y856" s="0"/>
      <c r="Z856" s="0"/>
      <c r="AA856" s="0"/>
      <c r="AB856" s="0"/>
      <c r="AC856" s="0"/>
      <c r="AD856" s="0"/>
      <c r="AE856" s="0"/>
      <c r="AF856" s="0"/>
      <c r="AG856" s="0"/>
      <c r="AH856" s="0"/>
      <c r="AI856" s="0"/>
      <c r="AJ856" s="0"/>
      <c r="AK856" s="11" t="n">
        <v>45967</v>
      </c>
      <c r="AL856" s="6" t="n">
        <v>1.13</v>
      </c>
      <c r="AM856" s="0" t="s">
        <v>380</v>
      </c>
    </row>
    <row collapsed="false" customFormat="false" customHeight="false" hidden="false" ht="12.1" outlineLevel="0" r="857">
      <c r="A857" s="0"/>
      <c r="B857" s="0"/>
      <c r="C857" s="0"/>
      <c r="D857" s="0"/>
      <c r="E857" s="0"/>
      <c r="F857" s="0"/>
      <c r="G857" s="0"/>
      <c r="H857" s="0"/>
      <c r="I857" s="0"/>
      <c r="J857" s="0"/>
      <c r="K857" s="0"/>
      <c r="L857" s="0"/>
      <c r="M857" s="0"/>
      <c r="N857" s="0"/>
      <c r="O857" s="0"/>
      <c r="P857" s="0"/>
      <c r="Q857" s="0"/>
      <c r="R857" s="0"/>
      <c r="S857" s="0"/>
      <c r="T857" s="0"/>
      <c r="U857" s="0"/>
      <c r="V857" s="0"/>
      <c r="W857" s="0"/>
      <c r="X857" s="0"/>
      <c r="Y857" s="0"/>
      <c r="Z857" s="0"/>
      <c r="AA857" s="0"/>
      <c r="AB857" s="0"/>
      <c r="AC857" s="0"/>
      <c r="AD857" s="0"/>
      <c r="AE857" s="0"/>
      <c r="AF857" s="0"/>
      <c r="AG857" s="0"/>
      <c r="AH857" s="0"/>
      <c r="AI857" s="0"/>
      <c r="AJ857" s="0"/>
      <c r="AK857" s="11" t="n">
        <v>45967</v>
      </c>
      <c r="AL857" s="6" t="n">
        <v>1.13</v>
      </c>
      <c r="AM857" s="0" t="s">
        <v>380</v>
      </c>
    </row>
    <row collapsed="false" customFormat="false" customHeight="false" hidden="false" ht="12.1" outlineLevel="0" r="858">
      <c r="A858" s="0"/>
      <c r="B858" s="0"/>
      <c r="C858" s="0"/>
      <c r="D858" s="0"/>
      <c r="E858" s="0"/>
      <c r="F858" s="0"/>
      <c r="G858" s="0"/>
      <c r="H858" s="0"/>
      <c r="I858" s="0"/>
      <c r="J858" s="0"/>
      <c r="K858" s="0"/>
      <c r="L858" s="0"/>
      <c r="M858" s="0"/>
      <c r="N858" s="0"/>
      <c r="O858" s="0"/>
      <c r="P858" s="0"/>
      <c r="Q858" s="0"/>
      <c r="R858" s="0"/>
      <c r="S858" s="0"/>
      <c r="T858" s="0"/>
      <c r="U858" s="0"/>
      <c r="V858" s="0"/>
      <c r="W858" s="0"/>
      <c r="X858" s="0"/>
      <c r="Y858" s="0"/>
      <c r="Z858" s="0"/>
      <c r="AA858" s="0"/>
      <c r="AB858" s="0"/>
      <c r="AC858" s="0"/>
      <c r="AD858" s="0"/>
      <c r="AE858" s="0"/>
      <c r="AF858" s="0"/>
      <c r="AG858" s="0"/>
      <c r="AH858" s="0"/>
      <c r="AI858" s="0"/>
      <c r="AJ858" s="0"/>
      <c r="AK858" s="11" t="n">
        <v>45967</v>
      </c>
      <c r="AL858" s="6" t="n">
        <v>1.13</v>
      </c>
      <c r="AM858" s="0" t="s">
        <v>380</v>
      </c>
    </row>
    <row collapsed="false" customFormat="false" customHeight="false" hidden="false" ht="12.1" outlineLevel="0" r="859">
      <c r="A859" s="0"/>
      <c r="B859" s="0"/>
      <c r="C859" s="0"/>
      <c r="D859" s="0"/>
      <c r="E859" s="0"/>
      <c r="F859" s="0"/>
      <c r="G859" s="0"/>
      <c r="H859" s="0"/>
      <c r="I859" s="0"/>
      <c r="J859" s="0"/>
      <c r="K859" s="0"/>
      <c r="L859" s="0"/>
      <c r="M859" s="0"/>
      <c r="N859" s="0"/>
      <c r="O859" s="0"/>
      <c r="P859" s="0"/>
      <c r="Q859" s="0"/>
      <c r="R859" s="0"/>
      <c r="S859" s="0"/>
      <c r="T859" s="0"/>
      <c r="U859" s="0"/>
      <c r="V859" s="0"/>
      <c r="W859" s="0"/>
      <c r="X859" s="0"/>
      <c r="Y859" s="0"/>
      <c r="Z859" s="0"/>
      <c r="AA859" s="0"/>
      <c r="AB859" s="0"/>
      <c r="AC859" s="0"/>
      <c r="AD859" s="0"/>
      <c r="AE859" s="0"/>
      <c r="AF859" s="0"/>
      <c r="AG859" s="0"/>
      <c r="AH859" s="0"/>
      <c r="AI859" s="0"/>
      <c r="AJ859" s="0"/>
      <c r="AK859" s="11" t="n">
        <v>45967</v>
      </c>
      <c r="AL859" s="6" t="n">
        <v>1.13</v>
      </c>
      <c r="AM859" s="0" t="s">
        <v>380</v>
      </c>
    </row>
    <row collapsed="false" customFormat="false" customHeight="false" hidden="false" ht="12.1" outlineLevel="0" r="860">
      <c r="A860" s="0"/>
      <c r="B860" s="0"/>
      <c r="C860" s="0"/>
      <c r="D860" s="0"/>
      <c r="E860" s="0"/>
      <c r="F860" s="0"/>
      <c r="G860" s="0"/>
      <c r="H860" s="0"/>
      <c r="I860" s="0"/>
      <c r="J860" s="0"/>
      <c r="K860" s="0"/>
      <c r="L860" s="0"/>
      <c r="M860" s="0"/>
      <c r="N860" s="0"/>
      <c r="O860" s="0"/>
      <c r="P860" s="0"/>
      <c r="Q860" s="0"/>
      <c r="R860" s="0"/>
      <c r="S860" s="0"/>
      <c r="T860" s="0"/>
      <c r="U860" s="0"/>
      <c r="V860" s="0"/>
      <c r="W860" s="0"/>
      <c r="X860" s="0"/>
      <c r="Y860" s="0"/>
      <c r="Z860" s="0"/>
      <c r="AA860" s="0"/>
      <c r="AB860" s="0"/>
      <c r="AC860" s="0"/>
      <c r="AD860" s="0"/>
      <c r="AE860" s="0"/>
      <c r="AF860" s="0"/>
      <c r="AG860" s="0"/>
      <c r="AH860" s="0"/>
      <c r="AI860" s="0"/>
      <c r="AJ860" s="0"/>
      <c r="AK860" s="11" t="n">
        <v>45967</v>
      </c>
      <c r="AL860" s="6" t="n">
        <v>1.13</v>
      </c>
      <c r="AM860" s="0" t="s">
        <v>380</v>
      </c>
    </row>
    <row collapsed="false" customFormat="false" customHeight="false" hidden="false" ht="12.1" outlineLevel="0" r="861">
      <c r="A861" s="0"/>
      <c r="B861" s="0"/>
      <c r="C861" s="0"/>
      <c r="D861" s="0"/>
      <c r="E861" s="0"/>
      <c r="F861" s="0"/>
      <c r="G861" s="0"/>
      <c r="H861" s="0"/>
      <c r="I861" s="0"/>
      <c r="J861" s="0"/>
      <c r="K861" s="0"/>
      <c r="L861" s="0"/>
      <c r="M861" s="0"/>
      <c r="N861" s="0"/>
      <c r="O861" s="0"/>
      <c r="P861" s="0"/>
      <c r="Q861" s="0"/>
      <c r="R861" s="0"/>
      <c r="S861" s="0"/>
      <c r="T861" s="0"/>
      <c r="U861" s="0"/>
      <c r="V861" s="0"/>
      <c r="W861" s="0"/>
      <c r="X861" s="0"/>
      <c r="Y861" s="0"/>
      <c r="Z861" s="0"/>
      <c r="AA861" s="0"/>
      <c r="AB861" s="0"/>
      <c r="AC861" s="0"/>
      <c r="AD861" s="0"/>
      <c r="AE861" s="0"/>
      <c r="AF861" s="0"/>
      <c r="AG861" s="0"/>
      <c r="AH861" s="0"/>
      <c r="AI861" s="0"/>
      <c r="AJ861" s="0"/>
      <c r="AK861" s="11" t="n">
        <v>45967</v>
      </c>
      <c r="AL861" s="6" t="n">
        <v>1.13</v>
      </c>
      <c r="AM861" s="0" t="s">
        <v>380</v>
      </c>
    </row>
    <row collapsed="false" customFormat="false" customHeight="false" hidden="false" ht="12.1" outlineLevel="0" r="862">
      <c r="A862" s="0"/>
      <c r="B862" s="0"/>
      <c r="C862" s="0"/>
      <c r="D862" s="0"/>
      <c r="E862" s="0"/>
      <c r="F862" s="0"/>
      <c r="G862" s="0"/>
      <c r="H862" s="0"/>
      <c r="I862" s="0"/>
      <c r="J862" s="0"/>
      <c r="K862" s="0"/>
      <c r="L862" s="0"/>
      <c r="M862" s="0"/>
      <c r="N862" s="0"/>
      <c r="O862" s="0"/>
      <c r="P862" s="0"/>
      <c r="Q862" s="0"/>
      <c r="R862" s="0"/>
      <c r="S862" s="0"/>
      <c r="T862" s="0"/>
      <c r="U862" s="0"/>
      <c r="V862" s="0"/>
      <c r="W862" s="0"/>
      <c r="X862" s="0"/>
      <c r="Y862" s="0"/>
      <c r="Z862" s="0"/>
      <c r="AA862" s="0"/>
      <c r="AB862" s="0"/>
      <c r="AC862" s="0"/>
      <c r="AD862" s="0"/>
      <c r="AE862" s="0"/>
      <c r="AF862" s="0"/>
      <c r="AG862" s="0"/>
      <c r="AH862" s="0"/>
      <c r="AI862" s="0"/>
      <c r="AJ862" s="0"/>
      <c r="AK862" s="11" t="n">
        <v>45967</v>
      </c>
      <c r="AL862" s="6" t="n">
        <v>1.13</v>
      </c>
      <c r="AM862" s="0" t="s">
        <v>380</v>
      </c>
    </row>
    <row collapsed="false" customFormat="false" customHeight="false" hidden="false" ht="12.1" outlineLevel="0" r="863">
      <c r="A863" s="0"/>
      <c r="B863" s="0"/>
      <c r="C863" s="0"/>
      <c r="D863" s="0"/>
      <c r="E863" s="0"/>
      <c r="F863" s="0"/>
      <c r="G863" s="0"/>
      <c r="H863" s="0"/>
      <c r="I863" s="0"/>
      <c r="J863" s="0"/>
      <c r="K863" s="0"/>
      <c r="L863" s="0"/>
      <c r="M863" s="0"/>
      <c r="N863" s="0"/>
      <c r="O863" s="0"/>
      <c r="P863" s="0"/>
      <c r="Q863" s="0"/>
      <c r="R863" s="0"/>
      <c r="S863" s="0"/>
      <c r="T863" s="0"/>
      <c r="U863" s="0"/>
      <c r="V863" s="0"/>
      <c r="W863" s="0"/>
      <c r="X863" s="0"/>
      <c r="Y863" s="0"/>
      <c r="Z863" s="0"/>
      <c r="AA863" s="0"/>
      <c r="AB863" s="0"/>
      <c r="AC863" s="0"/>
      <c r="AD863" s="0"/>
      <c r="AE863" s="0"/>
      <c r="AF863" s="0"/>
      <c r="AG863" s="0"/>
      <c r="AH863" s="0"/>
      <c r="AI863" s="0"/>
      <c r="AJ863" s="0"/>
      <c r="AK863" s="11" t="n">
        <v>45967</v>
      </c>
      <c r="AL863" s="6" t="n">
        <v>1.13</v>
      </c>
      <c r="AM863" s="0" t="s">
        <v>380</v>
      </c>
    </row>
    <row collapsed="false" customFormat="false" customHeight="false" hidden="false" ht="12.1" outlineLevel="0" r="864">
      <c r="A864" s="0"/>
      <c r="B864" s="0"/>
      <c r="C864" s="0"/>
      <c r="D864" s="0"/>
      <c r="E864" s="0"/>
      <c r="F864" s="0"/>
      <c r="G864" s="0"/>
      <c r="H864" s="0"/>
      <c r="I864" s="0"/>
      <c r="J864" s="0"/>
      <c r="K864" s="0"/>
      <c r="L864" s="0"/>
      <c r="M864" s="0"/>
      <c r="N864" s="0"/>
      <c r="O864" s="0"/>
      <c r="P864" s="0"/>
      <c r="Q864" s="0"/>
      <c r="R864" s="0"/>
      <c r="S864" s="0"/>
      <c r="T864" s="0"/>
      <c r="U864" s="0"/>
      <c r="V864" s="0"/>
      <c r="W864" s="0"/>
      <c r="X864" s="0"/>
      <c r="Y864" s="0"/>
      <c r="Z864" s="0"/>
      <c r="AA864" s="0"/>
      <c r="AB864" s="0"/>
      <c r="AC864" s="0"/>
      <c r="AD864" s="0"/>
      <c r="AE864" s="0"/>
      <c r="AF864" s="0"/>
      <c r="AG864" s="0"/>
      <c r="AH864" s="0"/>
      <c r="AI864" s="0"/>
      <c r="AJ864" s="0"/>
      <c r="AK864" s="11" t="n">
        <v>45967</v>
      </c>
      <c r="AL864" s="6" t="n">
        <v>1.13</v>
      </c>
      <c r="AM864" s="0" t="s">
        <v>380</v>
      </c>
    </row>
    <row collapsed="false" customFormat="false" customHeight="false" hidden="false" ht="12.1" outlineLevel="0" r="865">
      <c r="A865" s="0"/>
      <c r="B865" s="0"/>
      <c r="C865" s="0"/>
      <c r="D865" s="0"/>
      <c r="E865" s="0"/>
      <c r="F865" s="0"/>
      <c r="G865" s="0"/>
      <c r="H865" s="0"/>
      <c r="I865" s="0"/>
      <c r="J865" s="0"/>
      <c r="K865" s="0"/>
      <c r="L865" s="0"/>
      <c r="M865" s="0"/>
      <c r="N865" s="0"/>
      <c r="O865" s="0"/>
      <c r="P865" s="0"/>
      <c r="Q865" s="0"/>
      <c r="R865" s="0"/>
      <c r="S865" s="0"/>
      <c r="T865" s="0"/>
      <c r="U865" s="0"/>
      <c r="V865" s="0"/>
      <c r="W865" s="0"/>
      <c r="X865" s="0"/>
      <c r="Y865" s="0"/>
      <c r="Z865" s="0"/>
      <c r="AA865" s="0"/>
      <c r="AB865" s="0"/>
      <c r="AC865" s="0"/>
      <c r="AD865" s="0"/>
      <c r="AE865" s="0"/>
      <c r="AF865" s="0"/>
      <c r="AG865" s="0"/>
      <c r="AH865" s="0"/>
      <c r="AI865" s="0"/>
      <c r="AJ865" s="0"/>
      <c r="AK865" s="11" t="n">
        <v>45967</v>
      </c>
      <c r="AL865" s="6" t="n">
        <v>1.13</v>
      </c>
      <c r="AM865" s="0" t="s">
        <v>380</v>
      </c>
    </row>
    <row collapsed="false" customFormat="false" customHeight="false" hidden="false" ht="12.1" outlineLevel="0" r="866">
      <c r="A866" s="0"/>
      <c r="B866" s="0"/>
      <c r="C866" s="0"/>
      <c r="D866" s="0"/>
      <c r="E866" s="0"/>
      <c r="F866" s="0"/>
      <c r="G866" s="0"/>
      <c r="H866" s="0"/>
      <c r="I866" s="0"/>
      <c r="J866" s="0"/>
      <c r="K866" s="0"/>
      <c r="L866" s="0"/>
      <c r="M866" s="0"/>
      <c r="N866" s="0"/>
      <c r="O866" s="0"/>
      <c r="P866" s="0"/>
      <c r="Q866" s="0"/>
      <c r="R866" s="0"/>
      <c r="S866" s="0"/>
      <c r="T866" s="0"/>
      <c r="U866" s="0"/>
      <c r="V866" s="0"/>
      <c r="W866" s="0"/>
      <c r="X866" s="0"/>
      <c r="Y866" s="0"/>
      <c r="Z866" s="0"/>
      <c r="AA866" s="0"/>
      <c r="AB866" s="0"/>
      <c r="AC866" s="0"/>
      <c r="AD866" s="0"/>
      <c r="AE866" s="0"/>
      <c r="AF866" s="0"/>
      <c r="AG866" s="0"/>
      <c r="AH866" s="0"/>
      <c r="AI866" s="0"/>
      <c r="AJ866" s="0"/>
      <c r="AK866" s="11" t="n">
        <v>45967</v>
      </c>
      <c r="AL866" s="6" t="n">
        <v>1.13</v>
      </c>
      <c r="AM866" s="0" t="s">
        <v>380</v>
      </c>
    </row>
    <row collapsed="false" customFormat="false" customHeight="false" hidden="false" ht="12.1" outlineLevel="0" r="867">
      <c r="A867" s="0"/>
      <c r="B867" s="0"/>
      <c r="C867" s="0"/>
      <c r="D867" s="0"/>
      <c r="E867" s="0"/>
      <c r="F867" s="0"/>
      <c r="G867" s="0"/>
      <c r="H867" s="0"/>
      <c r="I867" s="0"/>
      <c r="J867" s="0"/>
      <c r="K867" s="0"/>
      <c r="L867" s="0"/>
      <c r="M867" s="0"/>
      <c r="N867" s="0"/>
      <c r="O867" s="0"/>
      <c r="P867" s="0"/>
      <c r="Q867" s="0"/>
      <c r="R867" s="0"/>
      <c r="S867" s="0"/>
      <c r="T867" s="0"/>
      <c r="U867" s="0"/>
      <c r="V867" s="0"/>
      <c r="W867" s="0"/>
      <c r="X867" s="0"/>
      <c r="Y867" s="0"/>
      <c r="Z867" s="0"/>
      <c r="AA867" s="0"/>
      <c r="AB867" s="0"/>
      <c r="AC867" s="0"/>
      <c r="AD867" s="0"/>
      <c r="AE867" s="0"/>
      <c r="AF867" s="0"/>
      <c r="AG867" s="0"/>
      <c r="AH867" s="0"/>
      <c r="AI867" s="0"/>
      <c r="AJ867" s="0"/>
      <c r="AK867" s="11" t="n">
        <v>45967</v>
      </c>
      <c r="AL867" s="6" t="n">
        <v>1.13</v>
      </c>
      <c r="AM867" s="0" t="s">
        <v>380</v>
      </c>
    </row>
    <row collapsed="false" customFormat="false" customHeight="false" hidden="false" ht="12.1" outlineLevel="0" r="868">
      <c r="A868" s="0"/>
      <c r="B868" s="0"/>
      <c r="C868" s="0"/>
      <c r="D868" s="0"/>
      <c r="E868" s="0"/>
      <c r="F868" s="0"/>
      <c r="G868" s="0"/>
      <c r="H868" s="0"/>
      <c r="I868" s="0"/>
      <c r="J868" s="0"/>
      <c r="K868" s="0"/>
      <c r="L868" s="0"/>
      <c r="M868" s="0"/>
      <c r="N868" s="0"/>
      <c r="O868" s="0"/>
      <c r="P868" s="0"/>
      <c r="Q868" s="0"/>
      <c r="R868" s="0"/>
      <c r="S868" s="0"/>
      <c r="T868" s="0"/>
      <c r="U868" s="0"/>
      <c r="V868" s="0"/>
      <c r="W868" s="0"/>
      <c r="X868" s="0"/>
      <c r="Y868" s="0"/>
      <c r="Z868" s="0"/>
      <c r="AA868" s="0"/>
      <c r="AB868" s="0"/>
      <c r="AC868" s="0"/>
      <c r="AD868" s="0"/>
      <c r="AE868" s="0"/>
      <c r="AF868" s="0"/>
      <c r="AG868" s="0"/>
      <c r="AH868" s="0"/>
      <c r="AI868" s="0"/>
      <c r="AJ868" s="0"/>
      <c r="AK868" s="11" t="n">
        <v>45967</v>
      </c>
      <c r="AL868" s="6" t="n">
        <v>1.13</v>
      </c>
      <c r="AM868" s="0" t="s">
        <v>380</v>
      </c>
    </row>
    <row collapsed="false" customFormat="false" customHeight="false" hidden="false" ht="12.1" outlineLevel="0" r="869">
      <c r="A869" s="0"/>
      <c r="B869" s="0"/>
      <c r="C869" s="0"/>
      <c r="D869" s="0"/>
      <c r="E869" s="0"/>
      <c r="F869" s="0"/>
      <c r="G869" s="0"/>
      <c r="H869" s="0"/>
      <c r="I869" s="0"/>
      <c r="J869" s="0"/>
      <c r="K869" s="0"/>
      <c r="L869" s="0"/>
      <c r="M869" s="0"/>
      <c r="N869" s="0"/>
      <c r="O869" s="0"/>
      <c r="P869" s="0"/>
      <c r="Q869" s="0"/>
      <c r="R869" s="0"/>
      <c r="S869" s="0"/>
      <c r="T869" s="0"/>
      <c r="U869" s="0"/>
      <c r="V869" s="0"/>
      <c r="W869" s="0"/>
      <c r="X869" s="0"/>
      <c r="Y869" s="0"/>
      <c r="Z869" s="0"/>
      <c r="AA869" s="0"/>
      <c r="AB869" s="0"/>
      <c r="AC869" s="0"/>
      <c r="AD869" s="0"/>
      <c r="AE869" s="0"/>
      <c r="AF869" s="0"/>
      <c r="AG869" s="0"/>
      <c r="AH869" s="0"/>
      <c r="AI869" s="0"/>
      <c r="AJ869" s="0"/>
      <c r="AK869" s="11" t="n">
        <v>45967</v>
      </c>
      <c r="AL869" s="6" t="n">
        <v>1.13</v>
      </c>
      <c r="AM869" s="0" t="s">
        <v>380</v>
      </c>
    </row>
    <row collapsed="false" customFormat="false" customHeight="false" hidden="false" ht="12.1" outlineLevel="0" r="870">
      <c r="A870" s="0"/>
      <c r="B870" s="0"/>
      <c r="C870" s="0"/>
      <c r="D870" s="0"/>
      <c r="E870" s="0"/>
      <c r="F870" s="0"/>
      <c r="G870" s="0"/>
      <c r="H870" s="0"/>
      <c r="I870" s="0"/>
      <c r="J870" s="0"/>
      <c r="K870" s="0"/>
      <c r="L870" s="0"/>
      <c r="M870" s="0"/>
      <c r="N870" s="0"/>
      <c r="O870" s="0"/>
      <c r="P870" s="0"/>
      <c r="Q870" s="0"/>
      <c r="R870" s="0"/>
      <c r="S870" s="0"/>
      <c r="T870" s="0"/>
      <c r="U870" s="0"/>
      <c r="V870" s="0"/>
      <c r="W870" s="0"/>
      <c r="X870" s="0"/>
      <c r="Y870" s="0"/>
      <c r="Z870" s="0"/>
      <c r="AA870" s="0"/>
      <c r="AB870" s="0"/>
      <c r="AC870" s="0"/>
      <c r="AD870" s="0"/>
      <c r="AE870" s="0"/>
      <c r="AF870" s="0"/>
      <c r="AG870" s="0"/>
      <c r="AH870" s="0"/>
      <c r="AI870" s="0"/>
      <c r="AJ870" s="0"/>
      <c r="AK870" s="11" t="n">
        <v>45967</v>
      </c>
      <c r="AL870" s="6" t="n">
        <v>1.13</v>
      </c>
      <c r="AM870" s="0" t="s">
        <v>380</v>
      </c>
    </row>
    <row collapsed="false" customFormat="false" customHeight="false" hidden="false" ht="12.1" outlineLevel="0" r="871">
      <c r="A871" s="0"/>
      <c r="B871" s="0"/>
      <c r="C871" s="0"/>
      <c r="D871" s="0"/>
      <c r="E871" s="0"/>
      <c r="F871" s="0"/>
      <c r="G871" s="0"/>
      <c r="H871" s="0"/>
      <c r="I871" s="0"/>
      <c r="J871" s="0"/>
      <c r="K871" s="0"/>
      <c r="L871" s="0"/>
      <c r="M871" s="0"/>
      <c r="N871" s="0"/>
      <c r="O871" s="0"/>
      <c r="P871" s="0"/>
      <c r="Q871" s="0"/>
      <c r="R871" s="0"/>
      <c r="S871" s="0"/>
      <c r="T871" s="0"/>
      <c r="U871" s="0"/>
      <c r="V871" s="0"/>
      <c r="W871" s="0"/>
      <c r="X871" s="0"/>
      <c r="Y871" s="0"/>
      <c r="Z871" s="0"/>
      <c r="AA871" s="0"/>
      <c r="AB871" s="0"/>
      <c r="AC871" s="0"/>
      <c r="AD871" s="0"/>
      <c r="AE871" s="0"/>
      <c r="AF871" s="0"/>
      <c r="AG871" s="0"/>
      <c r="AH871" s="0"/>
      <c r="AI871" s="0"/>
      <c r="AJ871" s="0"/>
      <c r="AK871" s="11" t="n">
        <v>45967</v>
      </c>
      <c r="AL871" s="6" t="n">
        <v>1.13</v>
      </c>
      <c r="AM871" s="0" t="s">
        <v>380</v>
      </c>
    </row>
    <row collapsed="false" customFormat="false" customHeight="false" hidden="false" ht="12.1" outlineLevel="0" r="872">
      <c r="A872" s="0"/>
      <c r="B872" s="0"/>
      <c r="C872" s="0"/>
      <c r="D872" s="0"/>
      <c r="E872" s="0"/>
      <c r="F872" s="0"/>
      <c r="G872" s="0"/>
      <c r="H872" s="0"/>
      <c r="I872" s="0"/>
      <c r="J872" s="0"/>
      <c r="K872" s="0"/>
      <c r="L872" s="0"/>
      <c r="M872" s="0"/>
      <c r="N872" s="0"/>
      <c r="O872" s="0"/>
      <c r="P872" s="0"/>
      <c r="Q872" s="0"/>
      <c r="R872" s="0"/>
      <c r="S872" s="0"/>
      <c r="T872" s="0"/>
      <c r="U872" s="0"/>
      <c r="V872" s="0"/>
      <c r="W872" s="0"/>
      <c r="X872" s="0"/>
      <c r="Y872" s="0"/>
      <c r="Z872" s="0"/>
      <c r="AA872" s="0"/>
      <c r="AB872" s="0"/>
      <c r="AC872" s="0"/>
      <c r="AD872" s="0"/>
      <c r="AE872" s="0"/>
      <c r="AF872" s="0"/>
      <c r="AG872" s="0"/>
      <c r="AH872" s="0"/>
      <c r="AI872" s="0"/>
      <c r="AJ872" s="0"/>
      <c r="AK872" s="11" t="n">
        <v>45967</v>
      </c>
      <c r="AL872" s="6" t="n">
        <v>1.13</v>
      </c>
      <c r="AM872" s="0" t="s">
        <v>380</v>
      </c>
    </row>
    <row collapsed="false" customFormat="false" customHeight="false" hidden="false" ht="12.1" outlineLevel="0" r="873">
      <c r="A873" s="0"/>
      <c r="B873" s="0"/>
      <c r="C873" s="0"/>
      <c r="D873" s="0"/>
      <c r="E873" s="0"/>
      <c r="F873" s="0"/>
      <c r="G873" s="0"/>
      <c r="H873" s="0"/>
      <c r="I873" s="0"/>
      <c r="J873" s="0"/>
      <c r="K873" s="0"/>
      <c r="L873" s="0"/>
      <c r="M873" s="0"/>
      <c r="N873" s="0"/>
      <c r="O873" s="0"/>
      <c r="P873" s="0"/>
      <c r="Q873" s="0"/>
      <c r="R873" s="0"/>
      <c r="S873" s="0"/>
      <c r="T873" s="0"/>
      <c r="U873" s="0"/>
      <c r="V873" s="0"/>
      <c r="W873" s="0"/>
      <c r="X873" s="0"/>
      <c r="Y873" s="0"/>
      <c r="Z873" s="0"/>
      <c r="AA873" s="0"/>
      <c r="AB873" s="0"/>
      <c r="AC873" s="0"/>
      <c r="AD873" s="0"/>
      <c r="AE873" s="0"/>
      <c r="AF873" s="0"/>
      <c r="AG873" s="0"/>
      <c r="AH873" s="0"/>
      <c r="AI873" s="0"/>
      <c r="AJ873" s="0"/>
      <c r="AK873" s="11" t="n">
        <v>45967</v>
      </c>
      <c r="AL873" s="6" t="n">
        <v>1.13</v>
      </c>
      <c r="AM873" s="0" t="s">
        <v>380</v>
      </c>
    </row>
    <row collapsed="false" customFormat="false" customHeight="false" hidden="false" ht="12.1" outlineLevel="0" r="874">
      <c r="A874" s="0"/>
      <c r="B874" s="0"/>
      <c r="C874" s="0"/>
      <c r="D874" s="0"/>
      <c r="E874" s="0"/>
      <c r="F874" s="0"/>
      <c r="G874" s="0"/>
      <c r="H874" s="0"/>
      <c r="I874" s="0"/>
      <c r="J874" s="0"/>
      <c r="K874" s="0"/>
      <c r="L874" s="0"/>
      <c r="M874" s="0"/>
      <c r="N874" s="0"/>
      <c r="O874" s="0"/>
      <c r="P874" s="0"/>
      <c r="Q874" s="0"/>
      <c r="R874" s="0"/>
      <c r="S874" s="0"/>
      <c r="T874" s="0"/>
      <c r="U874" s="0"/>
      <c r="V874" s="0"/>
      <c r="W874" s="0"/>
      <c r="X874" s="0"/>
      <c r="Y874" s="0"/>
      <c r="Z874" s="0"/>
      <c r="AA874" s="0"/>
      <c r="AB874" s="0"/>
      <c r="AC874" s="0"/>
      <c r="AD874" s="0"/>
      <c r="AE874" s="0"/>
      <c r="AF874" s="0"/>
      <c r="AG874" s="0"/>
      <c r="AH874" s="0"/>
      <c r="AI874" s="0"/>
      <c r="AJ874" s="0"/>
      <c r="AK874" s="11" t="n">
        <v>45967</v>
      </c>
      <c r="AL874" s="6" t="n">
        <v>1.13</v>
      </c>
      <c r="AM874" s="0" t="s">
        <v>380</v>
      </c>
    </row>
    <row collapsed="false" customFormat="false" customHeight="false" hidden="false" ht="12.1" outlineLevel="0" r="875">
      <c r="A875" s="0"/>
      <c r="B875" s="0"/>
      <c r="C875" s="0"/>
      <c r="D875" s="0"/>
      <c r="E875" s="0"/>
      <c r="F875" s="0"/>
      <c r="G875" s="0"/>
      <c r="H875" s="0"/>
      <c r="I875" s="0"/>
      <c r="J875" s="0"/>
      <c r="K875" s="0"/>
      <c r="L875" s="0"/>
      <c r="M875" s="0"/>
      <c r="N875" s="0"/>
      <c r="O875" s="0"/>
      <c r="P875" s="0"/>
      <c r="Q875" s="0"/>
      <c r="R875" s="0"/>
      <c r="S875" s="0"/>
      <c r="T875" s="0"/>
      <c r="U875" s="0"/>
      <c r="V875" s="0"/>
      <c r="W875" s="0"/>
      <c r="X875" s="0"/>
      <c r="Y875" s="0"/>
      <c r="Z875" s="0"/>
      <c r="AA875" s="0"/>
      <c r="AB875" s="0"/>
      <c r="AC875" s="0"/>
      <c r="AD875" s="0"/>
      <c r="AE875" s="0"/>
      <c r="AF875" s="0"/>
      <c r="AG875" s="0"/>
      <c r="AH875" s="0"/>
      <c r="AI875" s="0"/>
      <c r="AJ875" s="0"/>
      <c r="AK875" s="11" t="n">
        <v>45967</v>
      </c>
      <c r="AL875" s="6" t="n">
        <v>1.13</v>
      </c>
      <c r="AM875" s="0" t="s">
        <v>380</v>
      </c>
    </row>
    <row collapsed="false" customFormat="false" customHeight="false" hidden="false" ht="12.1" outlineLevel="0" r="876">
      <c r="A876" s="0"/>
      <c r="B876" s="0"/>
      <c r="C876" s="0"/>
      <c r="D876" s="0"/>
      <c r="E876" s="0"/>
      <c r="F876" s="0"/>
      <c r="G876" s="0"/>
      <c r="H876" s="0"/>
      <c r="I876" s="0"/>
      <c r="J876" s="0"/>
      <c r="K876" s="0"/>
      <c r="L876" s="0"/>
      <c r="M876" s="0"/>
      <c r="N876" s="0"/>
      <c r="O876" s="0"/>
      <c r="P876" s="0"/>
      <c r="Q876" s="0"/>
      <c r="R876" s="0"/>
      <c r="S876" s="0"/>
      <c r="T876" s="0"/>
      <c r="U876" s="0"/>
      <c r="V876" s="0"/>
      <c r="W876" s="0"/>
      <c r="X876" s="0"/>
      <c r="Y876" s="0"/>
      <c r="Z876" s="0"/>
      <c r="AA876" s="0"/>
      <c r="AB876" s="0"/>
      <c r="AC876" s="0"/>
      <c r="AD876" s="0"/>
      <c r="AE876" s="0"/>
      <c r="AF876" s="0"/>
      <c r="AG876" s="0"/>
      <c r="AH876" s="0"/>
      <c r="AI876" s="0"/>
      <c r="AJ876" s="0"/>
      <c r="AK876" s="11" t="n">
        <v>45967</v>
      </c>
      <c r="AL876" s="6" t="n">
        <v>1.13</v>
      </c>
      <c r="AM876" s="0" t="s">
        <v>380</v>
      </c>
    </row>
    <row collapsed="false" customFormat="false" customHeight="false" hidden="false" ht="12.1" outlineLevel="0" r="877">
      <c r="A877" s="0"/>
      <c r="B877" s="0"/>
      <c r="C877" s="0"/>
      <c r="D877" s="0"/>
      <c r="E877" s="0"/>
      <c r="F877" s="0"/>
      <c r="G877" s="0"/>
      <c r="H877" s="0"/>
      <c r="I877" s="0"/>
      <c r="J877" s="0"/>
      <c r="K877" s="0"/>
      <c r="L877" s="0"/>
      <c r="M877" s="0"/>
      <c r="N877" s="0"/>
      <c r="O877" s="0"/>
      <c r="P877" s="0"/>
      <c r="Q877" s="0"/>
      <c r="R877" s="0"/>
      <c r="S877" s="0"/>
      <c r="T877" s="0"/>
      <c r="U877" s="0"/>
      <c r="V877" s="0"/>
      <c r="W877" s="0"/>
      <c r="X877" s="0"/>
      <c r="Y877" s="0"/>
      <c r="Z877" s="0"/>
      <c r="AA877" s="0"/>
      <c r="AB877" s="0"/>
      <c r="AC877" s="0"/>
      <c r="AD877" s="0"/>
      <c r="AE877" s="0"/>
      <c r="AF877" s="0"/>
      <c r="AG877" s="0"/>
      <c r="AH877" s="0"/>
      <c r="AI877" s="0"/>
      <c r="AJ877" s="0"/>
      <c r="AK877" s="11" t="n">
        <v>45967</v>
      </c>
      <c r="AL877" s="6" t="n">
        <v>1.13</v>
      </c>
      <c r="AM877" s="0" t="s">
        <v>380</v>
      </c>
    </row>
    <row collapsed="false" customFormat="false" customHeight="false" hidden="false" ht="12.1" outlineLevel="0" r="878">
      <c r="A878" s="0"/>
      <c r="B878" s="0"/>
      <c r="C878" s="0"/>
      <c r="D878" s="0"/>
      <c r="E878" s="0"/>
      <c r="F878" s="0"/>
      <c r="G878" s="0"/>
      <c r="H878" s="0"/>
      <c r="I878" s="0"/>
      <c r="J878" s="0"/>
      <c r="K878" s="0"/>
      <c r="L878" s="0"/>
      <c r="M878" s="0"/>
      <c r="N878" s="0"/>
      <c r="O878" s="0"/>
      <c r="P878" s="0"/>
      <c r="Q878" s="0"/>
      <c r="R878" s="0"/>
      <c r="S878" s="0"/>
      <c r="T878" s="0"/>
      <c r="U878" s="0"/>
      <c r="V878" s="0"/>
      <c r="W878" s="0"/>
      <c r="X878" s="0"/>
      <c r="Y878" s="0"/>
      <c r="Z878" s="0"/>
      <c r="AA878" s="0"/>
      <c r="AB878" s="0"/>
      <c r="AC878" s="0"/>
      <c r="AD878" s="0"/>
      <c r="AE878" s="0"/>
      <c r="AF878" s="0"/>
      <c r="AG878" s="0"/>
      <c r="AH878" s="0"/>
      <c r="AI878" s="0"/>
      <c r="AJ878" s="0"/>
      <c r="AK878" s="11" t="n">
        <v>45967</v>
      </c>
      <c r="AL878" s="6" t="n">
        <v>1.13</v>
      </c>
      <c r="AM878" s="0" t="s">
        <v>380</v>
      </c>
    </row>
    <row collapsed="false" customFormat="false" customHeight="false" hidden="false" ht="12.1" outlineLevel="0" r="879">
      <c r="A879" s="0"/>
      <c r="B879" s="0"/>
      <c r="C879" s="0"/>
      <c r="D879" s="0"/>
      <c r="E879" s="0"/>
      <c r="F879" s="0"/>
      <c r="G879" s="0"/>
      <c r="H879" s="0"/>
      <c r="I879" s="0"/>
      <c r="J879" s="0"/>
      <c r="K879" s="0"/>
      <c r="L879" s="0"/>
      <c r="M879" s="0"/>
      <c r="N879" s="0"/>
      <c r="O879" s="0"/>
      <c r="P879" s="0"/>
      <c r="Q879" s="0"/>
      <c r="R879" s="0"/>
      <c r="S879" s="0"/>
      <c r="T879" s="0"/>
      <c r="U879" s="0"/>
      <c r="V879" s="0"/>
      <c r="W879" s="0"/>
      <c r="X879" s="0"/>
      <c r="Y879" s="0"/>
      <c r="Z879" s="0"/>
      <c r="AA879" s="0"/>
      <c r="AB879" s="0"/>
      <c r="AC879" s="0"/>
      <c r="AD879" s="0"/>
      <c r="AE879" s="0"/>
      <c r="AF879" s="0"/>
      <c r="AG879" s="0"/>
      <c r="AH879" s="0"/>
      <c r="AI879" s="0"/>
      <c r="AJ879" s="0"/>
      <c r="AK879" s="11" t="n">
        <v>45967</v>
      </c>
      <c r="AL879" s="6" t="n">
        <v>1.13</v>
      </c>
      <c r="AM879" s="0" t="s">
        <v>380</v>
      </c>
    </row>
    <row collapsed="false" customFormat="false" customHeight="false" hidden="false" ht="12.1" outlineLevel="0" r="880">
      <c r="A880" s="0"/>
      <c r="B880" s="0"/>
      <c r="C880" s="0"/>
      <c r="D880" s="0"/>
      <c r="E880" s="0"/>
      <c r="F880" s="0"/>
      <c r="G880" s="0"/>
      <c r="H880" s="0"/>
      <c r="I880" s="0"/>
      <c r="J880" s="0"/>
      <c r="K880" s="0"/>
      <c r="L880" s="0"/>
      <c r="M880" s="0"/>
      <c r="N880" s="0"/>
      <c r="O880" s="0"/>
      <c r="P880" s="0"/>
      <c r="Q880" s="0"/>
      <c r="R880" s="0"/>
      <c r="S880" s="0"/>
      <c r="T880" s="0"/>
      <c r="U880" s="0"/>
      <c r="V880" s="0"/>
      <c r="W880" s="0"/>
      <c r="X880" s="0"/>
      <c r="Y880" s="0"/>
      <c r="Z880" s="0"/>
      <c r="AA880" s="0"/>
      <c r="AB880" s="0"/>
      <c r="AC880" s="0"/>
      <c r="AD880" s="0"/>
      <c r="AE880" s="0"/>
      <c r="AF880" s="0"/>
      <c r="AG880" s="0"/>
      <c r="AH880" s="0"/>
      <c r="AI880" s="0"/>
      <c r="AJ880" s="0"/>
      <c r="AK880" s="11" t="n">
        <v>45967</v>
      </c>
      <c r="AL880" s="6" t="n">
        <v>1.13</v>
      </c>
      <c r="AM880" s="0" t="s">
        <v>380</v>
      </c>
    </row>
    <row collapsed="false" customFormat="false" customHeight="false" hidden="false" ht="12.1" outlineLevel="0" r="881">
      <c r="A881" s="0"/>
      <c r="B881" s="0"/>
      <c r="C881" s="0"/>
      <c r="D881" s="0"/>
      <c r="E881" s="0"/>
      <c r="F881" s="0"/>
      <c r="G881" s="0"/>
      <c r="H881" s="0"/>
      <c r="I881" s="0"/>
      <c r="J881" s="0"/>
      <c r="K881" s="0"/>
      <c r="L881" s="0"/>
      <c r="M881" s="0"/>
      <c r="N881" s="0"/>
      <c r="O881" s="0"/>
      <c r="P881" s="0"/>
      <c r="Q881" s="0"/>
      <c r="R881" s="0"/>
      <c r="S881" s="0"/>
      <c r="T881" s="0"/>
      <c r="U881" s="0"/>
      <c r="V881" s="0"/>
      <c r="W881" s="0"/>
      <c r="X881" s="0"/>
      <c r="Y881" s="0"/>
      <c r="Z881" s="0"/>
      <c r="AA881" s="0"/>
      <c r="AB881" s="0"/>
      <c r="AC881" s="0"/>
      <c r="AD881" s="0"/>
      <c r="AE881" s="0"/>
      <c r="AF881" s="0"/>
      <c r="AG881" s="0"/>
      <c r="AH881" s="0"/>
      <c r="AI881" s="0"/>
      <c r="AJ881" s="0"/>
      <c r="AK881" s="11" t="n">
        <v>45967</v>
      </c>
      <c r="AL881" s="6" t="n">
        <v>1.13</v>
      </c>
      <c r="AM881" s="0" t="s">
        <v>380</v>
      </c>
    </row>
    <row collapsed="false" customFormat="false" customHeight="false" hidden="false" ht="12.1" outlineLevel="0" r="882">
      <c r="A882" s="0"/>
      <c r="B882" s="0"/>
      <c r="C882" s="0"/>
      <c r="D882" s="0"/>
      <c r="E882" s="0"/>
      <c r="F882" s="0"/>
      <c r="G882" s="0"/>
      <c r="H882" s="0"/>
      <c r="I882" s="0"/>
      <c r="J882" s="0"/>
      <c r="K882" s="0"/>
      <c r="L882" s="0"/>
      <c r="M882" s="0"/>
      <c r="N882" s="0"/>
      <c r="O882" s="0"/>
      <c r="P882" s="0"/>
      <c r="Q882" s="0"/>
      <c r="R882" s="0"/>
      <c r="S882" s="0"/>
      <c r="T882" s="0"/>
      <c r="U882" s="0"/>
      <c r="V882" s="0"/>
      <c r="W882" s="0"/>
      <c r="X882" s="0"/>
      <c r="Y882" s="0"/>
      <c r="Z882" s="0"/>
      <c r="AA882" s="0"/>
      <c r="AB882" s="0"/>
      <c r="AC882" s="0"/>
      <c r="AD882" s="0"/>
      <c r="AE882" s="0"/>
      <c r="AF882" s="0"/>
      <c r="AG882" s="0"/>
      <c r="AH882" s="0"/>
      <c r="AI882" s="0"/>
      <c r="AJ882" s="0"/>
      <c r="AK882" s="11" t="n">
        <v>45967</v>
      </c>
      <c r="AL882" s="6" t="n">
        <v>1.13</v>
      </c>
      <c r="AM882" s="0" t="s">
        <v>380</v>
      </c>
    </row>
    <row collapsed="false" customFormat="false" customHeight="false" hidden="false" ht="12.1" outlineLevel="0" r="883">
      <c r="A883" s="0"/>
      <c r="B883" s="0"/>
      <c r="C883" s="0"/>
      <c r="D883" s="0"/>
      <c r="E883" s="0"/>
      <c r="F883" s="0"/>
      <c r="G883" s="0"/>
      <c r="H883" s="0"/>
      <c r="I883" s="0"/>
      <c r="J883" s="0"/>
      <c r="K883" s="0"/>
      <c r="L883" s="0"/>
      <c r="M883" s="0"/>
      <c r="N883" s="0"/>
      <c r="O883" s="0"/>
      <c r="P883" s="0"/>
      <c r="Q883" s="0"/>
      <c r="R883" s="0"/>
      <c r="S883" s="0"/>
      <c r="T883" s="0"/>
      <c r="U883" s="0"/>
      <c r="V883" s="0"/>
      <c r="W883" s="0"/>
      <c r="X883" s="0"/>
      <c r="Y883" s="0"/>
      <c r="Z883" s="0"/>
      <c r="AA883" s="0"/>
      <c r="AB883" s="0"/>
      <c r="AC883" s="0"/>
      <c r="AD883" s="0"/>
      <c r="AE883" s="0"/>
      <c r="AF883" s="0"/>
      <c r="AG883" s="0"/>
      <c r="AH883" s="0"/>
      <c r="AI883" s="0"/>
      <c r="AJ883" s="0"/>
      <c r="AK883" s="11" t="n">
        <v>45967</v>
      </c>
      <c r="AL883" s="6" t="n">
        <v>1.13</v>
      </c>
      <c r="AM883" s="0" t="s">
        <v>380</v>
      </c>
    </row>
    <row collapsed="false" customFormat="false" customHeight="false" hidden="false" ht="12.1" outlineLevel="0" r="884">
      <c r="A884" s="0"/>
      <c r="B884" s="0"/>
      <c r="C884" s="0"/>
      <c r="D884" s="0"/>
      <c r="E884" s="0"/>
      <c r="F884" s="0"/>
      <c r="G884" s="0"/>
      <c r="H884" s="0"/>
      <c r="I884" s="0"/>
      <c r="J884" s="0"/>
      <c r="K884" s="0"/>
      <c r="L884" s="0"/>
      <c r="M884" s="0"/>
      <c r="N884" s="0"/>
      <c r="O884" s="0"/>
      <c r="P884" s="0"/>
      <c r="Q884" s="0"/>
      <c r="R884" s="0"/>
      <c r="S884" s="0"/>
      <c r="T884" s="0"/>
      <c r="U884" s="0"/>
      <c r="V884" s="0"/>
      <c r="W884" s="0"/>
      <c r="X884" s="0"/>
      <c r="Y884" s="0"/>
      <c r="Z884" s="0"/>
      <c r="AA884" s="0"/>
      <c r="AB884" s="0"/>
      <c r="AC884" s="0"/>
      <c r="AD884" s="0"/>
      <c r="AE884" s="0"/>
      <c r="AF884" s="0"/>
      <c r="AG884" s="0"/>
      <c r="AH884" s="0"/>
      <c r="AI884" s="0"/>
      <c r="AJ884" s="0"/>
      <c r="AK884" s="11" t="n">
        <v>45967</v>
      </c>
      <c r="AL884" s="6" t="n">
        <v>1.13</v>
      </c>
      <c r="AM884" s="0" t="s">
        <v>380</v>
      </c>
    </row>
    <row collapsed="false" customFormat="false" customHeight="false" hidden="false" ht="12.1" outlineLevel="0" r="885">
      <c r="A885" s="0"/>
      <c r="B885" s="0"/>
      <c r="C885" s="0"/>
      <c r="D885" s="0"/>
      <c r="E885" s="0"/>
      <c r="F885" s="0"/>
      <c r="G885" s="0"/>
      <c r="H885" s="0"/>
      <c r="I885" s="0"/>
      <c r="J885" s="0"/>
      <c r="K885" s="0"/>
      <c r="L885" s="0"/>
      <c r="M885" s="0"/>
      <c r="N885" s="0"/>
      <c r="O885" s="0"/>
      <c r="P885" s="0"/>
      <c r="Q885" s="0"/>
      <c r="R885" s="0"/>
      <c r="S885" s="0"/>
      <c r="T885" s="0"/>
      <c r="U885" s="0"/>
      <c r="V885" s="0"/>
      <c r="W885" s="0"/>
      <c r="X885" s="0"/>
      <c r="Y885" s="0"/>
      <c r="Z885" s="0"/>
      <c r="AA885" s="0"/>
      <c r="AB885" s="0"/>
      <c r="AC885" s="0"/>
      <c r="AD885" s="0"/>
      <c r="AE885" s="0"/>
      <c r="AF885" s="0"/>
      <c r="AG885" s="0"/>
      <c r="AH885" s="0"/>
      <c r="AI885" s="0"/>
      <c r="AJ885" s="0"/>
      <c r="AK885" s="11" t="n">
        <v>45967</v>
      </c>
      <c r="AL885" s="6" t="n">
        <v>1.13</v>
      </c>
      <c r="AM885" s="0" t="s">
        <v>380</v>
      </c>
    </row>
    <row collapsed="false" customFormat="false" customHeight="false" hidden="false" ht="12.1" outlineLevel="0" r="886">
      <c r="A886" s="0"/>
      <c r="B886" s="0"/>
      <c r="C886" s="0"/>
      <c r="D886" s="0"/>
      <c r="E886" s="0"/>
      <c r="F886" s="0"/>
      <c r="G886" s="0"/>
      <c r="H886" s="0"/>
      <c r="I886" s="0"/>
      <c r="J886" s="0"/>
      <c r="K886" s="0"/>
      <c r="L886" s="0"/>
      <c r="M886" s="0"/>
      <c r="N886" s="0"/>
      <c r="O886" s="0"/>
      <c r="P886" s="0"/>
      <c r="Q886" s="0"/>
      <c r="R886" s="0"/>
      <c r="S886" s="0"/>
      <c r="T886" s="0"/>
      <c r="U886" s="0"/>
      <c r="V886" s="0"/>
      <c r="W886" s="0"/>
      <c r="X886" s="0"/>
      <c r="Y886" s="0"/>
      <c r="Z886" s="0"/>
      <c r="AA886" s="0"/>
      <c r="AB886" s="0"/>
      <c r="AC886" s="0"/>
      <c r="AD886" s="0"/>
      <c r="AE886" s="0"/>
      <c r="AF886" s="0"/>
      <c r="AG886" s="0"/>
      <c r="AH886" s="0"/>
      <c r="AI886" s="0"/>
      <c r="AJ886" s="0"/>
      <c r="AK886" s="11" t="n">
        <v>45967</v>
      </c>
      <c r="AL886" s="6" t="n">
        <v>1.13</v>
      </c>
      <c r="AM886" s="0" t="s">
        <v>380</v>
      </c>
    </row>
    <row collapsed="false" customFormat="false" customHeight="false" hidden="false" ht="12.1" outlineLevel="0" r="887">
      <c r="A887" s="0"/>
      <c r="B887" s="0"/>
      <c r="C887" s="0"/>
      <c r="D887" s="0"/>
      <c r="E887" s="0"/>
      <c r="F887" s="0"/>
      <c r="G887" s="0"/>
      <c r="H887" s="0"/>
      <c r="I887" s="0"/>
      <c r="J887" s="0"/>
      <c r="K887" s="0"/>
      <c r="L887" s="0"/>
      <c r="M887" s="0"/>
      <c r="N887" s="0"/>
      <c r="O887" s="0"/>
      <c r="P887" s="0"/>
      <c r="Q887" s="0"/>
      <c r="R887" s="0"/>
      <c r="S887" s="0"/>
      <c r="T887" s="0"/>
      <c r="U887" s="0"/>
      <c r="V887" s="0"/>
      <c r="W887" s="0"/>
      <c r="X887" s="0"/>
      <c r="Y887" s="0"/>
      <c r="Z887" s="0"/>
      <c r="AA887" s="0"/>
      <c r="AB887" s="0"/>
      <c r="AC887" s="0"/>
      <c r="AD887" s="0"/>
      <c r="AE887" s="0"/>
      <c r="AF887" s="0"/>
      <c r="AG887" s="0"/>
      <c r="AH887" s="0"/>
      <c r="AI887" s="0"/>
      <c r="AJ887" s="0"/>
      <c r="AK887" s="11" t="n">
        <v>45967</v>
      </c>
      <c r="AL887" s="6" t="n">
        <v>1.13</v>
      </c>
      <c r="AM887" s="0" t="s">
        <v>380</v>
      </c>
    </row>
    <row collapsed="false" customFormat="false" customHeight="false" hidden="false" ht="12.1" outlineLevel="0" r="888">
      <c r="A888" s="0"/>
      <c r="B888" s="0"/>
      <c r="C888" s="0"/>
      <c r="D888" s="0"/>
      <c r="E888" s="0"/>
      <c r="F888" s="0"/>
      <c r="G888" s="0"/>
      <c r="H888" s="0"/>
      <c r="I888" s="0"/>
      <c r="J888" s="0"/>
      <c r="K888" s="0"/>
      <c r="L888" s="0"/>
      <c r="M888" s="0"/>
      <c r="N888" s="0"/>
      <c r="O888" s="0"/>
      <c r="P888" s="0"/>
      <c r="Q888" s="0"/>
      <c r="R888" s="0"/>
      <c r="S888" s="0"/>
      <c r="T888" s="0"/>
      <c r="U888" s="0"/>
      <c r="V888" s="0"/>
      <c r="W888" s="0"/>
      <c r="X888" s="0"/>
      <c r="Y888" s="0"/>
      <c r="Z888" s="0"/>
      <c r="AA888" s="0"/>
      <c r="AB888" s="0"/>
      <c r="AC888" s="0"/>
      <c r="AD888" s="0"/>
      <c r="AE888" s="0"/>
      <c r="AF888" s="0"/>
      <c r="AG888" s="0"/>
      <c r="AH888" s="0"/>
      <c r="AI888" s="0"/>
      <c r="AJ888" s="0"/>
      <c r="AK888" s="11" t="n">
        <v>45967</v>
      </c>
      <c r="AL888" s="6" t="n">
        <v>1.13</v>
      </c>
      <c r="AM888" s="0" t="s">
        <v>380</v>
      </c>
    </row>
    <row collapsed="false" customFormat="false" customHeight="false" hidden="false" ht="12.1" outlineLevel="0" r="889">
      <c r="A889" s="0"/>
      <c r="B889" s="0"/>
      <c r="C889" s="0"/>
      <c r="D889" s="0"/>
      <c r="E889" s="0"/>
      <c r="F889" s="0"/>
      <c r="G889" s="0"/>
      <c r="H889" s="0"/>
      <c r="I889" s="0"/>
      <c r="J889" s="0"/>
      <c r="K889" s="0"/>
      <c r="L889" s="0"/>
      <c r="M889" s="0"/>
      <c r="N889" s="0"/>
      <c r="O889" s="0"/>
      <c r="P889" s="0"/>
      <c r="Q889" s="0"/>
      <c r="R889" s="0"/>
      <c r="S889" s="0"/>
      <c r="T889" s="0"/>
      <c r="U889" s="0"/>
      <c r="V889" s="0"/>
      <c r="W889" s="0"/>
      <c r="X889" s="0"/>
      <c r="Y889" s="0"/>
      <c r="Z889" s="0"/>
      <c r="AA889" s="0"/>
      <c r="AB889" s="0"/>
      <c r="AC889" s="0"/>
      <c r="AD889" s="0"/>
      <c r="AE889" s="0"/>
      <c r="AF889" s="0"/>
      <c r="AG889" s="0"/>
      <c r="AH889" s="0"/>
      <c r="AI889" s="0"/>
      <c r="AJ889" s="0"/>
      <c r="AK889" s="11" t="n">
        <v>45967</v>
      </c>
      <c r="AL889" s="6" t="n">
        <v>1.13</v>
      </c>
      <c r="AM889" s="0" t="s">
        <v>380</v>
      </c>
    </row>
    <row collapsed="false" customFormat="false" customHeight="false" hidden="false" ht="12.1" outlineLevel="0" r="890">
      <c r="A890" s="0"/>
      <c r="B890" s="0"/>
      <c r="C890" s="0"/>
      <c r="D890" s="0"/>
      <c r="E890" s="0"/>
      <c r="F890" s="0"/>
      <c r="G890" s="0"/>
      <c r="H890" s="0"/>
      <c r="I890" s="0"/>
      <c r="J890" s="0"/>
      <c r="K890" s="0"/>
      <c r="L890" s="0"/>
      <c r="M890" s="0"/>
      <c r="N890" s="0"/>
      <c r="O890" s="0"/>
      <c r="P890" s="0"/>
      <c r="Q890" s="0"/>
      <c r="R890" s="0"/>
      <c r="S890" s="0"/>
      <c r="T890" s="0"/>
      <c r="U890" s="0"/>
      <c r="V890" s="0"/>
      <c r="W890" s="0"/>
      <c r="X890" s="0"/>
      <c r="Y890" s="0"/>
      <c r="Z890" s="0"/>
      <c r="AA890" s="0"/>
      <c r="AB890" s="0"/>
      <c r="AC890" s="0"/>
      <c r="AD890" s="0"/>
      <c r="AE890" s="0"/>
      <c r="AF890" s="0"/>
      <c r="AG890" s="0"/>
      <c r="AH890" s="0"/>
      <c r="AI890" s="0"/>
      <c r="AJ890" s="0"/>
      <c r="AK890" s="11" t="n">
        <v>45967</v>
      </c>
      <c r="AL890" s="6" t="n">
        <v>1.13</v>
      </c>
      <c r="AM890" s="0" t="s">
        <v>380</v>
      </c>
    </row>
    <row collapsed="false" customFormat="false" customHeight="false" hidden="false" ht="12.1" outlineLevel="0" r="891">
      <c r="A891" s="0"/>
      <c r="B891" s="0"/>
      <c r="C891" s="0"/>
      <c r="D891" s="0"/>
      <c r="E891" s="0"/>
      <c r="F891" s="0"/>
      <c r="G891" s="0"/>
      <c r="H891" s="0"/>
      <c r="I891" s="0"/>
      <c r="J891" s="0"/>
      <c r="K891" s="0"/>
      <c r="L891" s="0"/>
      <c r="M891" s="0"/>
      <c r="N891" s="0"/>
      <c r="O891" s="0"/>
      <c r="P891" s="0"/>
      <c r="Q891" s="0"/>
      <c r="R891" s="0"/>
      <c r="S891" s="0"/>
      <c r="T891" s="0"/>
      <c r="U891" s="0"/>
      <c r="V891" s="0"/>
      <c r="W891" s="0"/>
      <c r="X891" s="0"/>
      <c r="Y891" s="0"/>
      <c r="Z891" s="0"/>
      <c r="AA891" s="0"/>
      <c r="AB891" s="0"/>
      <c r="AC891" s="0"/>
      <c r="AD891" s="0"/>
      <c r="AE891" s="0"/>
      <c r="AF891" s="0"/>
      <c r="AG891" s="0"/>
      <c r="AH891" s="0"/>
      <c r="AI891" s="0"/>
      <c r="AJ891" s="0"/>
      <c r="AK891" s="11" t="n">
        <v>45967</v>
      </c>
      <c r="AL891" s="6" t="n">
        <v>1.13</v>
      </c>
      <c r="AM891" s="0" t="s">
        <v>380</v>
      </c>
    </row>
    <row collapsed="false" customFormat="false" customHeight="false" hidden="false" ht="12.1" outlineLevel="0" r="892">
      <c r="A892" s="0"/>
      <c r="B892" s="0"/>
      <c r="C892" s="0"/>
      <c r="D892" s="0"/>
      <c r="E892" s="0"/>
      <c r="F892" s="0"/>
      <c r="G892" s="0"/>
      <c r="H892" s="0"/>
      <c r="I892" s="0"/>
      <c r="J892" s="0"/>
      <c r="K892" s="0"/>
      <c r="L892" s="0"/>
      <c r="M892" s="0"/>
      <c r="N892" s="0"/>
      <c r="O892" s="0"/>
      <c r="P892" s="0"/>
      <c r="Q892" s="0"/>
      <c r="R892" s="0"/>
      <c r="S892" s="0"/>
      <c r="T892" s="0"/>
      <c r="U892" s="0"/>
      <c r="V892" s="0"/>
      <c r="W892" s="0"/>
      <c r="X892" s="0"/>
      <c r="Y892" s="0"/>
      <c r="Z892" s="0"/>
      <c r="AA892" s="0"/>
      <c r="AB892" s="0"/>
      <c r="AC892" s="0"/>
      <c r="AD892" s="0"/>
      <c r="AE892" s="0"/>
      <c r="AF892" s="0"/>
      <c r="AG892" s="0"/>
      <c r="AH892" s="0"/>
      <c r="AI892" s="0"/>
      <c r="AJ892" s="0"/>
      <c r="AK892" s="11" t="n">
        <v>45967</v>
      </c>
      <c r="AL892" s="6" t="n">
        <v>1.13</v>
      </c>
      <c r="AM892" s="0" t="s">
        <v>380</v>
      </c>
    </row>
    <row collapsed="false" customFormat="false" customHeight="false" hidden="false" ht="12.1" outlineLevel="0" r="893">
      <c r="A893" s="0"/>
      <c r="B893" s="0"/>
      <c r="C893" s="0"/>
      <c r="D893" s="0"/>
      <c r="E893" s="0"/>
      <c r="F893" s="0"/>
      <c r="G893" s="0"/>
      <c r="H893" s="0"/>
      <c r="I893" s="0"/>
      <c r="J893" s="0"/>
      <c r="K893" s="0"/>
      <c r="L893" s="0"/>
      <c r="M893" s="0"/>
      <c r="N893" s="0"/>
      <c r="O893" s="0"/>
      <c r="P893" s="0"/>
      <c r="Q893" s="0"/>
      <c r="R893" s="0"/>
      <c r="S893" s="0"/>
      <c r="T893" s="0"/>
      <c r="U893" s="0"/>
      <c r="V893" s="0"/>
      <c r="W893" s="0"/>
      <c r="X893" s="0"/>
      <c r="Y893" s="0"/>
      <c r="Z893" s="0"/>
      <c r="AA893" s="0"/>
      <c r="AB893" s="0"/>
      <c r="AC893" s="0"/>
      <c r="AD893" s="0"/>
      <c r="AE893" s="0"/>
      <c r="AF893" s="0"/>
      <c r="AG893" s="0"/>
      <c r="AH893" s="0"/>
      <c r="AI893" s="0"/>
      <c r="AJ893" s="0"/>
      <c r="AK893" s="11" t="n">
        <v>45967</v>
      </c>
      <c r="AL893" s="6" t="n">
        <v>1.13</v>
      </c>
      <c r="AM893" s="0" t="s">
        <v>380</v>
      </c>
    </row>
    <row collapsed="false" customFormat="false" customHeight="false" hidden="false" ht="12.1" outlineLevel="0" r="894">
      <c r="A894" s="0"/>
      <c r="B894" s="0"/>
      <c r="C894" s="0"/>
      <c r="D894" s="0"/>
      <c r="E894" s="0"/>
      <c r="F894" s="0"/>
      <c r="G894" s="0"/>
      <c r="H894" s="0"/>
      <c r="I894" s="0"/>
      <c r="J894" s="0"/>
      <c r="K894" s="0"/>
      <c r="L894" s="0"/>
      <c r="M894" s="0"/>
      <c r="N894" s="0"/>
      <c r="O894" s="0"/>
      <c r="P894" s="0"/>
      <c r="Q894" s="0"/>
      <c r="R894" s="0"/>
      <c r="S894" s="0"/>
      <c r="T894" s="0"/>
      <c r="U894" s="0"/>
      <c r="V894" s="0"/>
      <c r="W894" s="0"/>
      <c r="X894" s="0"/>
      <c r="Y894" s="0"/>
      <c r="Z894" s="0"/>
      <c r="AA894" s="0"/>
      <c r="AB894" s="0"/>
      <c r="AC894" s="0"/>
      <c r="AD894" s="0"/>
      <c r="AE894" s="0"/>
      <c r="AF894" s="0"/>
      <c r="AG894" s="0"/>
      <c r="AH894" s="0"/>
      <c r="AI894" s="0"/>
      <c r="AJ894" s="0"/>
      <c r="AK894" s="11" t="n">
        <v>45967</v>
      </c>
      <c r="AL894" s="6" t="n">
        <v>1.13</v>
      </c>
      <c r="AM894" s="0" t="s">
        <v>380</v>
      </c>
    </row>
    <row collapsed="false" customFormat="false" customHeight="false" hidden="false" ht="12.1" outlineLevel="0" r="895">
      <c r="A895" s="0"/>
      <c r="B895" s="0"/>
      <c r="C895" s="0"/>
      <c r="D895" s="0"/>
      <c r="E895" s="0"/>
      <c r="F895" s="0"/>
      <c r="G895" s="0"/>
      <c r="H895" s="0"/>
      <c r="I895" s="0"/>
      <c r="J895" s="0"/>
      <c r="K895" s="0"/>
      <c r="L895" s="0"/>
      <c r="M895" s="0"/>
      <c r="N895" s="0"/>
      <c r="O895" s="0"/>
      <c r="P895" s="0"/>
      <c r="Q895" s="0"/>
      <c r="R895" s="0"/>
      <c r="S895" s="0"/>
      <c r="T895" s="0"/>
      <c r="U895" s="0"/>
      <c r="V895" s="0"/>
      <c r="W895" s="0"/>
      <c r="X895" s="0"/>
      <c r="Y895" s="0"/>
      <c r="Z895" s="0"/>
      <c r="AA895" s="0"/>
      <c r="AB895" s="0"/>
      <c r="AC895" s="0"/>
      <c r="AD895" s="0"/>
      <c r="AE895" s="0"/>
      <c r="AF895" s="0"/>
      <c r="AG895" s="0"/>
      <c r="AH895" s="0"/>
      <c r="AI895" s="0"/>
      <c r="AJ895" s="0"/>
      <c r="AK895" s="11" t="n">
        <v>45967</v>
      </c>
      <c r="AL895" s="6" t="n">
        <v>1.13</v>
      </c>
      <c r="AM895" s="0" t="s">
        <v>380</v>
      </c>
    </row>
    <row collapsed="false" customFormat="false" customHeight="false" hidden="false" ht="12.1" outlineLevel="0" r="896">
      <c r="A896" s="0"/>
      <c r="B896" s="0"/>
      <c r="C896" s="0"/>
      <c r="D896" s="0"/>
      <c r="E896" s="0"/>
      <c r="F896" s="0"/>
      <c r="G896" s="0"/>
      <c r="H896" s="0"/>
      <c r="I896" s="0"/>
      <c r="J896" s="0"/>
      <c r="K896" s="0"/>
      <c r="L896" s="0"/>
      <c r="M896" s="0"/>
      <c r="N896" s="0"/>
      <c r="O896" s="0"/>
      <c r="P896" s="0"/>
      <c r="Q896" s="0"/>
      <c r="R896" s="0"/>
      <c r="S896" s="0"/>
      <c r="T896" s="0"/>
      <c r="U896" s="0"/>
      <c r="V896" s="0"/>
      <c r="W896" s="0"/>
      <c r="X896" s="0"/>
      <c r="Y896" s="0"/>
      <c r="Z896" s="0"/>
      <c r="AA896" s="0"/>
      <c r="AB896" s="0"/>
      <c r="AC896" s="0"/>
      <c r="AD896" s="0"/>
      <c r="AE896" s="0"/>
      <c r="AF896" s="0"/>
      <c r="AG896" s="0"/>
      <c r="AH896" s="0"/>
      <c r="AI896" s="0"/>
      <c r="AJ896" s="0"/>
      <c r="AK896" s="11" t="n">
        <v>45967</v>
      </c>
      <c r="AL896" s="6" t="n">
        <v>1.13</v>
      </c>
      <c r="AM896" s="0" t="s">
        <v>380</v>
      </c>
    </row>
    <row collapsed="false" customFormat="false" customHeight="false" hidden="false" ht="12.1" outlineLevel="0" r="897">
      <c r="A897" s="0"/>
      <c r="B897" s="0"/>
      <c r="C897" s="0"/>
      <c r="D897" s="0"/>
      <c r="E897" s="0"/>
      <c r="F897" s="0"/>
      <c r="G897" s="0"/>
      <c r="H897" s="0"/>
      <c r="I897" s="0"/>
      <c r="J897" s="0"/>
      <c r="K897" s="0"/>
      <c r="L897" s="0"/>
      <c r="M897" s="0"/>
      <c r="N897" s="0"/>
      <c r="O897" s="0"/>
      <c r="P897" s="0"/>
      <c r="Q897" s="0"/>
      <c r="R897" s="0"/>
      <c r="S897" s="0"/>
      <c r="T897" s="0"/>
      <c r="U897" s="0"/>
      <c r="V897" s="0"/>
      <c r="W897" s="0"/>
      <c r="X897" s="0"/>
      <c r="Y897" s="0"/>
      <c r="Z897" s="0"/>
      <c r="AA897" s="0"/>
      <c r="AB897" s="0"/>
      <c r="AC897" s="0"/>
      <c r="AD897" s="0"/>
      <c r="AE897" s="0"/>
      <c r="AF897" s="0"/>
      <c r="AG897" s="0"/>
      <c r="AH897" s="0"/>
      <c r="AI897" s="0"/>
      <c r="AJ897" s="0"/>
      <c r="AK897" s="11" t="n">
        <v>45967</v>
      </c>
      <c r="AL897" s="6" t="n">
        <v>1.13</v>
      </c>
      <c r="AM897" s="0" t="s">
        <v>380</v>
      </c>
    </row>
    <row collapsed="false" customFormat="false" customHeight="false" hidden="false" ht="12.1" outlineLevel="0" r="898">
      <c r="A898" s="0"/>
      <c r="B898" s="0"/>
      <c r="C898" s="0"/>
      <c r="D898" s="0"/>
      <c r="E898" s="0"/>
      <c r="F898" s="0"/>
      <c r="G898" s="0"/>
      <c r="H898" s="0"/>
      <c r="I898" s="0"/>
      <c r="J898" s="0"/>
      <c r="K898" s="0"/>
      <c r="L898" s="0"/>
      <c r="M898" s="0"/>
      <c r="N898" s="0"/>
      <c r="O898" s="0"/>
      <c r="P898" s="0"/>
      <c r="Q898" s="0"/>
      <c r="R898" s="0"/>
      <c r="S898" s="0"/>
      <c r="T898" s="0"/>
      <c r="U898" s="0"/>
      <c r="V898" s="0"/>
      <c r="W898" s="0"/>
      <c r="X898" s="0"/>
      <c r="Y898" s="0"/>
      <c r="Z898" s="0"/>
      <c r="AA898" s="0"/>
      <c r="AB898" s="0"/>
      <c r="AC898" s="0"/>
      <c r="AD898" s="0"/>
      <c r="AE898" s="0"/>
      <c r="AF898" s="0"/>
      <c r="AG898" s="0"/>
      <c r="AH898" s="0"/>
      <c r="AI898" s="0"/>
      <c r="AJ898" s="0"/>
      <c r="AK898" s="11" t="n">
        <v>45967</v>
      </c>
      <c r="AL898" s="6" t="n">
        <v>1.13</v>
      </c>
      <c r="AM898" s="0" t="s">
        <v>380</v>
      </c>
    </row>
    <row collapsed="false" customFormat="false" customHeight="false" hidden="false" ht="12.1" outlineLevel="0" r="899">
      <c r="A899" s="0"/>
      <c r="B899" s="0"/>
      <c r="C899" s="0"/>
      <c r="D899" s="0"/>
      <c r="E899" s="0"/>
      <c r="F899" s="0"/>
      <c r="G899" s="0"/>
      <c r="H899" s="0"/>
      <c r="I899" s="0"/>
      <c r="J899" s="0"/>
      <c r="K899" s="0"/>
      <c r="L899" s="0"/>
      <c r="M899" s="0"/>
      <c r="N899" s="0"/>
      <c r="O899" s="0"/>
      <c r="P899" s="0"/>
      <c r="Q899" s="0"/>
      <c r="R899" s="0"/>
      <c r="S899" s="0"/>
      <c r="T899" s="0"/>
      <c r="U899" s="0"/>
      <c r="V899" s="0"/>
      <c r="W899" s="0"/>
      <c r="X899" s="0"/>
      <c r="Y899" s="0"/>
      <c r="Z899" s="0"/>
      <c r="AA899" s="0"/>
      <c r="AB899" s="0"/>
      <c r="AC899" s="0"/>
      <c r="AD899" s="0"/>
      <c r="AE899" s="0"/>
      <c r="AF899" s="0"/>
      <c r="AG899" s="0"/>
      <c r="AH899" s="0"/>
      <c r="AI899" s="0"/>
      <c r="AJ899" s="0"/>
      <c r="AK899" s="11" t="n">
        <v>45967</v>
      </c>
      <c r="AL899" s="6" t="n">
        <v>1.13</v>
      </c>
      <c r="AM899" s="0" t="s">
        <v>380</v>
      </c>
    </row>
    <row collapsed="false" customFormat="false" customHeight="false" hidden="false" ht="12.1" outlineLevel="0" r="900">
      <c r="A900" s="0"/>
      <c r="B900" s="0"/>
      <c r="C900" s="0"/>
      <c r="D900" s="0"/>
      <c r="E900" s="0"/>
      <c r="F900" s="0"/>
      <c r="G900" s="0"/>
      <c r="H900" s="0"/>
      <c r="I900" s="0"/>
      <c r="J900" s="0"/>
      <c r="K900" s="0"/>
      <c r="L900" s="0"/>
      <c r="M900" s="0"/>
      <c r="N900" s="0"/>
      <c r="O900" s="0"/>
      <c r="P900" s="0"/>
      <c r="Q900" s="0"/>
      <c r="R900" s="0"/>
      <c r="S900" s="0"/>
      <c r="T900" s="0"/>
      <c r="U900" s="0"/>
      <c r="V900" s="0"/>
      <c r="W900" s="0"/>
      <c r="X900" s="0"/>
      <c r="Y900" s="0"/>
      <c r="Z900" s="0"/>
      <c r="AA900" s="0"/>
      <c r="AB900" s="0"/>
      <c r="AC900" s="0"/>
      <c r="AD900" s="0"/>
      <c r="AE900" s="0"/>
      <c r="AF900" s="0"/>
      <c r="AG900" s="0"/>
      <c r="AH900" s="0"/>
      <c r="AI900" s="0"/>
      <c r="AJ900" s="0"/>
      <c r="AK900" s="11" t="n">
        <v>45967</v>
      </c>
      <c r="AL900" s="6" t="n">
        <v>1.13</v>
      </c>
      <c r="AM900" s="0" t="s">
        <v>380</v>
      </c>
    </row>
    <row collapsed="false" customFormat="false" customHeight="false" hidden="false" ht="12.1" outlineLevel="0" r="901">
      <c r="A901" s="0"/>
      <c r="B901" s="0"/>
      <c r="C901" s="0"/>
      <c r="D901" s="0"/>
      <c r="E901" s="0"/>
      <c r="F901" s="0"/>
      <c r="G901" s="0"/>
      <c r="H901" s="0"/>
      <c r="I901" s="0"/>
      <c r="J901" s="0"/>
      <c r="K901" s="0"/>
      <c r="L901" s="0"/>
      <c r="M901" s="0"/>
      <c r="N901" s="0"/>
      <c r="O901" s="0"/>
      <c r="P901" s="0"/>
      <c r="Q901" s="0"/>
      <c r="R901" s="0"/>
      <c r="S901" s="0"/>
      <c r="T901" s="0"/>
      <c r="U901" s="0"/>
      <c r="V901" s="0"/>
      <c r="W901" s="0"/>
      <c r="X901" s="0"/>
      <c r="Y901" s="0"/>
      <c r="Z901" s="0"/>
      <c r="AA901" s="0"/>
      <c r="AB901" s="0"/>
      <c r="AC901" s="0"/>
      <c r="AD901" s="0"/>
      <c r="AE901" s="0"/>
      <c r="AF901" s="0"/>
      <c r="AG901" s="0"/>
      <c r="AH901" s="0"/>
      <c r="AI901" s="0"/>
      <c r="AJ901" s="0"/>
      <c r="AK901" s="11" t="n">
        <v>45967</v>
      </c>
      <c r="AL901" s="6" t="n">
        <v>1.13</v>
      </c>
      <c r="AM901" s="0" t="s">
        <v>380</v>
      </c>
    </row>
    <row collapsed="false" customFormat="false" customHeight="false" hidden="false" ht="12.1" outlineLevel="0" r="902">
      <c r="A902" s="0"/>
      <c r="B902" s="0"/>
      <c r="C902" s="0"/>
      <c r="D902" s="0"/>
      <c r="E902" s="0"/>
      <c r="F902" s="0"/>
      <c r="G902" s="0"/>
      <c r="H902" s="0"/>
      <c r="I902" s="0"/>
      <c r="J902" s="0"/>
      <c r="K902" s="0"/>
      <c r="L902" s="0"/>
      <c r="M902" s="0"/>
      <c r="N902" s="0"/>
      <c r="O902" s="0"/>
      <c r="P902" s="0"/>
      <c r="Q902" s="0"/>
      <c r="R902" s="0"/>
      <c r="S902" s="0"/>
      <c r="T902" s="0"/>
      <c r="U902" s="0"/>
      <c r="V902" s="0"/>
      <c r="W902" s="0"/>
      <c r="X902" s="0"/>
      <c r="Y902" s="0"/>
      <c r="Z902" s="0"/>
      <c r="AA902" s="0"/>
      <c r="AB902" s="0"/>
      <c r="AC902" s="0"/>
      <c r="AD902" s="0"/>
      <c r="AE902" s="0"/>
      <c r="AF902" s="0"/>
      <c r="AG902" s="0"/>
      <c r="AH902" s="0"/>
      <c r="AI902" s="0"/>
      <c r="AJ902" s="0"/>
      <c r="AK902" s="11" t="n">
        <v>45967</v>
      </c>
      <c r="AL902" s="6" t="n">
        <v>1.13</v>
      </c>
      <c r="AM902" s="0" t="s">
        <v>380</v>
      </c>
    </row>
    <row collapsed="false" customFormat="false" customHeight="false" hidden="false" ht="12.1" outlineLevel="0" r="903">
      <c r="A903" s="0"/>
      <c r="B903" s="0"/>
      <c r="C903" s="0"/>
      <c r="D903" s="0"/>
      <c r="E903" s="0"/>
      <c r="F903" s="0"/>
      <c r="G903" s="0"/>
      <c r="H903" s="0"/>
      <c r="I903" s="0"/>
      <c r="J903" s="0"/>
      <c r="K903" s="0"/>
      <c r="L903" s="0"/>
      <c r="M903" s="0"/>
      <c r="N903" s="0"/>
      <c r="O903" s="0"/>
      <c r="P903" s="0"/>
      <c r="Q903" s="0"/>
      <c r="R903" s="0"/>
      <c r="S903" s="0"/>
      <c r="T903" s="0"/>
      <c r="U903" s="0"/>
      <c r="V903" s="0"/>
      <c r="W903" s="0"/>
      <c r="X903" s="0"/>
      <c r="Y903" s="0"/>
      <c r="Z903" s="0"/>
      <c r="AA903" s="0"/>
      <c r="AB903" s="0"/>
      <c r="AC903" s="0"/>
      <c r="AD903" s="0"/>
      <c r="AE903" s="0"/>
      <c r="AF903" s="0"/>
      <c r="AG903" s="0"/>
      <c r="AH903" s="0"/>
      <c r="AI903" s="0"/>
      <c r="AJ903" s="0"/>
      <c r="AK903" s="11" t="n">
        <v>45967</v>
      </c>
      <c r="AL903" s="6" t="n">
        <v>1.13</v>
      </c>
      <c r="AM903" s="0" t="s">
        <v>380</v>
      </c>
    </row>
    <row collapsed="false" customFormat="false" customHeight="false" hidden="false" ht="12.1" outlineLevel="0" r="904">
      <c r="A904" s="0"/>
      <c r="B904" s="0"/>
      <c r="C904" s="0"/>
      <c r="D904" s="0"/>
      <c r="E904" s="0"/>
      <c r="F904" s="0"/>
      <c r="G904" s="0"/>
      <c r="H904" s="0"/>
      <c r="I904" s="0"/>
      <c r="J904" s="0"/>
      <c r="K904" s="0"/>
      <c r="L904" s="0"/>
      <c r="M904" s="0"/>
      <c r="N904" s="0"/>
      <c r="O904" s="0"/>
      <c r="P904" s="0"/>
      <c r="Q904" s="0"/>
      <c r="R904" s="0"/>
      <c r="S904" s="0"/>
      <c r="T904" s="0"/>
      <c r="U904" s="0"/>
      <c r="V904" s="0"/>
      <c r="W904" s="0"/>
      <c r="X904" s="0"/>
      <c r="Y904" s="0"/>
      <c r="Z904" s="0"/>
      <c r="AA904" s="0"/>
      <c r="AB904" s="0"/>
      <c r="AC904" s="0"/>
      <c r="AD904" s="0"/>
      <c r="AE904" s="0"/>
      <c r="AF904" s="0"/>
      <c r="AG904" s="0"/>
      <c r="AH904" s="0"/>
      <c r="AI904" s="0"/>
      <c r="AJ904" s="0"/>
      <c r="AK904" s="11" t="n">
        <v>45967</v>
      </c>
      <c r="AL904" s="6" t="n">
        <v>1.13</v>
      </c>
      <c r="AM904" s="0" t="s">
        <v>380</v>
      </c>
    </row>
    <row collapsed="false" customFormat="false" customHeight="false" hidden="false" ht="12.1" outlineLevel="0" r="905">
      <c r="A905" s="0"/>
      <c r="B905" s="0"/>
      <c r="C905" s="0"/>
      <c r="D905" s="0"/>
      <c r="E905" s="0"/>
      <c r="F905" s="0"/>
      <c r="G905" s="0"/>
      <c r="H905" s="0"/>
      <c r="I905" s="0"/>
      <c r="J905" s="0"/>
      <c r="K905" s="0"/>
      <c r="L905" s="0"/>
      <c r="M905" s="0"/>
      <c r="N905" s="0"/>
      <c r="O905" s="0"/>
      <c r="P905" s="0"/>
      <c r="Q905" s="0"/>
      <c r="R905" s="0"/>
      <c r="S905" s="0"/>
      <c r="T905" s="0"/>
      <c r="U905" s="0"/>
      <c r="V905" s="0"/>
      <c r="W905" s="0"/>
      <c r="X905" s="0"/>
      <c r="Y905" s="0"/>
      <c r="Z905" s="0"/>
      <c r="AA905" s="0"/>
      <c r="AB905" s="0"/>
      <c r="AC905" s="0"/>
      <c r="AD905" s="0"/>
      <c r="AE905" s="0"/>
      <c r="AF905" s="0"/>
      <c r="AG905" s="0"/>
      <c r="AH905" s="0"/>
      <c r="AI905" s="0"/>
      <c r="AJ905" s="0"/>
      <c r="AK905" s="11" t="n">
        <v>45967</v>
      </c>
      <c r="AL905" s="6" t="n">
        <v>1.13</v>
      </c>
      <c r="AM905" s="0" t="s">
        <v>380</v>
      </c>
    </row>
    <row collapsed="false" customFormat="false" customHeight="false" hidden="false" ht="12.1" outlineLevel="0" r="906">
      <c r="A906" s="0"/>
      <c r="B906" s="0"/>
      <c r="C906" s="0"/>
      <c r="D906" s="0"/>
      <c r="E906" s="0"/>
      <c r="F906" s="0"/>
      <c r="G906" s="0"/>
      <c r="H906" s="0"/>
      <c r="I906" s="0"/>
      <c r="J906" s="0"/>
      <c r="K906" s="0"/>
      <c r="L906" s="0"/>
      <c r="M906" s="0"/>
      <c r="N906" s="0"/>
      <c r="O906" s="0"/>
      <c r="P906" s="0"/>
      <c r="Q906" s="0"/>
      <c r="R906" s="0"/>
      <c r="S906" s="0"/>
      <c r="T906" s="0"/>
      <c r="U906" s="0"/>
      <c r="V906" s="0"/>
      <c r="W906" s="0"/>
      <c r="X906" s="0"/>
      <c r="Y906" s="0"/>
      <c r="Z906" s="0"/>
      <c r="AA906" s="0"/>
      <c r="AB906" s="0"/>
      <c r="AC906" s="0"/>
      <c r="AD906" s="0"/>
      <c r="AE906" s="0"/>
      <c r="AF906" s="0"/>
      <c r="AG906" s="0"/>
      <c r="AH906" s="0"/>
      <c r="AI906" s="0"/>
      <c r="AJ906" s="0"/>
      <c r="AK906" s="11" t="n">
        <v>45967</v>
      </c>
      <c r="AL906" s="6" t="n">
        <v>1.13</v>
      </c>
      <c r="AM906" s="0" t="s">
        <v>380</v>
      </c>
    </row>
    <row collapsed="false" customFormat="false" customHeight="false" hidden="false" ht="12.1" outlineLevel="0" r="907">
      <c r="A907" s="0"/>
      <c r="B907" s="0"/>
      <c r="C907" s="0"/>
      <c r="D907" s="0"/>
      <c r="E907" s="0"/>
      <c r="F907" s="0"/>
      <c r="G907" s="0"/>
      <c r="H907" s="0"/>
      <c r="I907" s="0"/>
      <c r="J907" s="0"/>
      <c r="K907" s="0"/>
      <c r="L907" s="0"/>
      <c r="M907" s="0"/>
      <c r="N907" s="0"/>
      <c r="O907" s="0"/>
      <c r="P907" s="0"/>
      <c r="Q907" s="0"/>
      <c r="R907" s="0"/>
      <c r="S907" s="0"/>
      <c r="T907" s="0"/>
      <c r="U907" s="0"/>
      <c r="V907" s="0"/>
      <c r="W907" s="0"/>
      <c r="X907" s="0"/>
      <c r="Y907" s="0"/>
      <c r="Z907" s="0"/>
      <c r="AA907" s="0"/>
      <c r="AB907" s="0"/>
      <c r="AC907" s="0"/>
      <c r="AD907" s="0"/>
      <c r="AE907" s="0"/>
      <c r="AF907" s="0"/>
      <c r="AG907" s="0"/>
      <c r="AH907" s="0"/>
      <c r="AI907" s="0"/>
      <c r="AJ907" s="0"/>
      <c r="AK907" s="11" t="n">
        <v>45967</v>
      </c>
      <c r="AL907" s="6" t="n">
        <v>1.13</v>
      </c>
      <c r="AM907" s="0" t="s">
        <v>380</v>
      </c>
    </row>
    <row collapsed="false" customFormat="false" customHeight="false" hidden="false" ht="12.1" outlineLevel="0" r="908">
      <c r="A908" s="0"/>
      <c r="B908" s="0"/>
      <c r="C908" s="0"/>
      <c r="D908" s="0"/>
      <c r="E908" s="0"/>
      <c r="F908" s="0"/>
      <c r="G908" s="0"/>
      <c r="H908" s="0"/>
      <c r="I908" s="0"/>
      <c r="J908" s="0"/>
      <c r="K908" s="0"/>
      <c r="L908" s="0"/>
      <c r="M908" s="0"/>
      <c r="N908" s="0"/>
      <c r="O908" s="0"/>
      <c r="P908" s="0"/>
      <c r="Q908" s="0"/>
      <c r="R908" s="0"/>
      <c r="S908" s="0"/>
      <c r="T908" s="0"/>
      <c r="U908" s="0"/>
      <c r="V908" s="0"/>
      <c r="W908" s="0"/>
      <c r="X908" s="0"/>
      <c r="Y908" s="0"/>
      <c r="Z908" s="0"/>
      <c r="AA908" s="0"/>
      <c r="AB908" s="0"/>
      <c r="AC908" s="0"/>
      <c r="AD908" s="0"/>
      <c r="AE908" s="0"/>
      <c r="AF908" s="0"/>
      <c r="AG908" s="0"/>
      <c r="AH908" s="0"/>
      <c r="AI908" s="0"/>
      <c r="AJ908" s="0"/>
      <c r="AK908" s="11" t="n">
        <v>45967</v>
      </c>
      <c r="AL908" s="6" t="n">
        <v>-1.13</v>
      </c>
      <c r="AM908" s="0" t="s">
        <v>381</v>
      </c>
    </row>
    <row collapsed="false" customFormat="false" customHeight="false" hidden="false" ht="12.1" outlineLevel="0" r="909">
      <c r="A909" s="0"/>
      <c r="B909" s="0"/>
      <c r="C909" s="0"/>
      <c r="D909" s="0"/>
      <c r="E909" s="0"/>
      <c r="F909" s="0"/>
      <c r="G909" s="0"/>
      <c r="H909" s="0"/>
      <c r="I909" s="0"/>
      <c r="J909" s="0"/>
      <c r="K909" s="0"/>
      <c r="L909" s="0"/>
      <c r="M909" s="0"/>
      <c r="N909" s="0"/>
      <c r="O909" s="0"/>
      <c r="P909" s="0"/>
      <c r="Q909" s="0"/>
      <c r="R909" s="0"/>
      <c r="S909" s="0"/>
      <c r="T909" s="0"/>
      <c r="U909" s="0"/>
      <c r="V909" s="0"/>
      <c r="W909" s="0"/>
      <c r="X909" s="0"/>
      <c r="Y909" s="0"/>
      <c r="Z909" s="0"/>
      <c r="AA909" s="0"/>
      <c r="AB909" s="0"/>
      <c r="AC909" s="0"/>
      <c r="AD909" s="0"/>
      <c r="AE909" s="0"/>
      <c r="AF909" s="0"/>
      <c r="AG909" s="0"/>
      <c r="AH909" s="0"/>
      <c r="AI909" s="0"/>
      <c r="AJ909" s="0"/>
      <c r="AK909" s="11" t="n">
        <v>45967</v>
      </c>
      <c r="AL909" s="6" t="n">
        <v>-1.13</v>
      </c>
      <c r="AM909" s="0" t="s">
        <v>381</v>
      </c>
    </row>
    <row collapsed="false" customFormat="false" customHeight="false" hidden="false" ht="12.1" outlineLevel="0" r="910">
      <c r="A910" s="0"/>
      <c r="B910" s="0"/>
      <c r="C910" s="0"/>
      <c r="D910" s="0"/>
      <c r="E910" s="0"/>
      <c r="F910" s="0"/>
      <c r="G910" s="0"/>
      <c r="H910" s="0"/>
      <c r="I910" s="0"/>
      <c r="J910" s="0"/>
      <c r="K910" s="0"/>
      <c r="L910" s="0"/>
      <c r="M910" s="0"/>
      <c r="N910" s="0"/>
      <c r="O910" s="0"/>
      <c r="P910" s="0"/>
      <c r="Q910" s="0"/>
      <c r="R910" s="0"/>
      <c r="S910" s="0"/>
      <c r="T910" s="0"/>
      <c r="U910" s="0"/>
      <c r="V910" s="0"/>
      <c r="W910" s="0"/>
      <c r="X910" s="0"/>
      <c r="Y910" s="0"/>
      <c r="Z910" s="0"/>
      <c r="AA910" s="0"/>
      <c r="AB910" s="0"/>
      <c r="AC910" s="0"/>
      <c r="AD910" s="0"/>
      <c r="AE910" s="0"/>
      <c r="AF910" s="0"/>
      <c r="AG910" s="0"/>
      <c r="AH910" s="0"/>
      <c r="AI910" s="0"/>
      <c r="AJ910" s="0"/>
      <c r="AK910" s="11" t="n">
        <v>45967</v>
      </c>
      <c r="AL910" s="6" t="n">
        <v>-1.13</v>
      </c>
      <c r="AM910" s="0" t="s">
        <v>381</v>
      </c>
    </row>
    <row collapsed="false" customFormat="false" customHeight="false" hidden="false" ht="12.1" outlineLevel="0" r="911">
      <c r="A911" s="0"/>
      <c r="B911" s="0"/>
      <c r="C911" s="0"/>
      <c r="D911" s="0"/>
      <c r="E911" s="0"/>
      <c r="F911" s="0"/>
      <c r="G911" s="0"/>
      <c r="H911" s="0"/>
      <c r="I911" s="0"/>
      <c r="J911" s="0"/>
      <c r="K911" s="0"/>
      <c r="L911" s="0"/>
      <c r="M911" s="0"/>
      <c r="N911" s="0"/>
      <c r="O911" s="0"/>
      <c r="P911" s="0"/>
      <c r="Q911" s="0"/>
      <c r="R911" s="0"/>
      <c r="S911" s="0"/>
      <c r="T911" s="0"/>
      <c r="U911" s="0"/>
      <c r="V911" s="0"/>
      <c r="W911" s="0"/>
      <c r="X911" s="0"/>
      <c r="Y911" s="0"/>
      <c r="Z911" s="0"/>
      <c r="AA911" s="0"/>
      <c r="AB911" s="0"/>
      <c r="AC911" s="0"/>
      <c r="AD911" s="0"/>
      <c r="AE911" s="0"/>
      <c r="AF911" s="0"/>
      <c r="AG911" s="0"/>
      <c r="AH911" s="0"/>
      <c r="AI911" s="0"/>
      <c r="AJ911" s="0"/>
      <c r="AK911" s="11" t="n">
        <v>45967</v>
      </c>
      <c r="AL911" s="6" t="n">
        <v>-1.13</v>
      </c>
      <c r="AM911" s="0" t="s">
        <v>381</v>
      </c>
    </row>
    <row collapsed="false" customFormat="false" customHeight="false" hidden="false" ht="12.1" outlineLevel="0" r="912">
      <c r="A912" s="0"/>
      <c r="B912" s="0"/>
      <c r="C912" s="0"/>
      <c r="D912" s="0"/>
      <c r="E912" s="0"/>
      <c r="F912" s="0"/>
      <c r="G912" s="0"/>
      <c r="H912" s="0"/>
      <c r="I912" s="0"/>
      <c r="J912" s="0"/>
      <c r="K912" s="0"/>
      <c r="L912" s="0"/>
      <c r="M912" s="0"/>
      <c r="N912" s="0"/>
      <c r="O912" s="0"/>
      <c r="P912" s="0"/>
      <c r="Q912" s="0"/>
      <c r="R912" s="0"/>
      <c r="S912" s="0"/>
      <c r="T912" s="0"/>
      <c r="U912" s="0"/>
      <c r="V912" s="0"/>
      <c r="W912" s="0"/>
      <c r="X912" s="0"/>
      <c r="Y912" s="0"/>
      <c r="Z912" s="0"/>
      <c r="AA912" s="0"/>
      <c r="AB912" s="0"/>
      <c r="AC912" s="0"/>
      <c r="AD912" s="0"/>
      <c r="AE912" s="0"/>
      <c r="AF912" s="0"/>
      <c r="AG912" s="0"/>
      <c r="AH912" s="0"/>
      <c r="AI912" s="0"/>
      <c r="AJ912" s="0"/>
      <c r="AK912" s="11" t="n">
        <v>45967</v>
      </c>
      <c r="AL912" s="6" t="n">
        <v>-1.13</v>
      </c>
      <c r="AM912" s="0" t="s">
        <v>381</v>
      </c>
    </row>
    <row collapsed="false" customFormat="false" customHeight="false" hidden="false" ht="12.1" outlineLevel="0" r="913">
      <c r="A913" s="0"/>
      <c r="B913" s="0"/>
      <c r="C913" s="0"/>
      <c r="D913" s="0"/>
      <c r="E913" s="0"/>
      <c r="F913" s="0"/>
      <c r="G913" s="0"/>
      <c r="H913" s="0"/>
      <c r="I913" s="0"/>
      <c r="J913" s="0"/>
      <c r="K913" s="0"/>
      <c r="L913" s="0"/>
      <c r="M913" s="0"/>
      <c r="N913" s="0"/>
      <c r="O913" s="0"/>
      <c r="P913" s="0"/>
      <c r="Q913" s="0"/>
      <c r="R913" s="0"/>
      <c r="S913" s="0"/>
      <c r="T913" s="0"/>
      <c r="U913" s="0"/>
      <c r="V913" s="0"/>
      <c r="W913" s="0"/>
      <c r="X913" s="0"/>
      <c r="Y913" s="0"/>
      <c r="Z913" s="0"/>
      <c r="AA913" s="0"/>
      <c r="AB913" s="0"/>
      <c r="AC913" s="0"/>
      <c r="AD913" s="0"/>
      <c r="AE913" s="0"/>
      <c r="AF913" s="0"/>
      <c r="AG913" s="0"/>
      <c r="AH913" s="0"/>
      <c r="AI913" s="0"/>
      <c r="AJ913" s="0"/>
      <c r="AK913" s="11" t="n">
        <v>45967</v>
      </c>
      <c r="AL913" s="6" t="n">
        <v>-1.13</v>
      </c>
      <c r="AM913" s="0" t="s">
        <v>381</v>
      </c>
    </row>
    <row collapsed="false" customFormat="false" customHeight="false" hidden="false" ht="12.1" outlineLevel="0" r="914">
      <c r="A914" s="0"/>
      <c r="B914" s="0"/>
      <c r="C914" s="0"/>
      <c r="D914" s="0"/>
      <c r="E914" s="0"/>
      <c r="F914" s="0"/>
      <c r="G914" s="0"/>
      <c r="H914" s="0"/>
      <c r="I914" s="0"/>
      <c r="J914" s="0"/>
      <c r="K914" s="0"/>
      <c r="L914" s="0"/>
      <c r="M914" s="0"/>
      <c r="N914" s="0"/>
      <c r="O914" s="0"/>
      <c r="P914" s="0"/>
      <c r="Q914" s="0"/>
      <c r="R914" s="0"/>
      <c r="S914" s="0"/>
      <c r="T914" s="0"/>
      <c r="U914" s="0"/>
      <c r="V914" s="0"/>
      <c r="W914" s="0"/>
      <c r="X914" s="0"/>
      <c r="Y914" s="0"/>
      <c r="Z914" s="0"/>
      <c r="AA914" s="0"/>
      <c r="AB914" s="0"/>
      <c r="AC914" s="0"/>
      <c r="AD914" s="0"/>
      <c r="AE914" s="0"/>
      <c r="AF914" s="0"/>
      <c r="AG914" s="0"/>
      <c r="AH914" s="0"/>
      <c r="AI914" s="0"/>
      <c r="AJ914" s="0"/>
      <c r="AK914" s="11" t="n">
        <v>45967</v>
      </c>
      <c r="AL914" s="6" t="n">
        <v>-1.13</v>
      </c>
      <c r="AM914" s="0" t="s">
        <v>381</v>
      </c>
    </row>
    <row collapsed="false" customFormat="false" customHeight="false" hidden="false" ht="12.1" outlineLevel="0" r="915">
      <c r="A915" s="0"/>
      <c r="B915" s="0"/>
      <c r="C915" s="0"/>
      <c r="D915" s="0"/>
      <c r="E915" s="0"/>
      <c r="F915" s="0"/>
      <c r="G915" s="0"/>
      <c r="H915" s="0"/>
      <c r="I915" s="0"/>
      <c r="J915" s="0"/>
      <c r="K915" s="0"/>
      <c r="L915" s="0"/>
      <c r="M915" s="0"/>
      <c r="N915" s="0"/>
      <c r="O915" s="0"/>
      <c r="P915" s="0"/>
      <c r="Q915" s="0"/>
      <c r="R915" s="0"/>
      <c r="S915" s="0"/>
      <c r="T915" s="0"/>
      <c r="U915" s="0"/>
      <c r="V915" s="0"/>
      <c r="W915" s="0"/>
      <c r="X915" s="0"/>
      <c r="Y915" s="0"/>
      <c r="Z915" s="0"/>
      <c r="AA915" s="0"/>
      <c r="AB915" s="0"/>
      <c r="AC915" s="0"/>
      <c r="AD915" s="0"/>
      <c r="AE915" s="0"/>
      <c r="AF915" s="0"/>
      <c r="AG915" s="0"/>
      <c r="AH915" s="0"/>
      <c r="AI915" s="0"/>
      <c r="AJ915" s="0"/>
      <c r="AK915" s="11" t="n">
        <v>45967</v>
      </c>
      <c r="AL915" s="6" t="n">
        <v>-1.13</v>
      </c>
      <c r="AM915" s="0" t="s">
        <v>381</v>
      </c>
    </row>
    <row collapsed="false" customFormat="false" customHeight="false" hidden="false" ht="12.1" outlineLevel="0" r="916">
      <c r="A916" s="0"/>
      <c r="B916" s="0"/>
      <c r="C916" s="0"/>
      <c r="D916" s="0"/>
      <c r="E916" s="0"/>
      <c r="F916" s="0"/>
      <c r="G916" s="0"/>
      <c r="H916" s="0"/>
      <c r="I916" s="0"/>
      <c r="J916" s="0"/>
      <c r="K916" s="0"/>
      <c r="L916" s="0"/>
      <c r="M916" s="0"/>
      <c r="N916" s="0"/>
      <c r="O916" s="0"/>
      <c r="P916" s="0"/>
      <c r="Q916" s="0"/>
      <c r="R916" s="0"/>
      <c r="S916" s="0"/>
      <c r="T916" s="0"/>
      <c r="U916" s="0"/>
      <c r="V916" s="0"/>
      <c r="W916" s="0"/>
      <c r="X916" s="0"/>
      <c r="Y916" s="0"/>
      <c r="Z916" s="0"/>
      <c r="AA916" s="0"/>
      <c r="AB916" s="0"/>
      <c r="AC916" s="0"/>
      <c r="AD916" s="0"/>
      <c r="AE916" s="0"/>
      <c r="AF916" s="0"/>
      <c r="AG916" s="0"/>
      <c r="AH916" s="0"/>
      <c r="AI916" s="0"/>
      <c r="AJ916" s="0"/>
      <c r="AK916" s="11" t="n">
        <v>45967</v>
      </c>
      <c r="AL916" s="6" t="n">
        <v>-1.13</v>
      </c>
      <c r="AM916" s="0" t="s">
        <v>381</v>
      </c>
    </row>
    <row collapsed="false" customFormat="false" customHeight="false" hidden="false" ht="12.1" outlineLevel="0" r="917">
      <c r="A917" s="0"/>
      <c r="B917" s="0"/>
      <c r="C917" s="0"/>
      <c r="D917" s="0"/>
      <c r="E917" s="0"/>
      <c r="F917" s="0"/>
      <c r="G917" s="0"/>
      <c r="H917" s="0"/>
      <c r="I917" s="0"/>
      <c r="J917" s="0"/>
      <c r="K917" s="0"/>
      <c r="L917" s="0"/>
      <c r="M917" s="0"/>
      <c r="N917" s="0"/>
      <c r="O917" s="0"/>
      <c r="P917" s="0"/>
      <c r="Q917" s="0"/>
      <c r="R917" s="0"/>
      <c r="S917" s="0"/>
      <c r="T917" s="0"/>
      <c r="U917" s="0"/>
      <c r="V917" s="0"/>
      <c r="W917" s="0"/>
      <c r="X917" s="0"/>
      <c r="Y917" s="0"/>
      <c r="Z917" s="0"/>
      <c r="AA917" s="0"/>
      <c r="AB917" s="0"/>
      <c r="AC917" s="0"/>
      <c r="AD917" s="0"/>
      <c r="AE917" s="0"/>
      <c r="AF917" s="0"/>
      <c r="AG917" s="0"/>
      <c r="AH917" s="0"/>
      <c r="AI917" s="0"/>
      <c r="AJ917" s="0"/>
      <c r="AK917" s="11" t="n">
        <v>45967</v>
      </c>
      <c r="AL917" s="6" t="n">
        <v>-1.13</v>
      </c>
      <c r="AM917" s="0" t="s">
        <v>381</v>
      </c>
    </row>
    <row collapsed="false" customFormat="false" customHeight="false" hidden="false" ht="12.1" outlineLevel="0" r="918">
      <c r="A918" s="0"/>
      <c r="B918" s="0"/>
      <c r="C918" s="0"/>
      <c r="D918" s="0"/>
      <c r="E918" s="0"/>
      <c r="F918" s="0"/>
      <c r="G918" s="0"/>
      <c r="H918" s="0"/>
      <c r="I918" s="0"/>
      <c r="J918" s="0"/>
      <c r="K918" s="0"/>
      <c r="L918" s="0"/>
      <c r="M918" s="0"/>
      <c r="N918" s="0"/>
      <c r="O918" s="0"/>
      <c r="P918" s="0"/>
      <c r="Q918" s="0"/>
      <c r="R918" s="0"/>
      <c r="S918" s="0"/>
      <c r="T918" s="0"/>
      <c r="U918" s="0"/>
      <c r="V918" s="0"/>
      <c r="W918" s="0"/>
      <c r="X918" s="0"/>
      <c r="Y918" s="0"/>
      <c r="Z918" s="0"/>
      <c r="AA918" s="0"/>
      <c r="AB918" s="0"/>
      <c r="AC918" s="0"/>
      <c r="AD918" s="0"/>
      <c r="AE918" s="0"/>
      <c r="AF918" s="0"/>
      <c r="AG918" s="0"/>
      <c r="AH918" s="0"/>
      <c r="AI918" s="0"/>
      <c r="AJ918" s="0"/>
      <c r="AK918" s="11" t="n">
        <v>45967</v>
      </c>
      <c r="AL918" s="6" t="n">
        <v>-1.13</v>
      </c>
      <c r="AM918" s="0" t="s">
        <v>381</v>
      </c>
    </row>
    <row collapsed="false" customFormat="false" customHeight="false" hidden="false" ht="12.1" outlineLevel="0" r="919">
      <c r="A919" s="0"/>
      <c r="B919" s="0"/>
      <c r="C919" s="0"/>
      <c r="D919" s="0"/>
      <c r="E919" s="0"/>
      <c r="F919" s="0"/>
      <c r="G919" s="0"/>
      <c r="H919" s="0"/>
      <c r="I919" s="0"/>
      <c r="J919" s="0"/>
      <c r="K919" s="0"/>
      <c r="L919" s="0"/>
      <c r="M919" s="0"/>
      <c r="N919" s="0"/>
      <c r="O919" s="0"/>
      <c r="P919" s="0"/>
      <c r="Q919" s="0"/>
      <c r="R919" s="0"/>
      <c r="S919" s="0"/>
      <c r="T919" s="0"/>
      <c r="U919" s="0"/>
      <c r="V919" s="0"/>
      <c r="W919" s="0"/>
      <c r="X919" s="0"/>
      <c r="Y919" s="0"/>
      <c r="Z919" s="0"/>
      <c r="AA919" s="0"/>
      <c r="AB919" s="0"/>
      <c r="AC919" s="0"/>
      <c r="AD919" s="0"/>
      <c r="AE919" s="0"/>
      <c r="AF919" s="0"/>
      <c r="AG919" s="0"/>
      <c r="AH919" s="0"/>
      <c r="AI919" s="0"/>
      <c r="AJ919" s="0"/>
      <c r="AK919" s="11" t="n">
        <v>45967</v>
      </c>
      <c r="AL919" s="6" t="n">
        <v>-1.13</v>
      </c>
      <c r="AM919" s="0" t="s">
        <v>381</v>
      </c>
    </row>
    <row collapsed="false" customFormat="false" customHeight="false" hidden="false" ht="12.1" outlineLevel="0" r="920">
      <c r="A920" s="0"/>
      <c r="B920" s="0"/>
      <c r="C920" s="0"/>
      <c r="D920" s="0"/>
      <c r="E920" s="0"/>
      <c r="F920" s="0"/>
      <c r="G920" s="0"/>
      <c r="H920" s="0"/>
      <c r="I920" s="0"/>
      <c r="J920" s="0"/>
      <c r="K920" s="0"/>
      <c r="L920" s="0"/>
      <c r="M920" s="0"/>
      <c r="N920" s="0"/>
      <c r="O920" s="0"/>
      <c r="P920" s="0"/>
      <c r="Q920" s="0"/>
      <c r="R920" s="0"/>
      <c r="S920" s="0"/>
      <c r="T920" s="0"/>
      <c r="U920" s="0"/>
      <c r="V920" s="0"/>
      <c r="W920" s="0"/>
      <c r="X920" s="0"/>
      <c r="Y920" s="0"/>
      <c r="Z920" s="0"/>
      <c r="AA920" s="0"/>
      <c r="AB920" s="0"/>
      <c r="AC920" s="0"/>
      <c r="AD920" s="0"/>
      <c r="AE920" s="0"/>
      <c r="AF920" s="0"/>
      <c r="AG920" s="0"/>
      <c r="AH920" s="0"/>
      <c r="AI920" s="0"/>
      <c r="AJ920" s="0"/>
      <c r="AK920" s="11" t="n">
        <v>45967</v>
      </c>
      <c r="AL920" s="6" t="n">
        <v>-1.13</v>
      </c>
      <c r="AM920" s="0" t="s">
        <v>381</v>
      </c>
    </row>
    <row collapsed="false" customFormat="false" customHeight="false" hidden="false" ht="12.1" outlineLevel="0" r="921">
      <c r="A921" s="0"/>
      <c r="B921" s="0"/>
      <c r="C921" s="0"/>
      <c r="D921" s="0"/>
      <c r="E921" s="0"/>
      <c r="F921" s="0"/>
      <c r="G921" s="0"/>
      <c r="H921" s="0"/>
      <c r="I921" s="0"/>
      <c r="J921" s="0"/>
      <c r="K921" s="0"/>
      <c r="L921" s="0"/>
      <c r="M921" s="0"/>
      <c r="N921" s="0"/>
      <c r="O921" s="0"/>
      <c r="P921" s="0"/>
      <c r="Q921" s="0"/>
      <c r="R921" s="0"/>
      <c r="S921" s="0"/>
      <c r="T921" s="0"/>
      <c r="U921" s="0"/>
      <c r="V921" s="0"/>
      <c r="W921" s="0"/>
      <c r="X921" s="0"/>
      <c r="Y921" s="0"/>
      <c r="Z921" s="0"/>
      <c r="AA921" s="0"/>
      <c r="AB921" s="0"/>
      <c r="AC921" s="0"/>
      <c r="AD921" s="0"/>
      <c r="AE921" s="0"/>
      <c r="AF921" s="0"/>
      <c r="AG921" s="0"/>
      <c r="AH921" s="0"/>
      <c r="AI921" s="0"/>
      <c r="AJ921" s="0"/>
      <c r="AK921" s="11" t="n">
        <v>45967</v>
      </c>
      <c r="AL921" s="6" t="n">
        <v>-1.13</v>
      </c>
      <c r="AM921" s="0" t="s">
        <v>381</v>
      </c>
    </row>
    <row collapsed="false" customFormat="false" customHeight="false" hidden="false" ht="12.1" outlineLevel="0" r="922">
      <c r="A922" s="0"/>
      <c r="B922" s="0"/>
      <c r="C922" s="0"/>
      <c r="D922" s="0"/>
      <c r="E922" s="0"/>
      <c r="F922" s="0"/>
      <c r="G922" s="0"/>
      <c r="H922" s="0"/>
      <c r="I922" s="0"/>
      <c r="J922" s="0"/>
      <c r="K922" s="0"/>
      <c r="L922" s="0"/>
      <c r="M922" s="0"/>
      <c r="N922" s="0"/>
      <c r="O922" s="0"/>
      <c r="P922" s="0"/>
      <c r="Q922" s="0"/>
      <c r="R922" s="0"/>
      <c r="S922" s="0"/>
      <c r="T922" s="0"/>
      <c r="U922" s="0"/>
      <c r="V922" s="0"/>
      <c r="W922" s="0"/>
      <c r="X922" s="0"/>
      <c r="Y922" s="0"/>
      <c r="Z922" s="0"/>
      <c r="AA922" s="0"/>
      <c r="AB922" s="0"/>
      <c r="AC922" s="0"/>
      <c r="AD922" s="0"/>
      <c r="AE922" s="0"/>
      <c r="AF922" s="0"/>
      <c r="AG922" s="0"/>
      <c r="AH922" s="0"/>
      <c r="AI922" s="0"/>
      <c r="AJ922" s="0"/>
      <c r="AK922" s="11" t="n">
        <v>45967</v>
      </c>
      <c r="AL922" s="6" t="n">
        <v>-1.13</v>
      </c>
      <c r="AM922" s="0" t="s">
        <v>381</v>
      </c>
    </row>
    <row collapsed="false" customFormat="false" customHeight="false" hidden="false" ht="12.1" outlineLevel="0" r="923">
      <c r="A923" s="0"/>
      <c r="B923" s="0"/>
      <c r="C923" s="0"/>
      <c r="D923" s="0"/>
      <c r="E923" s="0"/>
      <c r="F923" s="0"/>
      <c r="G923" s="0"/>
      <c r="H923" s="0"/>
      <c r="I923" s="0"/>
      <c r="J923" s="0"/>
      <c r="K923" s="0"/>
      <c r="L923" s="0"/>
      <c r="M923" s="0"/>
      <c r="N923" s="0"/>
      <c r="O923" s="0"/>
      <c r="P923" s="0"/>
      <c r="Q923" s="0"/>
      <c r="R923" s="0"/>
      <c r="S923" s="0"/>
      <c r="T923" s="0"/>
      <c r="U923" s="0"/>
      <c r="V923" s="0"/>
      <c r="W923" s="0"/>
      <c r="X923" s="0"/>
      <c r="Y923" s="0"/>
      <c r="Z923" s="0"/>
      <c r="AA923" s="0"/>
      <c r="AB923" s="0"/>
      <c r="AC923" s="0"/>
      <c r="AD923" s="0"/>
      <c r="AE923" s="0"/>
      <c r="AF923" s="0"/>
      <c r="AG923" s="0"/>
      <c r="AH923" s="0"/>
      <c r="AI923" s="0"/>
      <c r="AJ923" s="0"/>
      <c r="AK923" s="11" t="n">
        <v>45967</v>
      </c>
      <c r="AL923" s="6" t="n">
        <v>-1.13</v>
      </c>
      <c r="AM923" s="0" t="s">
        <v>381</v>
      </c>
    </row>
    <row collapsed="false" customFormat="false" customHeight="false" hidden="false" ht="12.1" outlineLevel="0" r="924">
      <c r="A924" s="0"/>
      <c r="B924" s="0"/>
      <c r="C924" s="0"/>
      <c r="D924" s="0"/>
      <c r="E924" s="0"/>
      <c r="F924" s="0"/>
      <c r="G924" s="0"/>
      <c r="H924" s="0"/>
      <c r="I924" s="0"/>
      <c r="J924" s="0"/>
      <c r="K924" s="0"/>
      <c r="L924" s="0"/>
      <c r="M924" s="0"/>
      <c r="N924" s="0"/>
      <c r="O924" s="0"/>
      <c r="P924" s="0"/>
      <c r="Q924" s="0"/>
      <c r="R924" s="0"/>
      <c r="S924" s="0"/>
      <c r="T924" s="0"/>
      <c r="U924" s="0"/>
      <c r="V924" s="0"/>
      <c r="W924" s="0"/>
      <c r="X924" s="0"/>
      <c r="Y924" s="0"/>
      <c r="Z924" s="0"/>
      <c r="AA924" s="0"/>
      <c r="AB924" s="0"/>
      <c r="AC924" s="0"/>
      <c r="AD924" s="0"/>
      <c r="AE924" s="0"/>
      <c r="AF924" s="0"/>
      <c r="AG924" s="0"/>
      <c r="AH924" s="0"/>
      <c r="AI924" s="0"/>
      <c r="AJ924" s="0"/>
      <c r="AK924" s="11" t="n">
        <v>45967</v>
      </c>
      <c r="AL924" s="6" t="n">
        <v>-1.13</v>
      </c>
      <c r="AM924" s="0" t="s">
        <v>381</v>
      </c>
    </row>
    <row collapsed="false" customFormat="false" customHeight="false" hidden="false" ht="12.1" outlineLevel="0" r="925">
      <c r="A925" s="0"/>
      <c r="B925" s="0"/>
      <c r="C925" s="0"/>
      <c r="D925" s="0"/>
      <c r="E925" s="0"/>
      <c r="F925" s="0"/>
      <c r="G925" s="0"/>
      <c r="H925" s="0"/>
      <c r="I925" s="0"/>
      <c r="J925" s="0"/>
      <c r="K925" s="0"/>
      <c r="L925" s="0"/>
      <c r="M925" s="0"/>
      <c r="N925" s="0"/>
      <c r="O925" s="0"/>
      <c r="P925" s="0"/>
      <c r="Q925" s="0"/>
      <c r="R925" s="0"/>
      <c r="S925" s="0"/>
      <c r="T925" s="0"/>
      <c r="U925" s="0"/>
      <c r="V925" s="0"/>
      <c r="W925" s="0"/>
      <c r="X925" s="0"/>
      <c r="Y925" s="0"/>
      <c r="Z925" s="0"/>
      <c r="AA925" s="0"/>
      <c r="AB925" s="0"/>
      <c r="AC925" s="0"/>
      <c r="AD925" s="0"/>
      <c r="AE925" s="0"/>
      <c r="AF925" s="0"/>
      <c r="AG925" s="0"/>
      <c r="AH925" s="0"/>
      <c r="AI925" s="0"/>
      <c r="AJ925" s="0"/>
      <c r="AK925" s="11" t="n">
        <v>45967</v>
      </c>
      <c r="AL925" s="6" t="n">
        <v>-1.13</v>
      </c>
      <c r="AM925" s="0" t="s">
        <v>381</v>
      </c>
    </row>
    <row collapsed="false" customFormat="false" customHeight="false" hidden="false" ht="12.1" outlineLevel="0" r="926">
      <c r="A926" s="0"/>
      <c r="B926" s="0"/>
      <c r="C926" s="0"/>
      <c r="D926" s="0"/>
      <c r="E926" s="0"/>
      <c r="F926" s="0"/>
      <c r="G926" s="0"/>
      <c r="H926" s="0"/>
      <c r="I926" s="0"/>
      <c r="J926" s="0"/>
      <c r="K926" s="0"/>
      <c r="L926" s="0"/>
      <c r="M926" s="0"/>
      <c r="N926" s="0"/>
      <c r="O926" s="0"/>
      <c r="P926" s="0"/>
      <c r="Q926" s="0"/>
      <c r="R926" s="0"/>
      <c r="S926" s="0"/>
      <c r="T926" s="0"/>
      <c r="U926" s="0"/>
      <c r="V926" s="0"/>
      <c r="W926" s="0"/>
      <c r="X926" s="0"/>
      <c r="Y926" s="0"/>
      <c r="Z926" s="0"/>
      <c r="AA926" s="0"/>
      <c r="AB926" s="0"/>
      <c r="AC926" s="0"/>
      <c r="AD926" s="0"/>
      <c r="AE926" s="0"/>
      <c r="AF926" s="0"/>
      <c r="AG926" s="0"/>
      <c r="AH926" s="0"/>
      <c r="AI926" s="0"/>
      <c r="AJ926" s="0"/>
      <c r="AK926" s="11" t="n">
        <v>45967</v>
      </c>
      <c r="AL926" s="6" t="n">
        <v>-1.13</v>
      </c>
      <c r="AM926" s="0" t="s">
        <v>381</v>
      </c>
    </row>
    <row collapsed="false" customFormat="false" customHeight="false" hidden="false" ht="12.1" outlineLevel="0" r="927">
      <c r="A927" s="0"/>
      <c r="B927" s="0"/>
      <c r="C927" s="0"/>
      <c r="D927" s="0"/>
      <c r="E927" s="0"/>
      <c r="F927" s="0"/>
      <c r="G927" s="0"/>
      <c r="H927" s="0"/>
      <c r="I927" s="0"/>
      <c r="J927" s="0"/>
      <c r="K927" s="0"/>
      <c r="L927" s="0"/>
      <c r="M927" s="0"/>
      <c r="N927" s="0"/>
      <c r="O927" s="0"/>
      <c r="P927" s="0"/>
      <c r="Q927" s="0"/>
      <c r="R927" s="0"/>
      <c r="S927" s="0"/>
      <c r="T927" s="0"/>
      <c r="U927" s="0"/>
      <c r="V927" s="0"/>
      <c r="W927" s="0"/>
      <c r="X927" s="0"/>
      <c r="Y927" s="0"/>
      <c r="Z927" s="0"/>
      <c r="AA927" s="0"/>
      <c r="AB927" s="0"/>
      <c r="AC927" s="0"/>
      <c r="AD927" s="0"/>
      <c r="AE927" s="0"/>
      <c r="AF927" s="0"/>
      <c r="AG927" s="0"/>
      <c r="AH927" s="0"/>
      <c r="AI927" s="0"/>
      <c r="AJ927" s="0"/>
      <c r="AK927" s="11" t="n">
        <v>45967</v>
      </c>
      <c r="AL927" s="6" t="n">
        <v>-1.13</v>
      </c>
      <c r="AM927" s="0" t="s">
        <v>381</v>
      </c>
    </row>
    <row collapsed="false" customFormat="false" customHeight="false" hidden="false" ht="12.1" outlineLevel="0" r="928">
      <c r="A928" s="0"/>
      <c r="B928" s="0"/>
      <c r="C928" s="0"/>
      <c r="D928" s="0"/>
      <c r="E928" s="0"/>
      <c r="F928" s="0"/>
      <c r="G928" s="0"/>
      <c r="H928" s="0"/>
      <c r="I928" s="0"/>
      <c r="J928" s="0"/>
      <c r="K928" s="0"/>
      <c r="L928" s="0"/>
      <c r="M928" s="0"/>
      <c r="N928" s="0"/>
      <c r="O928" s="0"/>
      <c r="P928" s="0"/>
      <c r="Q928" s="0"/>
      <c r="R928" s="0"/>
      <c r="S928" s="0"/>
      <c r="T928" s="0"/>
      <c r="U928" s="0"/>
      <c r="V928" s="0"/>
      <c r="W928" s="0"/>
      <c r="X928" s="0"/>
      <c r="Y928" s="0"/>
      <c r="Z928" s="0"/>
      <c r="AA928" s="0"/>
      <c r="AB928" s="0"/>
      <c r="AC928" s="0"/>
      <c r="AD928" s="0"/>
      <c r="AE928" s="0"/>
      <c r="AF928" s="0"/>
      <c r="AG928" s="0"/>
      <c r="AH928" s="0"/>
      <c r="AI928" s="0"/>
      <c r="AJ928" s="0"/>
      <c r="AK928" s="11" t="n">
        <v>45967</v>
      </c>
      <c r="AL928" s="6" t="n">
        <v>-1.13</v>
      </c>
      <c r="AM928" s="0" t="s">
        <v>381</v>
      </c>
    </row>
    <row collapsed="false" customFormat="false" customHeight="false" hidden="false" ht="12.1" outlineLevel="0" r="929">
      <c r="A929" s="0"/>
      <c r="B929" s="0"/>
      <c r="C929" s="0"/>
      <c r="D929" s="0"/>
      <c r="E929" s="0"/>
      <c r="F929" s="0"/>
      <c r="G929" s="0"/>
      <c r="H929" s="0"/>
      <c r="I929" s="0"/>
      <c r="J929" s="0"/>
      <c r="K929" s="0"/>
      <c r="L929" s="0"/>
      <c r="M929" s="0"/>
      <c r="N929" s="0"/>
      <c r="O929" s="0"/>
      <c r="P929" s="0"/>
      <c r="Q929" s="0"/>
      <c r="R929" s="0"/>
      <c r="S929" s="0"/>
      <c r="T929" s="0"/>
      <c r="U929" s="0"/>
      <c r="V929" s="0"/>
      <c r="W929" s="0"/>
      <c r="X929" s="0"/>
      <c r="Y929" s="0"/>
      <c r="Z929" s="0"/>
      <c r="AA929" s="0"/>
      <c r="AB929" s="0"/>
      <c r="AC929" s="0"/>
      <c r="AD929" s="0"/>
      <c r="AE929" s="0"/>
      <c r="AF929" s="0"/>
      <c r="AG929" s="0"/>
      <c r="AH929" s="0"/>
      <c r="AI929" s="0"/>
      <c r="AJ929" s="0"/>
      <c r="AK929" s="11" t="n">
        <v>45967</v>
      </c>
      <c r="AL929" s="6" t="n">
        <v>-1.13</v>
      </c>
      <c r="AM929" s="0" t="s">
        <v>381</v>
      </c>
    </row>
    <row collapsed="false" customFormat="false" customHeight="false" hidden="false" ht="12.1" outlineLevel="0" r="930">
      <c r="A930" s="0"/>
      <c r="B930" s="0"/>
      <c r="C930" s="0"/>
      <c r="D930" s="0"/>
      <c r="E930" s="0"/>
      <c r="F930" s="0"/>
      <c r="G930" s="0"/>
      <c r="H930" s="0"/>
      <c r="I930" s="0"/>
      <c r="J930" s="0"/>
      <c r="K930" s="0"/>
      <c r="L930" s="0"/>
      <c r="M930" s="0"/>
      <c r="N930" s="0"/>
      <c r="O930" s="0"/>
      <c r="P930" s="0"/>
      <c r="Q930" s="0"/>
      <c r="R930" s="0"/>
      <c r="S930" s="0"/>
      <c r="T930" s="0"/>
      <c r="U930" s="0"/>
      <c r="V930" s="0"/>
      <c r="W930" s="0"/>
      <c r="X930" s="0"/>
      <c r="Y930" s="0"/>
      <c r="Z930" s="0"/>
      <c r="AA930" s="0"/>
      <c r="AB930" s="0"/>
      <c r="AC930" s="0"/>
      <c r="AD930" s="0"/>
      <c r="AE930" s="0"/>
      <c r="AF930" s="0"/>
      <c r="AG930" s="0"/>
      <c r="AH930" s="0"/>
      <c r="AI930" s="0"/>
      <c r="AJ930" s="0"/>
      <c r="AK930" s="11" t="n">
        <v>45967</v>
      </c>
      <c r="AL930" s="6" t="n">
        <v>-1.13</v>
      </c>
      <c r="AM930" s="0" t="s">
        <v>381</v>
      </c>
    </row>
    <row collapsed="false" customFormat="false" customHeight="false" hidden="false" ht="12.1" outlineLevel="0" r="931">
      <c r="A931" s="0"/>
      <c r="B931" s="0"/>
      <c r="C931" s="0"/>
      <c r="D931" s="0"/>
      <c r="E931" s="0"/>
      <c r="F931" s="0"/>
      <c r="G931" s="0"/>
      <c r="H931" s="0"/>
      <c r="I931" s="0"/>
      <c r="J931" s="0"/>
      <c r="K931" s="0"/>
      <c r="L931" s="0"/>
      <c r="M931" s="0"/>
      <c r="N931" s="0"/>
      <c r="O931" s="0"/>
      <c r="P931" s="0"/>
      <c r="Q931" s="0"/>
      <c r="R931" s="0"/>
      <c r="S931" s="0"/>
      <c r="T931" s="0"/>
      <c r="U931" s="0"/>
      <c r="V931" s="0"/>
      <c r="W931" s="0"/>
      <c r="X931" s="0"/>
      <c r="Y931" s="0"/>
      <c r="Z931" s="0"/>
      <c r="AA931" s="0"/>
      <c r="AB931" s="0"/>
      <c r="AC931" s="0"/>
      <c r="AD931" s="0"/>
      <c r="AE931" s="0"/>
      <c r="AF931" s="0"/>
      <c r="AG931" s="0"/>
      <c r="AH931" s="0"/>
      <c r="AI931" s="0"/>
      <c r="AJ931" s="0"/>
      <c r="AK931" s="11" t="n">
        <v>45970</v>
      </c>
      <c r="AL931" s="6" t="n">
        <v>-142.58</v>
      </c>
      <c r="AM931" s="0" t="s">
        <v>381</v>
      </c>
    </row>
    <row collapsed="false" customFormat="false" customHeight="false" hidden="false" ht="12.1" outlineLevel="0" r="932">
      <c r="A932" s="0"/>
      <c r="B932" s="0"/>
      <c r="C932" s="0"/>
      <c r="D932" s="0"/>
      <c r="E932" s="0"/>
      <c r="F932" s="0"/>
      <c r="G932" s="0"/>
      <c r="H932" s="0"/>
      <c r="I932" s="0"/>
      <c r="J932" s="0"/>
      <c r="K932" s="0"/>
      <c r="L932" s="0"/>
      <c r="M932" s="0"/>
      <c r="N932" s="0"/>
      <c r="O932" s="0"/>
      <c r="P932" s="0"/>
      <c r="Q932" s="0"/>
      <c r="R932" s="0"/>
      <c r="S932" s="0"/>
      <c r="T932" s="0"/>
      <c r="U932" s="0"/>
      <c r="V932" s="0"/>
      <c r="W932" s="0"/>
      <c r="X932" s="0"/>
      <c r="Y932" s="0"/>
      <c r="Z932" s="0"/>
      <c r="AA932" s="0"/>
      <c r="AB932" s="0"/>
      <c r="AC932" s="0"/>
      <c r="AD932" s="0"/>
      <c r="AE932" s="0"/>
      <c r="AF932" s="0"/>
      <c r="AG932" s="0"/>
      <c r="AH932" s="0"/>
      <c r="AI932" s="0"/>
      <c r="AJ932" s="0"/>
      <c r="AK932" s="11" t="n">
        <v>45971</v>
      </c>
      <c r="AL932" s="6" t="n">
        <v>2.26</v>
      </c>
      <c r="AM932" s="0" t="s">
        <v>380</v>
      </c>
    </row>
    <row collapsed="false" customFormat="false" customHeight="false" hidden="false" ht="12.1" outlineLevel="0" r="933">
      <c r="A933" s="0"/>
      <c r="B933" s="0"/>
      <c r="C933" s="0"/>
      <c r="D933" s="0"/>
      <c r="E933" s="0"/>
      <c r="F933" s="0"/>
      <c r="G933" s="0"/>
      <c r="H933" s="0"/>
      <c r="I933" s="0"/>
      <c r="J933" s="0"/>
      <c r="K933" s="0"/>
      <c r="L933" s="0"/>
      <c r="M933" s="0"/>
      <c r="N933" s="0"/>
      <c r="O933" s="0"/>
      <c r="P933" s="0"/>
      <c r="Q933" s="0"/>
      <c r="R933" s="0"/>
      <c r="S933" s="0"/>
      <c r="T933" s="0"/>
      <c r="U933" s="0"/>
      <c r="V933" s="0"/>
      <c r="W933" s="0"/>
      <c r="X933" s="0"/>
      <c r="Y933" s="0"/>
      <c r="Z933" s="0"/>
      <c r="AA933" s="0"/>
      <c r="AB933" s="0"/>
      <c r="AC933" s="0"/>
      <c r="AD933" s="0"/>
      <c r="AE933" s="0"/>
      <c r="AF933" s="0"/>
      <c r="AG933" s="0"/>
      <c r="AH933" s="0"/>
      <c r="AI933" s="0"/>
      <c r="AJ933" s="0"/>
      <c r="AK933" s="11" t="n">
        <v>45982</v>
      </c>
      <c r="AL933" s="6" t="n">
        <v>1250.26</v>
      </c>
      <c r="AM933" s="0" t="s">
        <v>380</v>
      </c>
    </row>
    <row collapsed="false" customFormat="false" customHeight="false" hidden="false" ht="12.1" outlineLevel="0" r="934">
      <c r="A934" s="0"/>
      <c r="B934" s="0"/>
      <c r="C934" s="0"/>
      <c r="D934" s="0"/>
      <c r="E934" s="0"/>
      <c r="F934" s="0"/>
      <c r="G934" s="0"/>
      <c r="H934" s="0"/>
      <c r="I934" s="0"/>
      <c r="J934" s="0"/>
      <c r="K934" s="0"/>
      <c r="L934" s="0"/>
      <c r="M934" s="0"/>
      <c r="N934" s="0"/>
      <c r="O934" s="0"/>
      <c r="P934" s="0"/>
      <c r="Q934" s="0"/>
      <c r="R934" s="0"/>
      <c r="S934" s="0"/>
      <c r="T934" s="0"/>
      <c r="U934" s="0"/>
      <c r="V934" s="0"/>
      <c r="W934" s="0"/>
      <c r="X934" s="0"/>
      <c r="Y934" s="0"/>
      <c r="Z934" s="0"/>
      <c r="AA934" s="0"/>
      <c r="AB934" s="0"/>
      <c r="AC934" s="0"/>
      <c r="AD934" s="0"/>
      <c r="AE934" s="0"/>
      <c r="AF934" s="0"/>
      <c r="AG934" s="0"/>
      <c r="AH934" s="0"/>
      <c r="AI934" s="0"/>
      <c r="AJ934" s="0"/>
      <c r="AK934" s="11" t="n">
        <v>45988</v>
      </c>
      <c r="AL934" s="6" t="n">
        <v>-1255.07</v>
      </c>
      <c r="AM934" s="0" t="s">
        <v>381</v>
      </c>
    </row>
    <row collapsed="false" customFormat="false" customHeight="false" hidden="false" ht="12.1" outlineLevel="0" r="935">
      <c r="A935" s="0"/>
      <c r="B935" s="0"/>
      <c r="C935" s="0"/>
      <c r="D935" s="0"/>
      <c r="E935" s="0"/>
      <c r="F935" s="0"/>
      <c r="G935" s="0"/>
      <c r="H935" s="0"/>
      <c r="I935" s="0"/>
      <c r="J935" s="0"/>
      <c r="K935" s="0"/>
      <c r="L935" s="0"/>
      <c r="M935" s="0"/>
      <c r="N935" s="0"/>
      <c r="O935" s="0"/>
      <c r="P935" s="0"/>
      <c r="Q935" s="0"/>
      <c r="R935" s="0"/>
      <c r="S935" s="0"/>
      <c r="T935" s="0"/>
      <c r="U935" s="0"/>
      <c r="V935" s="0"/>
      <c r="W935" s="0"/>
      <c r="X935" s="0"/>
      <c r="Y935" s="0"/>
      <c r="Z935" s="0"/>
      <c r="AA935" s="0"/>
      <c r="AB935" s="0"/>
      <c r="AC935" s="0"/>
      <c r="AD935" s="0"/>
      <c r="AE935" s="0"/>
      <c r="AF935" s="0"/>
      <c r="AG935" s="0"/>
      <c r="AH935" s="0"/>
      <c r="AI935" s="0"/>
      <c r="AJ935" s="0"/>
      <c r="AK935" s="11" t="n">
        <v>46048</v>
      </c>
      <c r="AL935" s="6" t="n">
        <v>2.33</v>
      </c>
      <c r="AM935" s="0" t="s">
        <v>380</v>
      </c>
    </row>
    <row collapsed="false" customFormat="false" customHeight="false" hidden="false" ht="12.1" outlineLevel="0" r="936">
      <c r="A936" s="0"/>
      <c r="B936" s="0"/>
      <c r="C936" s="0"/>
      <c r="D936" s="0"/>
      <c r="E936" s="0"/>
      <c r="F936" s="0"/>
      <c r="G936" s="0"/>
      <c r="H936" s="0"/>
      <c r="I936" s="0"/>
      <c r="J936" s="0"/>
      <c r="K936" s="0"/>
      <c r="L936" s="0"/>
      <c r="M936" s="0"/>
      <c r="N936" s="0"/>
      <c r="O936" s="0"/>
      <c r="P936" s="0"/>
      <c r="Q936" s="0"/>
      <c r="R936" s="0"/>
      <c r="S936" s="0"/>
      <c r="T936" s="0"/>
      <c r="U936" s="0"/>
      <c r="V936" s="0"/>
      <c r="W936" s="0"/>
      <c r="X936" s="0"/>
      <c r="Y936" s="0"/>
      <c r="Z936" s="0"/>
      <c r="AA936" s="0"/>
      <c r="AB936" s="0"/>
      <c r="AC936" s="0"/>
      <c r="AD936" s="0"/>
      <c r="AE936" s="0"/>
      <c r="AF936" s="0"/>
      <c r="AG936" s="0"/>
      <c r="AH936" s="0"/>
      <c r="AI936" s="0"/>
      <c r="AJ936" s="0"/>
      <c r="AK936" s="11" t="n">
        <v>46051</v>
      </c>
      <c r="AL936" s="6" t="n">
        <v>-2.34</v>
      </c>
      <c r="AM936" s="0" t="s">
        <v>381</v>
      </c>
    </row>
    <row collapsed="false" customFormat="false" customHeight="false" hidden="false" ht="12.1" outlineLevel="0" r="937">
      <c r="A937" s="0"/>
      <c r="B937" s="0"/>
      <c r="C937" s="0"/>
      <c r="D937" s="0"/>
      <c r="E937" s="0"/>
      <c r="F937" s="0"/>
      <c r="G937" s="0"/>
      <c r="H937" s="0"/>
      <c r="I937" s="0"/>
      <c r="J937" s="0"/>
      <c r="K937" s="0"/>
      <c r="L937" s="0"/>
      <c r="M937" s="0"/>
      <c r="N937" s="0"/>
      <c r="O937" s="0"/>
      <c r="P937" s="0"/>
      <c r="Q937" s="0"/>
      <c r="R937" s="0"/>
      <c r="S937" s="0"/>
      <c r="T937" s="0"/>
      <c r="U937" s="0"/>
      <c r="V937" s="0"/>
      <c r="W937" s="0"/>
      <c r="X937" s="0"/>
      <c r="Y937" s="0"/>
      <c r="Z937" s="0"/>
      <c r="AA937" s="0"/>
      <c r="AB937" s="0"/>
      <c r="AC937" s="0"/>
      <c r="AD937" s="0"/>
      <c r="AE937" s="0"/>
      <c r="AF937" s="0"/>
      <c r="AG937" s="0"/>
      <c r="AH937" s="0"/>
      <c r="AI937" s="0"/>
      <c r="AJ937" s="0"/>
      <c r="AK937" s="11" t="n">
        <v>46189</v>
      </c>
      <c r="AL937" s="6" t="n">
        <v>1.23</v>
      </c>
      <c r="AM937" s="0" t="s">
        <v>380</v>
      </c>
    </row>
    <row collapsed="false" customFormat="false" customHeight="false" hidden="false" ht="12.1" outlineLevel="0" r="938">
      <c r="A938" s="0"/>
      <c r="B938" s="0"/>
      <c r="C938" s="0"/>
      <c r="D938" s="0"/>
      <c r="E938" s="0"/>
      <c r="F938" s="0"/>
      <c r="G938" s="0"/>
      <c r="H938" s="0"/>
      <c r="I938" s="0"/>
      <c r="J938" s="0"/>
      <c r="K938" s="0"/>
      <c r="L938" s="0"/>
      <c r="M938" s="0"/>
      <c r="N938" s="0"/>
      <c r="O938" s="0"/>
      <c r="P938" s="0"/>
      <c r="Q938" s="0"/>
      <c r="R938" s="0"/>
      <c r="S938" s="0"/>
      <c r="T938" s="0"/>
      <c r="U938" s="0"/>
      <c r="V938" s="0"/>
      <c r="W938" s="0"/>
      <c r="X938" s="0"/>
      <c r="Y938" s="0"/>
      <c r="Z938" s="0"/>
      <c r="AA938" s="0"/>
      <c r="AB938" s="0"/>
      <c r="AC938" s="0"/>
      <c r="AD938" s="0"/>
      <c r="AE938" s="0"/>
      <c r="AF938" s="0"/>
      <c r="AG938" s="0"/>
      <c r="AH938" s="0"/>
      <c r="AI938" s="0"/>
      <c r="AJ938" s="0"/>
      <c r="AK938" s="11" t="n">
        <v>46230</v>
      </c>
      <c r="AL938" s="6" t="n">
        <v>989.85</v>
      </c>
      <c r="AM938" s="0" t="s">
        <v>380</v>
      </c>
    </row>
    <row collapsed="false" customFormat="false" customHeight="false" hidden="false" ht="12.1" outlineLevel="0" r="939">
      <c r="A939" s="0"/>
      <c r="B939" s="0"/>
      <c r="C939" s="0"/>
      <c r="D939" s="0"/>
      <c r="E939" s="0"/>
      <c r="F939" s="0"/>
      <c r="G939" s="0"/>
      <c r="H939" s="0"/>
      <c r="I939" s="0"/>
      <c r="J939" s="0"/>
      <c r="K939" s="0"/>
      <c r="L939" s="0"/>
      <c r="M939" s="0"/>
      <c r="N939" s="0"/>
      <c r="O939" s="0"/>
      <c r="P939" s="0"/>
      <c r="Q939" s="0"/>
      <c r="R939" s="0"/>
      <c r="S939" s="0"/>
      <c r="T939" s="0"/>
      <c r="U939" s="0"/>
      <c r="V939" s="0"/>
      <c r="W939" s="0"/>
      <c r="X939" s="0"/>
      <c r="Y939" s="0"/>
      <c r="Z939" s="0"/>
      <c r="AA939" s="0"/>
      <c r="AB939" s="0"/>
      <c r="AC939" s="0"/>
      <c r="AD939" s="0"/>
      <c r="AE939" s="0"/>
      <c r="AF939" s="0"/>
      <c r="AG939" s="0"/>
      <c r="AH939" s="0"/>
      <c r="AI939" s="0"/>
      <c r="AJ939" s="0"/>
      <c r="AK939" s="11" t="n">
        <v>46230</v>
      </c>
      <c r="AL939" s="6" t="n">
        <v>9.96</v>
      </c>
      <c r="AM939" s="0" t="s">
        <v>380</v>
      </c>
    </row>
    <row collapsed="false" customFormat="false" customHeight="false" hidden="false" ht="12.1" outlineLevel="0" r="940">
      <c r="A940" s="0"/>
      <c r="B940" s="0"/>
      <c r="C940" s="0"/>
      <c r="D940" s="0"/>
      <c r="E940" s="0"/>
      <c r="F940" s="0"/>
      <c r="G940" s="0"/>
      <c r="H940" s="0"/>
      <c r="I940" s="0"/>
      <c r="J940" s="0"/>
      <c r="K940" s="0"/>
      <c r="L940" s="0"/>
      <c r="M940" s="0"/>
      <c r="N940" s="0"/>
      <c r="O940" s="0"/>
      <c r="P940" s="0"/>
      <c r="Q940" s="0"/>
      <c r="R940" s="0"/>
      <c r="S940" s="0"/>
      <c r="T940" s="0"/>
      <c r="U940" s="0"/>
      <c r="V940" s="0"/>
      <c r="W940" s="0"/>
      <c r="X940" s="0"/>
      <c r="Y940" s="0"/>
      <c r="Z940" s="0"/>
      <c r="AA940" s="0"/>
      <c r="AB940" s="0"/>
      <c r="AC940" s="0"/>
      <c r="AD940" s="0"/>
      <c r="AE940" s="0"/>
      <c r="AF940" s="0"/>
      <c r="AG940" s="0"/>
      <c r="AH940" s="0"/>
      <c r="AI940" s="0"/>
      <c r="AJ940" s="0"/>
      <c r="AK940" s="11" t="n">
        <v>46232</v>
      </c>
      <c r="AL940" s="6" t="n">
        <v>198.05</v>
      </c>
      <c r="AM940" s="0" t="s">
        <v>380</v>
      </c>
    </row>
    <row collapsed="false" customFormat="false" customHeight="false" hidden="false" ht="12.1" outlineLevel="0" r="941">
      <c r="A941" s="0"/>
      <c r="B941" s="0"/>
      <c r="C941" s="0"/>
      <c r="D941" s="0"/>
      <c r="E941" s="0"/>
      <c r="F941" s="0"/>
      <c r="G941" s="0"/>
      <c r="H941" s="0"/>
      <c r="I941" s="0"/>
      <c r="J941" s="0"/>
      <c r="K941" s="0"/>
      <c r="L941" s="0"/>
      <c r="M941" s="0"/>
      <c r="N941" s="0"/>
      <c r="O941" s="0"/>
      <c r="P941" s="0"/>
      <c r="Q941" s="0"/>
      <c r="R941" s="0"/>
      <c r="S941" s="0"/>
      <c r="T941" s="0"/>
      <c r="U941" s="0"/>
      <c r="V941" s="0"/>
      <c r="W941" s="0"/>
      <c r="X941" s="0"/>
      <c r="Y941" s="0"/>
      <c r="Z941" s="0"/>
      <c r="AA941" s="0"/>
      <c r="AB941" s="0"/>
      <c r="AC941" s="0"/>
      <c r="AD941" s="0"/>
      <c r="AE941" s="0"/>
      <c r="AF941" s="0"/>
      <c r="AG941" s="0"/>
      <c r="AH941" s="0"/>
      <c r="AI941" s="0"/>
      <c r="AJ941" s="0"/>
      <c r="AK941" s="11" t="n">
        <v>46232</v>
      </c>
      <c r="AL941" s="6" t="n">
        <v>1.25</v>
      </c>
      <c r="AM941" s="0" t="s">
        <v>380</v>
      </c>
    </row>
    <row collapsed="false" customFormat="false" customHeight="false" hidden="false" ht="12.1" outlineLevel="0" r="942">
      <c r="A942" s="0"/>
      <c r="B942" s="0"/>
      <c r="C942" s="0"/>
      <c r="D942" s="0"/>
      <c r="E942" s="0"/>
      <c r="F942" s="0"/>
      <c r="G942" s="0"/>
      <c r="H942" s="0"/>
      <c r="I942" s="0"/>
      <c r="J942" s="0"/>
      <c r="K942" s="0"/>
      <c r="L942" s="0"/>
      <c r="M942" s="0"/>
      <c r="N942" s="0"/>
      <c r="O942" s="0"/>
      <c r="P942" s="0"/>
      <c r="Q942" s="0"/>
      <c r="R942" s="0"/>
      <c r="S942" s="0"/>
      <c r="T942" s="0"/>
      <c r="U942" s="0"/>
      <c r="V942" s="0"/>
      <c r="W942" s="0"/>
      <c r="X942" s="0"/>
      <c r="Y942" s="0"/>
      <c r="Z942" s="0"/>
      <c r="AA942" s="0"/>
      <c r="AB942" s="0"/>
      <c r="AC942" s="0"/>
      <c r="AD942" s="0"/>
      <c r="AE942" s="0"/>
      <c r="AF942" s="0"/>
      <c r="AG942" s="0"/>
      <c r="AH942" s="0"/>
      <c r="AI942" s="0"/>
      <c r="AJ942" s="0"/>
      <c r="AK942" s="11" t="n">
        <v>46237</v>
      </c>
      <c r="AL942" s="6" t="n">
        <v>3.74</v>
      </c>
      <c r="AM942" s="0" t="s">
        <v>380</v>
      </c>
    </row>
    <row collapsed="false" customFormat="false" customHeight="false" hidden="false" ht="12.1" outlineLevel="0" r="943">
      <c r="A943" s="0"/>
      <c r="B943" s="0"/>
      <c r="C943" s="0"/>
      <c r="D943" s="0"/>
      <c r="E943" s="0"/>
      <c r="F943" s="0"/>
      <c r="G943" s="0"/>
      <c r="H943" s="0"/>
      <c r="I943" s="0"/>
      <c r="J943" s="0"/>
      <c r="K943" s="0"/>
      <c r="L943" s="0"/>
      <c r="M943" s="0"/>
      <c r="N943" s="0"/>
      <c r="O943" s="0"/>
      <c r="P943" s="0"/>
      <c r="Q943" s="0"/>
      <c r="R943" s="0"/>
      <c r="S943" s="0"/>
      <c r="T943" s="0"/>
      <c r="U943" s="0"/>
      <c r="V943" s="0"/>
      <c r="W943" s="0"/>
      <c r="X943" s="0"/>
      <c r="Y943" s="0"/>
      <c r="Z943" s="0"/>
      <c r="AA943" s="0"/>
      <c r="AB943" s="0"/>
      <c r="AC943" s="0"/>
      <c r="AD943" s="0"/>
      <c r="AE943" s="0"/>
      <c r="AF943" s="0"/>
      <c r="AG943" s="0"/>
      <c r="AH943" s="0"/>
      <c r="AI943" s="0"/>
      <c r="AJ943" s="0"/>
      <c r="AK943" s="11" t="n">
        <v>46273</v>
      </c>
      <c r="AL943" s="8" t="s">
        <f>=-Портфель!K15</f>
      </c>
      <c r="AM943" s="0" t="s">
        <v>382</v>
      </c>
    </row>
    <row collapsed="false" customFormat="false" customHeight="false" hidden="false" ht="12.1" outlineLevel="0" r="944">
      <c r="A944" s="0"/>
      <c r="B944" s="0"/>
      <c r="C944" s="0"/>
      <c r="D944" s="0"/>
      <c r="E944" s="0"/>
      <c r="F944" s="0"/>
      <c r="G944" s="0"/>
      <c r="H944" s="0"/>
      <c r="I944" s="0"/>
      <c r="J944" s="0"/>
      <c r="K944" s="0"/>
      <c r="L944" s="0"/>
      <c r="M944" s="0"/>
      <c r="N944" s="0"/>
      <c r="O944" s="0"/>
      <c r="P944" s="0"/>
      <c r="Q944" s="0"/>
      <c r="R944" s="0"/>
      <c r="S944" s="0"/>
      <c r="T944" s="0"/>
      <c r="U944" s="0"/>
      <c r="V944" s="0"/>
      <c r="W944" s="0"/>
      <c r="X944" s="0"/>
      <c r="Y944" s="0"/>
      <c r="Z944" s="0"/>
      <c r="AA944" s="0"/>
      <c r="AB944" s="0"/>
      <c r="AC944" s="0"/>
      <c r="AD944" s="0"/>
      <c r="AE944" s="0"/>
      <c r="AF944" s="0"/>
      <c r="AG944" s="0"/>
      <c r="AH944" s="0"/>
      <c r="AI944" s="0"/>
      <c r="AJ944" s="0"/>
      <c r="AK944" s="0"/>
      <c r="AL944" s="10" t="s">
        <f>=XIRR(AL2:AL943,AK2:AK943)</f>
      </c>
      <c r="AM944" s="0"/>
    </row>
    <row collapsed="false" customFormat="false" customHeight="false" hidden="false" ht="12.1" outlineLevel="0" r="945">
      <c r="A945" s="0"/>
      <c r="B945" s="0"/>
      <c r="C945" s="0"/>
      <c r="D945" s="0"/>
      <c r="E945" s="0"/>
      <c r="F945" s="0"/>
      <c r="G945" s="0"/>
      <c r="H945" s="0"/>
      <c r="I945" s="0"/>
      <c r="J945" s="0"/>
      <c r="K945" s="0"/>
      <c r="L945" s="0"/>
      <c r="M945" s="0"/>
      <c r="N945" s="0"/>
      <c r="O945" s="0"/>
      <c r="P945" s="0"/>
      <c r="Q945" s="0"/>
      <c r="R945" s="0"/>
      <c r="S945" s="0"/>
      <c r="T945" s="0"/>
      <c r="U945" s="0"/>
      <c r="V945" s="0"/>
      <c r="W945" s="0"/>
      <c r="X945" s="0"/>
      <c r="Y945" s="0"/>
      <c r="Z945" s="0"/>
      <c r="AA945" s="0"/>
      <c r="AB945" s="0"/>
      <c r="AC945" s="0"/>
      <c r="AD945" s="0"/>
      <c r="AE945" s="0"/>
      <c r="AF945" s="0"/>
      <c r="AG945" s="0"/>
      <c r="AH945" s="0"/>
      <c r="AI945" s="0"/>
      <c r="AJ945" s="0"/>
      <c r="AK945" s="0"/>
      <c r="AL945" s="8" t="s">
        <f>=-SUM(AL2:AL943)</f>
      </c>
      <c r="AM945" s="0" t="s">
        <v>383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U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384</v>
      </c>
      <c r="C1" s="0"/>
      <c r="D1" s="0"/>
      <c r="E1" s="4" t="s">
        <v>385</v>
      </c>
      <c r="F1" s="0"/>
      <c r="G1" s="0"/>
      <c r="H1" s="4" t="s">
        <v>386</v>
      </c>
      <c r="I1" s="0"/>
      <c r="J1" s="0"/>
      <c r="K1" s="4" t="s">
        <v>387</v>
      </c>
      <c r="L1" s="0"/>
      <c r="M1" s="0"/>
      <c r="N1" s="4" t="s">
        <v>388</v>
      </c>
      <c r="O1" s="0"/>
      <c r="P1" s="0"/>
      <c r="Q1" s="4" t="s">
        <v>389</v>
      </c>
      <c r="R1" s="0"/>
      <c r="S1" s="0"/>
      <c r="T1" s="4" t="s">
        <v>390</v>
      </c>
      <c r="U1" s="0"/>
      <c r="V1" s="0"/>
      <c r="W1" s="4" t="s">
        <v>391</v>
      </c>
      <c r="X1" s="0"/>
      <c r="Y1" s="0"/>
      <c r="Z1" s="4" t="s">
        <v>392</v>
      </c>
      <c r="AA1" s="0"/>
      <c r="AB1" s="0"/>
      <c r="AC1" s="4" t="s">
        <v>393</v>
      </c>
      <c r="AD1" s="0"/>
      <c r="AE1" s="0"/>
      <c r="AF1" s="4" t="s">
        <v>394</v>
      </c>
      <c r="AG1" s="0"/>
      <c r="AH1" s="0"/>
      <c r="AI1" s="4" t="s">
        <v>395</v>
      </c>
      <c r="AJ1" s="0"/>
      <c r="AK1" s="0"/>
      <c r="AL1" s="4" t="s">
        <v>396</v>
      </c>
      <c r="AM1" s="0"/>
      <c r="AN1" s="0"/>
      <c r="AO1" s="4" t="s">
        <v>397</v>
      </c>
      <c r="AP1" s="0"/>
      <c r="AQ1" s="0"/>
      <c r="AR1" s="4" t="s">
        <v>398</v>
      </c>
      <c r="AS1" s="0"/>
      <c r="AT1" s="0"/>
      <c r="AU1" s="4" t="s">
        <v>399</v>
      </c>
      <c r="AV1" s="0"/>
      <c r="AW1" s="0"/>
      <c r="AX1" s="4" t="s">
        <v>400</v>
      </c>
      <c r="AY1" s="0"/>
      <c r="AZ1" s="0"/>
      <c r="BA1" s="4" t="s">
        <v>401</v>
      </c>
      <c r="BB1" s="0"/>
      <c r="BC1" s="0"/>
      <c r="BD1" s="4" t="s">
        <v>402</v>
      </c>
      <c r="BE1" s="0"/>
      <c r="BF1" s="0"/>
      <c r="BG1" s="4" t="s">
        <v>403</v>
      </c>
      <c r="BH1" s="0"/>
      <c r="BI1" s="0"/>
      <c r="BJ1" s="4" t="s">
        <v>404</v>
      </c>
      <c r="BK1" s="0"/>
      <c r="BL1" s="0"/>
      <c r="BM1" s="4" t="s">
        <v>405</v>
      </c>
      <c r="BN1" s="0"/>
      <c r="BO1" s="0"/>
      <c r="BP1" s="4" t="s">
        <v>406</v>
      </c>
      <c r="BQ1" s="0"/>
      <c r="BR1" s="0"/>
      <c r="BS1" s="4" t="s">
        <v>407</v>
      </c>
      <c r="BT1" s="0"/>
      <c r="BU1" s="0"/>
      <c r="BV1" s="4" t="s">
        <v>408</v>
      </c>
      <c r="BW1" s="0"/>
      <c r="BX1" s="0"/>
      <c r="BY1" s="4" t="s">
        <v>409</v>
      </c>
      <c r="BZ1" s="0"/>
      <c r="CA1" s="0"/>
      <c r="CB1" s="4" t="s">
        <v>410</v>
      </c>
      <c r="CC1" s="0"/>
      <c r="CD1" s="0"/>
      <c r="CE1" s="4" t="s">
        <v>411</v>
      </c>
      <c r="CF1" s="0"/>
      <c r="CG1" s="0"/>
      <c r="CH1" s="4" t="s">
        <v>412</v>
      </c>
      <c r="CI1" s="0"/>
      <c r="CJ1" s="0"/>
      <c r="CK1" s="4" t="s">
        <v>413</v>
      </c>
      <c r="CL1" s="0"/>
      <c r="CM1" s="0"/>
      <c r="CN1" s="4" t="s">
        <v>414</v>
      </c>
      <c r="CO1" s="0"/>
      <c r="CP1" s="0"/>
      <c r="CQ1" s="4" t="s">
        <v>415</v>
      </c>
      <c r="CR1" s="0"/>
      <c r="CS1" s="0"/>
      <c r="CT1" s="4" t="s">
        <v>416</v>
      </c>
      <c r="CU1" s="0"/>
      <c r="CV1" s="0"/>
      <c r="CW1" s="4" t="s">
        <v>417</v>
      </c>
      <c r="CX1" s="0"/>
      <c r="CY1" s="0"/>
      <c r="CZ1" s="4" t="s">
        <v>418</v>
      </c>
      <c r="DA1" s="0"/>
      <c r="DB1" s="0"/>
      <c r="DC1" s="4" t="s">
        <v>419</v>
      </c>
      <c r="DD1" s="0"/>
      <c r="DE1" s="0"/>
      <c r="DF1" s="4" t="s">
        <v>420</v>
      </c>
      <c r="DG1" s="0"/>
      <c r="DH1" s="0"/>
      <c r="DI1" s="4" t="s">
        <v>421</v>
      </c>
      <c r="DJ1" s="0"/>
      <c r="DK1" s="0"/>
      <c r="DL1" s="4" t="s">
        <v>422</v>
      </c>
      <c r="DM1" s="0"/>
      <c r="DN1" s="0"/>
      <c r="DO1" s="4" t="s">
        <v>423</v>
      </c>
      <c r="DP1" s="0"/>
      <c r="DQ1" s="0"/>
      <c r="DR1" s="4" t="s">
        <v>424</v>
      </c>
      <c r="DS1" s="0"/>
      <c r="DT1" s="0"/>
      <c r="DU1" s="4" t="s">
        <v>425</v>
      </c>
      <c r="DV1" s="0"/>
      <c r="DW1" s="0"/>
      <c r="DX1" s="4" t="s">
        <v>426</v>
      </c>
      <c r="DY1" s="0"/>
      <c r="DZ1" s="0"/>
      <c r="EA1" s="4" t="s">
        <v>427</v>
      </c>
      <c r="EB1" s="0"/>
      <c r="EC1" s="0"/>
      <c r="ED1" s="4" t="s">
        <v>428</v>
      </c>
      <c r="EE1" s="0"/>
      <c r="EF1" s="0"/>
      <c r="EG1" s="4" t="s">
        <v>429</v>
      </c>
      <c r="EH1" s="0"/>
      <c r="EI1" s="0"/>
      <c r="EJ1" s="4" t="s">
        <v>430</v>
      </c>
      <c r="EK1" s="0"/>
      <c r="EL1" s="0"/>
      <c r="EM1" s="4" t="s">
        <v>431</v>
      </c>
      <c r="EN1" s="0"/>
      <c r="EO1" s="0"/>
      <c r="EP1" s="4" t="s">
        <v>432</v>
      </c>
      <c r="EQ1" s="0"/>
      <c r="ER1" s="0"/>
      <c r="ES1" s="4" t="s">
        <v>433</v>
      </c>
      <c r="ET1" s="0"/>
      <c r="EU1" s="0"/>
      <c r="EV1" s="4" t="s">
        <v>434</v>
      </c>
      <c r="EW1" s="0"/>
      <c r="EX1" s="0"/>
      <c r="EY1" s="4" t="s">
        <v>435</v>
      </c>
      <c r="EZ1" s="0"/>
      <c r="FA1" s="0"/>
      <c r="FB1" s="4" t="s">
        <v>436</v>
      </c>
      <c r="FC1" s="0"/>
      <c r="FD1" s="0"/>
      <c r="FE1" s="4" t="s">
        <v>437</v>
      </c>
      <c r="FF1" s="0"/>
      <c r="FG1" s="0"/>
      <c r="FH1" s="4" t="s">
        <v>438</v>
      </c>
      <c r="FI1" s="0"/>
      <c r="FJ1" s="0"/>
      <c r="FK1" s="4" t="s">
        <v>439</v>
      </c>
      <c r="FL1" s="0"/>
      <c r="FM1" s="0"/>
      <c r="FN1" s="4" t="s">
        <v>440</v>
      </c>
      <c r="FO1" s="0"/>
      <c r="FP1" s="0"/>
      <c r="FQ1" s="4" t="s">
        <v>441</v>
      </c>
      <c r="FR1" s="0"/>
      <c r="FS1" s="0"/>
      <c r="FT1" s="4" t="s">
        <v>442</v>
      </c>
      <c r="FU1" s="0"/>
      <c r="FV1" s="0"/>
      <c r="FW1" s="4" t="s">
        <v>443</v>
      </c>
      <c r="FX1" s="0"/>
      <c r="FY1" s="0"/>
      <c r="FZ1" s="4" t="s">
        <v>444</v>
      </c>
      <c r="GA1" s="0"/>
      <c r="GB1" s="0"/>
      <c r="GC1" s="4" t="s">
        <v>445</v>
      </c>
      <c r="GD1" s="0"/>
      <c r="GE1" s="0"/>
      <c r="GF1" s="4" t="s">
        <v>446</v>
      </c>
      <c r="GG1" s="0"/>
      <c r="GH1" s="0"/>
      <c r="GI1" s="4" t="s">
        <v>447</v>
      </c>
      <c r="GJ1" s="0"/>
      <c r="GK1" s="0"/>
      <c r="GL1" s="4" t="s">
        <v>448</v>
      </c>
      <c r="GM1" s="0"/>
      <c r="GN1" s="0"/>
      <c r="GO1" s="4" t="s">
        <v>449</v>
      </c>
      <c r="GP1" s="0"/>
      <c r="GQ1" s="0"/>
      <c r="GR1" s="4" t="s">
        <v>450</v>
      </c>
      <c r="GS1" s="0"/>
      <c r="GT1" s="0"/>
      <c r="GU1" s="4" t="s">
        <v>451</v>
      </c>
      <c r="GV1" s="0"/>
      <c r="GW1" s="0"/>
      <c r="GX1" s="4" t="s">
        <v>452</v>
      </c>
      <c r="GY1" s="0"/>
      <c r="GZ1" s="0"/>
      <c r="HA1" s="4" t="s">
        <v>453</v>
      </c>
      <c r="HB1" s="0"/>
      <c r="HC1" s="0"/>
      <c r="HD1" s="4" t="s">
        <v>454</v>
      </c>
      <c r="HE1" s="0"/>
      <c r="HF1" s="0"/>
      <c r="HG1" s="4" t="s">
        <v>455</v>
      </c>
      <c r="HH1" s="0"/>
      <c r="HI1" s="0"/>
      <c r="HJ1" s="4" t="s">
        <v>456</v>
      </c>
      <c r="HK1" s="0"/>
      <c r="HL1" s="0"/>
      <c r="HM1" s="4" t="s">
        <v>457</v>
      </c>
      <c r="HN1" s="0"/>
      <c r="HO1" s="0"/>
      <c r="HP1" s="4" t="s">
        <v>458</v>
      </c>
      <c r="HQ1" s="0"/>
      <c r="HR1" s="0"/>
      <c r="HS1" s="4" t="s">
        <v>459</v>
      </c>
      <c r="HT1" s="0"/>
      <c r="HU1" s="0"/>
      <c r="HV1" s="4" t="s">
        <v>460</v>
      </c>
      <c r="HW1" s="0"/>
      <c r="HX1" s="0"/>
      <c r="HY1" s="4" t="s">
        <v>461</v>
      </c>
      <c r="HZ1" s="0"/>
      <c r="IA1" s="0"/>
      <c r="IB1" s="4" t="s">
        <v>462</v>
      </c>
      <c r="IC1" s="0"/>
      <c r="ID1" s="0"/>
      <c r="IE1" s="4" t="s">
        <v>463</v>
      </c>
      <c r="IF1" s="0"/>
      <c r="IG1" s="0"/>
      <c r="IH1" s="4" t="s">
        <v>464</v>
      </c>
      <c r="II1" s="0"/>
      <c r="IJ1" s="0"/>
      <c r="IK1" s="4" t="s">
        <v>465</v>
      </c>
      <c r="IL1" s="0"/>
      <c r="IM1" s="0"/>
      <c r="IN1" s="4" t="s">
        <v>466</v>
      </c>
      <c r="IO1" s="0"/>
      <c r="IP1" s="0"/>
      <c r="IQ1" s="4" t="s">
        <v>467</v>
      </c>
      <c r="IR1" s="0"/>
      <c r="IS1" s="0"/>
      <c r="IT1" s="4" t="s">
        <v>468</v>
      </c>
      <c r="IU1" s="0"/>
      <c r="IV1" s="0"/>
      <c r="IW1" s="4" t="s">
        <v>469</v>
      </c>
      <c r="IX1" s="0"/>
      <c r="IY1" s="0"/>
      <c r="IZ1" s="4" t="s">
        <v>470</v>
      </c>
      <c r="JA1" s="0"/>
      <c r="JB1" s="0"/>
      <c r="JC1" s="4" t="s">
        <v>471</v>
      </c>
      <c r="JD1" s="0"/>
      <c r="JE1" s="0"/>
      <c r="JF1" s="4" t="s">
        <v>472</v>
      </c>
      <c r="JG1" s="0"/>
      <c r="JH1" s="0"/>
      <c r="JI1" s="4" t="s">
        <v>473</v>
      </c>
      <c r="JJ1" s="0"/>
      <c r="JK1" s="0"/>
      <c r="JL1" s="4" t="s">
        <v>474</v>
      </c>
      <c r="JM1" s="0"/>
      <c r="JN1" s="0"/>
      <c r="JO1" s="4" t="s">
        <v>475</v>
      </c>
      <c r="JP1" s="0"/>
      <c r="JQ1" s="0"/>
      <c r="JR1" s="4" t="s">
        <v>476</v>
      </c>
      <c r="JS1" s="0"/>
      <c r="JT1" s="0"/>
      <c r="JU1" s="4" t="s">
        <v>477</v>
      </c>
      <c r="JV1" s="0"/>
      <c r="JW1" s="0"/>
      <c r="JX1" s="4" t="s">
        <v>478</v>
      </c>
      <c r="JY1" s="0"/>
      <c r="JZ1" s="0"/>
      <c r="KA1" s="4" t="s">
        <v>479</v>
      </c>
      <c r="KB1" s="0"/>
      <c r="KC1" s="0"/>
      <c r="KD1" s="4" t="s">
        <v>480</v>
      </c>
      <c r="KE1" s="0"/>
      <c r="KF1" s="0"/>
      <c r="KG1" s="4" t="s">
        <v>481</v>
      </c>
      <c r="KH1" s="0"/>
      <c r="KI1" s="0"/>
      <c r="KJ1" s="4" t="s">
        <v>482</v>
      </c>
      <c r="KK1" s="0"/>
      <c r="KL1" s="0"/>
      <c r="KM1" s="4" t="s">
        <v>483</v>
      </c>
      <c r="KN1" s="0"/>
      <c r="KO1" s="0"/>
      <c r="KP1" s="4" t="s">
        <v>484</v>
      </c>
      <c r="KQ1" s="0"/>
      <c r="KR1" s="0"/>
      <c r="KS1" s="4" t="s">
        <v>485</v>
      </c>
      <c r="KT1" s="0"/>
      <c r="KU1" s="0"/>
      <c r="KV1" s="4" t="s">
        <v>486</v>
      </c>
      <c r="KW1" s="0"/>
      <c r="KX1" s="0"/>
      <c r="KY1" s="4" t="s">
        <v>487</v>
      </c>
      <c r="KZ1" s="0"/>
      <c r="LA1" s="0"/>
      <c r="LB1" s="4" t="s">
        <v>488</v>
      </c>
      <c r="LC1" s="0"/>
      <c r="LD1" s="0"/>
      <c r="LE1" s="4" t="s">
        <v>489</v>
      </c>
      <c r="LF1" s="0"/>
      <c r="LG1" s="0"/>
      <c r="LH1" s="4" t="s">
        <v>490</v>
      </c>
      <c r="LI1" s="0"/>
      <c r="LJ1" s="0"/>
      <c r="LK1" s="4" t="s">
        <v>491</v>
      </c>
      <c r="LL1" s="0"/>
      <c r="LM1" s="0"/>
      <c r="LN1" s="4" t="s">
        <v>492</v>
      </c>
      <c r="LO1" s="0"/>
      <c r="LP1" s="0"/>
      <c r="LQ1" s="4" t="s">
        <v>493</v>
      </c>
      <c r="LR1" s="0"/>
      <c r="LS1" s="0"/>
      <c r="LT1" s="4" t="s">
        <v>494</v>
      </c>
      <c r="LU1" s="0"/>
    </row>
    <row collapsed="false" customFormat="false" customHeight="false" hidden="false" ht="12.1" outlineLevel="0" r="2">
      <c r="A2" s="11" t="n">
        <v>45096</v>
      </c>
      <c r="B2" s="6" t="n">
        <v>1708.86</v>
      </c>
      <c r="C2" s="0" t="s">
        <v>380</v>
      </c>
      <c r="D2" s="11" t="n">
        <v>45096</v>
      </c>
      <c r="E2" s="6" t="n">
        <v>1842.07</v>
      </c>
      <c r="F2" s="0" t="s">
        <v>380</v>
      </c>
      <c r="G2" s="11" t="n">
        <v>45096</v>
      </c>
      <c r="H2" s="6" t="n">
        <v>416.03</v>
      </c>
      <c r="I2" s="0" t="s">
        <v>380</v>
      </c>
      <c r="J2" s="11" t="n">
        <v>45128</v>
      </c>
      <c r="K2" s="6" t="n">
        <v>202.88</v>
      </c>
      <c r="L2" s="0" t="s">
        <v>380</v>
      </c>
      <c r="M2" s="11" t="n">
        <v>45128</v>
      </c>
      <c r="N2" s="6" t="n">
        <v>51.19</v>
      </c>
      <c r="O2" s="0" t="s">
        <v>380</v>
      </c>
      <c r="P2" s="11" t="n">
        <v>45139</v>
      </c>
      <c r="Q2" s="6" t="n">
        <v>879.54</v>
      </c>
      <c r="R2" s="0" t="s">
        <v>380</v>
      </c>
      <c r="S2" s="11" t="n">
        <v>45152</v>
      </c>
      <c r="T2" s="6" t="n">
        <v>795.14</v>
      </c>
      <c r="U2" s="0" t="s">
        <v>380</v>
      </c>
      <c r="V2" s="11" t="n">
        <v>45160</v>
      </c>
      <c r="W2" s="6" t="n">
        <v>851.09</v>
      </c>
      <c r="X2" s="0" t="s">
        <v>380</v>
      </c>
      <c r="Y2" s="11" t="n">
        <v>45166</v>
      </c>
      <c r="Z2" s="6" t="n">
        <v>1710.86</v>
      </c>
      <c r="AA2" s="0" t="s">
        <v>380</v>
      </c>
      <c r="AB2" s="11" t="n">
        <v>45167</v>
      </c>
      <c r="AC2" s="6" t="n">
        <v>6746.89</v>
      </c>
      <c r="AD2" s="0" t="s">
        <v>380</v>
      </c>
      <c r="AE2" s="11" t="n">
        <v>45168</v>
      </c>
      <c r="AF2" s="6" t="n">
        <v>2778.72</v>
      </c>
      <c r="AG2" s="0" t="s">
        <v>380</v>
      </c>
      <c r="AH2" s="11" t="n">
        <v>45211</v>
      </c>
      <c r="AI2" s="6" t="n">
        <v>18662.12</v>
      </c>
      <c r="AJ2" s="0" t="s">
        <v>380</v>
      </c>
      <c r="AK2" s="11" t="n">
        <v>45215</v>
      </c>
      <c r="AL2" s="6" t="n">
        <v>18748.08</v>
      </c>
      <c r="AM2" s="0" t="s">
        <v>380</v>
      </c>
      <c r="AN2" s="11" t="n">
        <v>45266</v>
      </c>
      <c r="AO2" s="6" t="n">
        <v>3774.02</v>
      </c>
      <c r="AP2" s="0" t="s">
        <v>380</v>
      </c>
      <c r="AQ2" s="11" t="n">
        <v>45267</v>
      </c>
      <c r="AR2" s="6" t="n">
        <v>1564.48</v>
      </c>
      <c r="AS2" s="0" t="s">
        <v>380</v>
      </c>
      <c r="AT2" s="11" t="n">
        <v>45267</v>
      </c>
      <c r="AU2" s="6" t="n">
        <v>1066.85</v>
      </c>
      <c r="AV2" s="0" t="s">
        <v>380</v>
      </c>
      <c r="AW2" s="11" t="n">
        <v>45267</v>
      </c>
      <c r="AX2" s="6" t="n">
        <v>1111.14</v>
      </c>
      <c r="AY2" s="0" t="s">
        <v>380</v>
      </c>
      <c r="AZ2" s="11" t="n">
        <v>45267</v>
      </c>
      <c r="BA2" s="6" t="n">
        <v>389.01</v>
      </c>
      <c r="BB2" s="0" t="s">
        <v>380</v>
      </c>
      <c r="BC2" s="11" t="n">
        <v>45267</v>
      </c>
      <c r="BD2" s="6" t="n">
        <v>1382.89</v>
      </c>
      <c r="BE2" s="0" t="s">
        <v>380</v>
      </c>
      <c r="BF2" s="11" t="n">
        <v>45273</v>
      </c>
      <c r="BG2" s="6" t="n">
        <v>708.96</v>
      </c>
      <c r="BH2" s="0" t="s">
        <v>380</v>
      </c>
      <c r="BI2" s="11" t="n">
        <v>45274</v>
      </c>
      <c r="BJ2" s="6" t="n">
        <v>164.13</v>
      </c>
      <c r="BK2" s="0" t="s">
        <v>380</v>
      </c>
      <c r="BL2" s="11" t="n">
        <v>45275</v>
      </c>
      <c r="BM2" s="6" t="n">
        <v>711.59</v>
      </c>
      <c r="BN2" s="0" t="s">
        <v>380</v>
      </c>
      <c r="BO2" s="11" t="n">
        <v>45285</v>
      </c>
      <c r="BP2" s="6" t="n">
        <v>4071.25</v>
      </c>
      <c r="BQ2" s="0" t="s">
        <v>380</v>
      </c>
      <c r="BR2" s="11" t="n">
        <v>45285</v>
      </c>
      <c r="BS2" s="6" t="n">
        <v>1914.03</v>
      </c>
      <c r="BT2" s="0" t="s">
        <v>380</v>
      </c>
      <c r="BU2" s="11" t="n">
        <v>45324</v>
      </c>
      <c r="BV2" s="6" t="n">
        <v>549.48</v>
      </c>
      <c r="BW2" s="0" t="s">
        <v>380</v>
      </c>
      <c r="BX2" s="11" t="n">
        <v>45324</v>
      </c>
      <c r="BY2" s="6" t="n">
        <v>3409.72</v>
      </c>
      <c r="BZ2" s="0" t="s">
        <v>380</v>
      </c>
      <c r="CA2" s="11" t="n">
        <v>45362</v>
      </c>
      <c r="CB2" s="6" t="n">
        <v>7770.88</v>
      </c>
      <c r="CC2" s="0" t="s">
        <v>380</v>
      </c>
      <c r="CD2" s="11" t="n">
        <v>45366</v>
      </c>
      <c r="CE2" s="6" t="n">
        <v>5855.69</v>
      </c>
      <c r="CF2" s="0" t="s">
        <v>380</v>
      </c>
      <c r="CG2" s="11" t="n">
        <v>45366</v>
      </c>
      <c r="CH2" s="6" t="n">
        <v>3264.61</v>
      </c>
      <c r="CI2" s="0" t="s">
        <v>380</v>
      </c>
      <c r="CJ2" s="11" t="n">
        <v>45366</v>
      </c>
      <c r="CK2" s="6" t="n">
        <v>6764.41</v>
      </c>
      <c r="CL2" s="0" t="s">
        <v>380</v>
      </c>
      <c r="CM2" s="11" t="n">
        <v>45366</v>
      </c>
      <c r="CN2" s="6" t="n">
        <v>5983.78</v>
      </c>
      <c r="CO2" s="0" t="s">
        <v>380</v>
      </c>
      <c r="CP2" s="11" t="n">
        <v>45370</v>
      </c>
      <c r="CQ2" s="6" t="n">
        <v>3747</v>
      </c>
      <c r="CR2" s="0" t="s">
        <v>380</v>
      </c>
      <c r="CS2" s="11" t="n">
        <v>45370</v>
      </c>
      <c r="CT2" s="6" t="n">
        <v>6198.6</v>
      </c>
      <c r="CU2" s="0" t="s">
        <v>380</v>
      </c>
      <c r="CV2" s="11" t="n">
        <v>45371</v>
      </c>
      <c r="CW2" s="6" t="n">
        <v>2496.1</v>
      </c>
      <c r="CX2" s="0" t="s">
        <v>380</v>
      </c>
      <c r="CY2" s="11" t="n">
        <v>45372</v>
      </c>
      <c r="CZ2" s="6" t="n">
        <v>9499.6</v>
      </c>
      <c r="DA2" s="0" t="s">
        <v>380</v>
      </c>
      <c r="DB2" s="11" t="n">
        <v>45373</v>
      </c>
      <c r="DC2" s="6" t="n">
        <v>162.98</v>
      </c>
      <c r="DD2" s="0" t="s">
        <v>380</v>
      </c>
      <c r="DE2" s="11" t="n">
        <v>45383</v>
      </c>
      <c r="DF2" s="6" t="n">
        <v>1651.32</v>
      </c>
      <c r="DG2" s="0" t="s">
        <v>380</v>
      </c>
      <c r="DH2" s="11" t="n">
        <v>45384</v>
      </c>
      <c r="DI2" s="6" t="n">
        <v>1643.31</v>
      </c>
      <c r="DJ2" s="0" t="s">
        <v>380</v>
      </c>
      <c r="DK2" s="11" t="n">
        <v>45407</v>
      </c>
      <c r="DL2" s="6" t="n">
        <v>30829.64</v>
      </c>
      <c r="DM2" s="0" t="s">
        <v>380</v>
      </c>
      <c r="DN2" s="11" t="n">
        <v>45447</v>
      </c>
      <c r="DO2" s="6" t="n">
        <v>16938.54</v>
      </c>
      <c r="DP2" s="0" t="s">
        <v>380</v>
      </c>
      <c r="DQ2" s="11" t="n">
        <v>45460</v>
      </c>
      <c r="DR2" s="6" t="n">
        <v>2145.71</v>
      </c>
      <c r="DS2" s="0" t="s">
        <v>380</v>
      </c>
      <c r="DT2" s="11" t="n">
        <v>45460</v>
      </c>
      <c r="DU2" s="6" t="n">
        <v>2881.71</v>
      </c>
      <c r="DV2" s="0" t="s">
        <v>380</v>
      </c>
      <c r="DW2" s="11" t="n">
        <v>45540</v>
      </c>
      <c r="DX2" s="6" t="n">
        <v>3345.68</v>
      </c>
      <c r="DY2" s="0" t="s">
        <v>380</v>
      </c>
      <c r="DZ2" s="11" t="n">
        <v>45705</v>
      </c>
      <c r="EA2" s="6" t="n">
        <v>1379.09</v>
      </c>
      <c r="EB2" s="0" t="s">
        <v>380</v>
      </c>
      <c r="EC2" s="11" t="n">
        <v>45705</v>
      </c>
      <c r="ED2" s="6" t="n">
        <v>1050.53</v>
      </c>
      <c r="EE2" s="0" t="s">
        <v>380</v>
      </c>
      <c r="EF2" s="11" t="n">
        <v>45706</v>
      </c>
      <c r="EG2" s="6" t="n">
        <v>277.04</v>
      </c>
      <c r="EH2" s="0" t="s">
        <v>380</v>
      </c>
      <c r="EI2" s="11" t="n">
        <v>45707</v>
      </c>
      <c r="EJ2" s="6" t="n">
        <v>194.93</v>
      </c>
      <c r="EK2" s="0" t="s">
        <v>380</v>
      </c>
      <c r="EL2" s="11" t="n">
        <v>45707</v>
      </c>
      <c r="EM2" s="6" t="n">
        <v>394.4</v>
      </c>
      <c r="EN2" s="0" t="s">
        <v>380</v>
      </c>
      <c r="EO2" s="11" t="n">
        <v>45720</v>
      </c>
      <c r="EP2" s="6" t="n">
        <v>11521.76</v>
      </c>
      <c r="EQ2" s="0" t="s">
        <v>380</v>
      </c>
      <c r="ER2" s="11" t="n">
        <v>45722</v>
      </c>
      <c r="ES2" s="6" t="n">
        <v>-2218.89</v>
      </c>
      <c r="ET2" s="0" t="s">
        <v>381</v>
      </c>
      <c r="EU2" s="11" t="n">
        <v>45727</v>
      </c>
      <c r="EV2" s="6" t="n">
        <v>779.64</v>
      </c>
      <c r="EW2" s="0" t="s">
        <v>380</v>
      </c>
      <c r="EX2" s="11" t="n">
        <v>45861</v>
      </c>
      <c r="EY2" s="6" t="n">
        <v>2339.22</v>
      </c>
      <c r="EZ2" s="0" t="s">
        <v>380</v>
      </c>
      <c r="FA2" s="11" t="n">
        <v>45861</v>
      </c>
      <c r="FB2" s="6" t="n">
        <v>2208.36</v>
      </c>
      <c r="FC2" s="0" t="s">
        <v>380</v>
      </c>
      <c r="FD2" s="11" t="n">
        <v>45861</v>
      </c>
      <c r="FE2" s="6" t="n">
        <v>2297.96</v>
      </c>
      <c r="FF2" s="0" t="s">
        <v>380</v>
      </c>
      <c r="FG2" s="11" t="n">
        <v>45861</v>
      </c>
      <c r="FH2" s="6" t="n">
        <v>2146</v>
      </c>
      <c r="FI2" s="0" t="s">
        <v>380</v>
      </c>
      <c r="FJ2" s="11" t="n">
        <v>45861</v>
      </c>
      <c r="FK2" s="6" t="n">
        <v>2194.06</v>
      </c>
      <c r="FL2" s="0" t="s">
        <v>380</v>
      </c>
      <c r="FM2" s="11" t="n">
        <v>45861</v>
      </c>
      <c r="FN2" s="6" t="n">
        <v>1082.61</v>
      </c>
      <c r="FO2" s="0" t="s">
        <v>380</v>
      </c>
      <c r="FP2" s="11" t="n">
        <v>45861</v>
      </c>
      <c r="FQ2" s="6" t="n">
        <v>1183.41</v>
      </c>
      <c r="FR2" s="0" t="s">
        <v>380</v>
      </c>
      <c r="FS2" s="11" t="n">
        <v>45861</v>
      </c>
      <c r="FT2" s="6" t="n">
        <v>1135.98</v>
      </c>
      <c r="FU2" s="0" t="s">
        <v>380</v>
      </c>
      <c r="FV2" s="11" t="n">
        <v>45861</v>
      </c>
      <c r="FW2" s="6" t="n">
        <v>1004.74</v>
      </c>
      <c r="FX2" s="0" t="s">
        <v>380</v>
      </c>
      <c r="FY2" s="11" t="n">
        <v>45861</v>
      </c>
      <c r="FZ2" s="6" t="n">
        <v>526.5</v>
      </c>
      <c r="GA2" s="0" t="s">
        <v>380</v>
      </c>
      <c r="GB2" s="11" t="n">
        <v>45861</v>
      </c>
      <c r="GC2" s="6" t="n">
        <v>1062.5</v>
      </c>
      <c r="GD2" s="0" t="s">
        <v>380</v>
      </c>
      <c r="GE2" s="11" t="n">
        <v>45866</v>
      </c>
      <c r="GF2" s="6" t="n">
        <v>3034.5</v>
      </c>
      <c r="GG2" s="0" t="s">
        <v>380</v>
      </c>
      <c r="GH2" s="11" t="n">
        <v>45881</v>
      </c>
      <c r="GI2" s="6" t="n">
        <v>11262.37</v>
      </c>
      <c r="GJ2" s="0" t="s">
        <v>380</v>
      </c>
      <c r="GK2" s="11" t="n">
        <v>45896</v>
      </c>
      <c r="GL2" s="6" t="n">
        <v>2010.36</v>
      </c>
      <c r="GM2" s="0" t="s">
        <v>380</v>
      </c>
      <c r="GN2" s="11" t="n">
        <v>45896</v>
      </c>
      <c r="GO2" s="6" t="n">
        <v>5120.53</v>
      </c>
      <c r="GP2" s="0" t="s">
        <v>380</v>
      </c>
      <c r="GQ2" s="11" t="n">
        <v>45908</v>
      </c>
      <c r="GR2" s="6" t="n">
        <v>534.68</v>
      </c>
      <c r="GS2" s="0" t="s">
        <v>380</v>
      </c>
      <c r="GT2" s="11" t="n">
        <v>45909</v>
      </c>
      <c r="GU2" s="6" t="n">
        <v>2048.81</v>
      </c>
      <c r="GV2" s="0" t="s">
        <v>380</v>
      </c>
      <c r="GW2" s="11" t="n">
        <v>45939</v>
      </c>
      <c r="GX2" s="6" t="n">
        <v>120.93</v>
      </c>
      <c r="GY2" s="0" t="s">
        <v>380</v>
      </c>
      <c r="GZ2" s="11" t="n">
        <v>45953</v>
      </c>
      <c r="HA2" s="6" t="n">
        <v>1091.26</v>
      </c>
      <c r="HB2" s="0" t="s">
        <v>380</v>
      </c>
      <c r="HC2" s="11" t="n">
        <v>45959</v>
      </c>
      <c r="HD2" s="6" t="n">
        <v>1000</v>
      </c>
      <c r="HE2" s="0" t="s">
        <v>380</v>
      </c>
      <c r="HF2" s="11" t="n">
        <v>45986</v>
      </c>
      <c r="HG2" s="6" t="n">
        <v>1726.5</v>
      </c>
      <c r="HH2" s="0" t="s">
        <v>380</v>
      </c>
      <c r="HI2" s="11" t="n">
        <v>45991</v>
      </c>
      <c r="HJ2" s="6" t="n">
        <v>509.7</v>
      </c>
      <c r="HK2" s="0" t="s">
        <v>380</v>
      </c>
      <c r="HL2" s="11" t="n">
        <v>46000</v>
      </c>
      <c r="HM2" s="6" t="n">
        <v>980.91</v>
      </c>
      <c r="HN2" s="0" t="s">
        <v>380</v>
      </c>
      <c r="HO2" s="11" t="n">
        <v>46007</v>
      </c>
      <c r="HP2" s="6" t="n">
        <v>64.56</v>
      </c>
      <c r="HQ2" s="0" t="s">
        <v>380</v>
      </c>
      <c r="HR2" s="11" t="n">
        <v>46009</v>
      </c>
      <c r="HS2" s="6" t="n">
        <v>4185.14</v>
      </c>
      <c r="HT2" s="0" t="s">
        <v>380</v>
      </c>
      <c r="HU2" s="11" t="n">
        <v>46009</v>
      </c>
      <c r="HV2" s="6" t="n">
        <v>4597.68</v>
      </c>
      <c r="HW2" s="0" t="s">
        <v>380</v>
      </c>
      <c r="HX2" s="11" t="n">
        <v>46009</v>
      </c>
      <c r="HY2" s="6" t="n">
        <v>3216.07</v>
      </c>
      <c r="HZ2" s="0" t="s">
        <v>380</v>
      </c>
      <c r="IA2" s="11" t="n">
        <v>46009</v>
      </c>
      <c r="IB2" s="6" t="n">
        <v>12883.62</v>
      </c>
      <c r="IC2" s="0" t="s">
        <v>380</v>
      </c>
      <c r="ID2" s="11" t="n">
        <v>46010</v>
      </c>
      <c r="IE2" s="6" t="n">
        <v>4238.89</v>
      </c>
      <c r="IF2" s="0" t="s">
        <v>380</v>
      </c>
      <c r="IG2" s="11" t="n">
        <v>46010</v>
      </c>
      <c r="IH2" s="6" t="n">
        <v>3610.88</v>
      </c>
      <c r="II2" s="0" t="s">
        <v>380</v>
      </c>
      <c r="IJ2" s="11" t="n">
        <v>46014</v>
      </c>
      <c r="IK2" s="6" t="n">
        <v>4520</v>
      </c>
      <c r="IL2" s="0" t="s">
        <v>380</v>
      </c>
      <c r="IM2" s="11" t="n">
        <v>46016</v>
      </c>
      <c r="IN2" s="6" t="n">
        <v>716.29</v>
      </c>
      <c r="IO2" s="0" t="s">
        <v>380</v>
      </c>
      <c r="IP2" s="11" t="n">
        <v>46016</v>
      </c>
      <c r="IQ2" s="6" t="n">
        <v>669.76</v>
      </c>
      <c r="IR2" s="0" t="s">
        <v>380</v>
      </c>
      <c r="IS2" s="11" t="n">
        <v>46017</v>
      </c>
      <c r="IT2" s="6" t="n">
        <v>848.23</v>
      </c>
      <c r="IU2" s="0" t="s">
        <v>380</v>
      </c>
      <c r="IV2" s="11" t="n">
        <v>46017</v>
      </c>
      <c r="IW2" s="6" t="n">
        <v>983.83</v>
      </c>
      <c r="IX2" s="0" t="s">
        <v>380</v>
      </c>
      <c r="IY2" s="11" t="n">
        <v>46017</v>
      </c>
      <c r="IZ2" s="6" t="n">
        <v>900.11</v>
      </c>
      <c r="JA2" s="0" t="s">
        <v>380</v>
      </c>
      <c r="JB2" s="11" t="n">
        <v>46017</v>
      </c>
      <c r="JC2" s="6" t="n">
        <v>1017.08</v>
      </c>
      <c r="JD2" s="0" t="s">
        <v>380</v>
      </c>
      <c r="JE2" s="11" t="n">
        <v>46017</v>
      </c>
      <c r="JF2" s="6" t="n">
        <v>1009.41</v>
      </c>
      <c r="JG2" s="0" t="s">
        <v>380</v>
      </c>
      <c r="JH2" s="11" t="n">
        <v>46017</v>
      </c>
      <c r="JI2" s="6" t="n">
        <v>1013.95</v>
      </c>
      <c r="JJ2" s="0" t="s">
        <v>380</v>
      </c>
      <c r="JK2" s="11" t="n">
        <v>46017</v>
      </c>
      <c r="JL2" s="6" t="n">
        <v>1023.27</v>
      </c>
      <c r="JM2" s="0" t="s">
        <v>380</v>
      </c>
      <c r="JN2" s="11" t="n">
        <v>46027</v>
      </c>
      <c r="JO2" s="6" t="n">
        <v>154.44</v>
      </c>
      <c r="JP2" s="0" t="s">
        <v>380</v>
      </c>
      <c r="JQ2" s="11" t="n">
        <v>46034</v>
      </c>
      <c r="JR2" s="6" t="n">
        <v>1022.31</v>
      </c>
      <c r="JS2" s="0" t="s">
        <v>380</v>
      </c>
      <c r="JT2" s="11" t="n">
        <v>46036</v>
      </c>
      <c r="JU2" s="6" t="n">
        <v>937.37</v>
      </c>
      <c r="JV2" s="0" t="s">
        <v>380</v>
      </c>
      <c r="JW2" s="11" t="n">
        <v>46038</v>
      </c>
      <c r="JX2" s="6" t="n">
        <v>909.37</v>
      </c>
      <c r="JY2" s="0" t="s">
        <v>380</v>
      </c>
      <c r="JZ2" s="11" t="n">
        <v>46041</v>
      </c>
      <c r="KA2" s="6" t="n">
        <v>1056.5</v>
      </c>
      <c r="KB2" s="0" t="s">
        <v>380</v>
      </c>
      <c r="KC2" s="11" t="n">
        <v>46041</v>
      </c>
      <c r="KD2" s="6" t="n">
        <v>2009.88</v>
      </c>
      <c r="KE2" s="0" t="s">
        <v>380</v>
      </c>
      <c r="KF2" s="11" t="n">
        <v>46042</v>
      </c>
      <c r="KG2" s="6" t="n">
        <v>134.41</v>
      </c>
      <c r="KH2" s="0" t="s">
        <v>380</v>
      </c>
      <c r="KI2" s="11" t="n">
        <v>46042</v>
      </c>
      <c r="KJ2" s="6" t="n">
        <v>403.89</v>
      </c>
      <c r="KK2" s="0" t="s">
        <v>380</v>
      </c>
      <c r="KL2" s="11" t="n">
        <v>46042</v>
      </c>
      <c r="KM2" s="6" t="n">
        <v>987.39</v>
      </c>
      <c r="KN2" s="0" t="s">
        <v>380</v>
      </c>
      <c r="KO2" s="11" t="n">
        <v>46043</v>
      </c>
      <c r="KP2" s="6" t="n">
        <v>867.48</v>
      </c>
      <c r="KQ2" s="0" t="s">
        <v>380</v>
      </c>
      <c r="KR2" s="11" t="n">
        <v>46044</v>
      </c>
      <c r="KS2" s="6" t="n">
        <v>924.91</v>
      </c>
      <c r="KT2" s="0" t="s">
        <v>380</v>
      </c>
      <c r="KU2" s="11" t="n">
        <v>46044</v>
      </c>
      <c r="KV2" s="6" t="n">
        <v>38.7</v>
      </c>
      <c r="KW2" s="0" t="s">
        <v>380</v>
      </c>
      <c r="KX2" s="11" t="n">
        <v>46050</v>
      </c>
      <c r="KY2" s="6" t="n">
        <v>40.62</v>
      </c>
      <c r="KZ2" s="0" t="s">
        <v>380</v>
      </c>
      <c r="LA2" s="11" t="n">
        <v>46069</v>
      </c>
      <c r="LB2" s="6" t="n">
        <v>1744.16</v>
      </c>
      <c r="LC2" s="0" t="s">
        <v>380</v>
      </c>
      <c r="LD2" s="11" t="n">
        <v>46104</v>
      </c>
      <c r="LE2" s="6" t="n">
        <v>621.77</v>
      </c>
      <c r="LF2" s="0" t="s">
        <v>380</v>
      </c>
      <c r="LG2" s="11" t="n">
        <v>46104</v>
      </c>
      <c r="LH2" s="6" t="n">
        <v>904.97</v>
      </c>
      <c r="LI2" s="0" t="s">
        <v>380</v>
      </c>
      <c r="LJ2" s="11" t="n">
        <v>46128</v>
      </c>
      <c r="LK2" s="6" t="n">
        <v>219.69</v>
      </c>
      <c r="LL2" s="0" t="s">
        <v>380</v>
      </c>
      <c r="LM2" s="11" t="n">
        <v>46132</v>
      </c>
      <c r="LN2" s="6" t="n">
        <v>981.28</v>
      </c>
      <c r="LO2" s="0" t="s">
        <v>380</v>
      </c>
      <c r="LP2" s="11" t="n">
        <v>46141</v>
      </c>
      <c r="LQ2" s="6" t="n">
        <v>1008.63</v>
      </c>
      <c r="LR2" s="0" t="s">
        <v>380</v>
      </c>
      <c r="LS2" s="11" t="n">
        <v>46168</v>
      </c>
      <c r="LT2" s="6" t="n">
        <v>2009.92</v>
      </c>
      <c r="LU2" s="0" t="s">
        <v>380</v>
      </c>
    </row>
    <row collapsed="false" customFormat="false" customHeight="false" hidden="false" ht="12.1" outlineLevel="0" r="3">
      <c r="A3" s="11" t="n">
        <v>45127</v>
      </c>
      <c r="B3" s="6" t="n">
        <v>1723.76</v>
      </c>
      <c r="C3" s="0" t="s">
        <v>380</v>
      </c>
      <c r="D3" s="11" t="n">
        <v>45167</v>
      </c>
      <c r="E3" s="6" t="n">
        <v>-1079.43</v>
      </c>
      <c r="F3" s="0" t="s">
        <v>381</v>
      </c>
      <c r="G3" s="11" t="n">
        <v>45210</v>
      </c>
      <c r="H3" s="6" t="n">
        <v>-435.73</v>
      </c>
      <c r="I3" s="0" t="s">
        <v>381</v>
      </c>
      <c r="J3" s="11" t="n">
        <v>45187</v>
      </c>
      <c r="K3" s="6" t="n">
        <v>-3.56</v>
      </c>
      <c r="L3" s="0" t="s">
        <v>157</v>
      </c>
      <c r="M3" s="11" t="n">
        <v>45168</v>
      </c>
      <c r="N3" s="6" t="n">
        <v>-1.17</v>
      </c>
      <c r="O3" s="0" t="s">
        <v>155</v>
      </c>
      <c r="P3" s="11" t="n">
        <v>45167</v>
      </c>
      <c r="Q3" s="6" t="n">
        <v>-829.63</v>
      </c>
      <c r="R3" s="0" t="s">
        <v>381</v>
      </c>
      <c r="S3" s="11" t="n">
        <v>45210</v>
      </c>
      <c r="T3" s="6" t="n">
        <v>-785.87</v>
      </c>
      <c r="U3" s="0" t="s">
        <v>381</v>
      </c>
      <c r="V3" s="11" t="n">
        <v>45167</v>
      </c>
      <c r="W3" s="6" t="n">
        <v>-827.84</v>
      </c>
      <c r="X3" s="0" t="s">
        <v>381</v>
      </c>
      <c r="Y3" s="11" t="n">
        <v>45167</v>
      </c>
      <c r="Z3" s="6" t="n">
        <v>-2342.63</v>
      </c>
      <c r="AA3" s="0" t="s">
        <v>381</v>
      </c>
      <c r="AB3" s="11" t="n">
        <v>45210</v>
      </c>
      <c r="AC3" s="6" t="n">
        <v>-6922.54</v>
      </c>
      <c r="AD3" s="0" t="s">
        <v>381</v>
      </c>
      <c r="AE3" s="11" t="n">
        <v>45168</v>
      </c>
      <c r="AF3" s="6" t="n">
        <v>1111.39</v>
      </c>
      <c r="AG3" s="0" t="s">
        <v>380</v>
      </c>
      <c r="AH3" s="11" t="n">
        <v>45211</v>
      </c>
      <c r="AI3" s="6" t="n">
        <v>-18692.85</v>
      </c>
      <c r="AJ3" s="0" t="s">
        <v>381</v>
      </c>
      <c r="AK3" s="11" t="n">
        <v>45308</v>
      </c>
      <c r="AL3" s="6" t="n">
        <v>-610.1</v>
      </c>
      <c r="AM3" s="0" t="s">
        <v>165</v>
      </c>
      <c r="AN3" s="11" t="n">
        <v>45324</v>
      </c>
      <c r="AO3" s="6" t="n">
        <v>-4899.27</v>
      </c>
      <c r="AP3" s="0" t="s">
        <v>381</v>
      </c>
      <c r="AQ3" s="11" t="n">
        <v>45356</v>
      </c>
      <c r="AR3" s="6" t="n">
        <v>-1850.01</v>
      </c>
      <c r="AS3" s="0" t="s">
        <v>381</v>
      </c>
      <c r="AT3" s="11" t="n">
        <v>45267</v>
      </c>
      <c r="AU3" s="6" t="n">
        <v>990.8</v>
      </c>
      <c r="AV3" s="0" t="s">
        <v>380</v>
      </c>
      <c r="AW3" s="11" t="n">
        <v>45317</v>
      </c>
      <c r="AX3" s="6" t="n">
        <v>-1222.77</v>
      </c>
      <c r="AY3" s="0" t="s">
        <v>381</v>
      </c>
      <c r="AZ3" s="11" t="n">
        <v>45288</v>
      </c>
      <c r="BA3" s="6" t="n">
        <v>1130.36</v>
      </c>
      <c r="BB3" s="0" t="s">
        <v>380</v>
      </c>
      <c r="BC3" s="11" t="n">
        <v>45267</v>
      </c>
      <c r="BD3" s="6" t="n">
        <v>552.08</v>
      </c>
      <c r="BE3" s="0" t="s">
        <v>380</v>
      </c>
      <c r="BF3" s="11" t="n">
        <v>45278</v>
      </c>
      <c r="BG3" s="6" t="n">
        <v>745.39</v>
      </c>
      <c r="BH3" s="0" t="s">
        <v>380</v>
      </c>
      <c r="BI3" s="11" t="n">
        <v>45278</v>
      </c>
      <c r="BJ3" s="6" t="n">
        <v>-168.42</v>
      </c>
      <c r="BK3" s="0" t="s">
        <v>381</v>
      </c>
      <c r="BL3" s="11" t="n">
        <v>45275</v>
      </c>
      <c r="BM3" s="6" t="n">
        <v>1423.18</v>
      </c>
      <c r="BN3" s="0" t="s">
        <v>380</v>
      </c>
      <c r="BO3" s="11" t="n">
        <v>45288</v>
      </c>
      <c r="BP3" s="6" t="n">
        <v>1985.98</v>
      </c>
      <c r="BQ3" s="0" t="s">
        <v>380</v>
      </c>
      <c r="BR3" s="11" t="n">
        <v>45356</v>
      </c>
      <c r="BS3" s="6" t="n">
        <v>-2360.61</v>
      </c>
      <c r="BT3" s="0" t="s">
        <v>381</v>
      </c>
      <c r="BU3" s="11" t="n">
        <v>45324</v>
      </c>
      <c r="BV3" s="6" t="n">
        <v>549.48</v>
      </c>
      <c r="BW3" s="0" t="s">
        <v>380</v>
      </c>
      <c r="BX3" s="11" t="n">
        <v>45351</v>
      </c>
      <c r="BY3" s="6" t="n">
        <v>3261.61</v>
      </c>
      <c r="BZ3" s="0" t="s">
        <v>380</v>
      </c>
      <c r="CA3" s="11" t="n">
        <v>45366</v>
      </c>
      <c r="CB3" s="6" t="n">
        <v>1500.55</v>
      </c>
      <c r="CC3" s="0" t="s">
        <v>380</v>
      </c>
      <c r="CD3" s="11" t="n">
        <v>45370</v>
      </c>
      <c r="CE3" s="6" t="n">
        <v>-5927.25</v>
      </c>
      <c r="CF3" s="0" t="s">
        <v>381</v>
      </c>
      <c r="CG3" s="11" t="n">
        <v>45366</v>
      </c>
      <c r="CH3" s="6" t="n">
        <v>3264.61</v>
      </c>
      <c r="CI3" s="0" t="s">
        <v>380</v>
      </c>
      <c r="CJ3" s="11" t="n">
        <v>45369</v>
      </c>
      <c r="CK3" s="6" t="n">
        <v>-6534.77</v>
      </c>
      <c r="CL3" s="0" t="s">
        <v>381</v>
      </c>
      <c r="CM3" s="11" t="n">
        <v>45371</v>
      </c>
      <c r="CN3" s="6" t="n">
        <v>2961.47</v>
      </c>
      <c r="CO3" s="0" t="s">
        <v>380</v>
      </c>
      <c r="CP3" s="11" t="n">
        <v>45370</v>
      </c>
      <c r="CQ3" s="6" t="n">
        <v>-3710.14</v>
      </c>
      <c r="CR3" s="0" t="s">
        <v>381</v>
      </c>
      <c r="CS3" s="11" t="n">
        <v>45383</v>
      </c>
      <c r="CT3" s="6" t="n">
        <v>13377.69</v>
      </c>
      <c r="CU3" s="0" t="s">
        <v>380</v>
      </c>
      <c r="CV3" s="11" t="n">
        <v>45371</v>
      </c>
      <c r="CW3" s="6" t="n">
        <v>21854.45</v>
      </c>
      <c r="CX3" s="0" t="s">
        <v>380</v>
      </c>
      <c r="CY3" s="11" t="n">
        <v>45372</v>
      </c>
      <c r="CZ3" s="6" t="n">
        <v>-9134.68</v>
      </c>
      <c r="DA3" s="0" t="s">
        <v>381</v>
      </c>
      <c r="DB3" s="11" t="n">
        <v>45380</v>
      </c>
      <c r="DC3" s="6" t="n">
        <v>547.68</v>
      </c>
      <c r="DD3" s="0" t="s">
        <v>380</v>
      </c>
      <c r="DE3" s="11" t="n">
        <v>45384</v>
      </c>
      <c r="DF3" s="6" t="n">
        <v>-1643.29</v>
      </c>
      <c r="DG3" s="0" t="s">
        <v>381</v>
      </c>
      <c r="DH3" s="11" t="n">
        <v>45385</v>
      </c>
      <c r="DI3" s="6" t="n">
        <v>-1632.19</v>
      </c>
      <c r="DJ3" s="0" t="s">
        <v>381</v>
      </c>
      <c r="DK3" s="11" t="n">
        <v>45444</v>
      </c>
      <c r="DL3" s="6" t="n">
        <v>-2830.23</v>
      </c>
      <c r="DM3" s="0" t="s">
        <v>381</v>
      </c>
      <c r="DN3" s="11" t="n">
        <v>45460</v>
      </c>
      <c r="DO3" s="6" t="n">
        <v>-677.86</v>
      </c>
      <c r="DP3" s="0" t="s">
        <v>381</v>
      </c>
      <c r="DQ3" s="11" t="n">
        <v>45460</v>
      </c>
      <c r="DR3" s="6" t="n">
        <v>3218.57</v>
      </c>
      <c r="DS3" s="0" t="s">
        <v>380</v>
      </c>
      <c r="DT3" s="11" t="n">
        <v>45460</v>
      </c>
      <c r="DU3" s="6" t="n">
        <v>1920.56</v>
      </c>
      <c r="DV3" s="0" t="s">
        <v>380</v>
      </c>
      <c r="DW3" s="11" t="n">
        <v>45554</v>
      </c>
      <c r="DX3" s="6" t="n">
        <v>-2813.74</v>
      </c>
      <c r="DY3" s="0" t="s">
        <v>381</v>
      </c>
      <c r="DZ3" s="11" t="n">
        <v>45706</v>
      </c>
      <c r="EA3" s="6" t="n">
        <v>1360.68</v>
      </c>
      <c r="EB3" s="0" t="s">
        <v>380</v>
      </c>
      <c r="EC3" s="11" t="n">
        <v>45706</v>
      </c>
      <c r="ED3" s="6" t="n">
        <v>1043.62</v>
      </c>
      <c r="EE3" s="0" t="s">
        <v>380</v>
      </c>
      <c r="EF3" s="11" t="n">
        <v>45706</v>
      </c>
      <c r="EG3" s="6" t="n">
        <v>253.63</v>
      </c>
      <c r="EH3" s="0" t="s">
        <v>380</v>
      </c>
      <c r="EI3" s="11" t="n">
        <v>45711</v>
      </c>
      <c r="EJ3" s="6" t="n">
        <v>-198.7</v>
      </c>
      <c r="EK3" s="0" t="s">
        <v>381</v>
      </c>
      <c r="EL3" s="11" t="n">
        <v>45708</v>
      </c>
      <c r="EM3" s="6" t="n">
        <v>-399.7</v>
      </c>
      <c r="EN3" s="0" t="s">
        <v>381</v>
      </c>
      <c r="EO3" s="11" t="n">
        <v>45720</v>
      </c>
      <c r="EP3" s="6" t="n">
        <v>11403.7</v>
      </c>
      <c r="EQ3" s="0" t="s">
        <v>380</v>
      </c>
      <c r="ER3" s="11" t="n">
        <v>45722</v>
      </c>
      <c r="ES3" s="6" t="n">
        <v>4436.22</v>
      </c>
      <c r="ET3" s="0" t="s">
        <v>380</v>
      </c>
      <c r="EU3" s="11" t="n">
        <v>45801</v>
      </c>
      <c r="EV3" s="6" t="n">
        <v>-677.1</v>
      </c>
      <c r="EW3" s="0" t="s">
        <v>381</v>
      </c>
      <c r="EX3" s="11" t="n">
        <v>45866</v>
      </c>
      <c r="EY3" s="6" t="n">
        <v>-2388.67</v>
      </c>
      <c r="EZ3" s="0" t="s">
        <v>381</v>
      </c>
      <c r="FA3" s="11" t="n">
        <v>45866</v>
      </c>
      <c r="FB3" s="6" t="n">
        <v>-33.96</v>
      </c>
      <c r="FC3" s="0" t="s">
        <v>177</v>
      </c>
      <c r="FD3" s="11" t="n">
        <v>45866</v>
      </c>
      <c r="FE3" s="6" t="n">
        <v>-2306</v>
      </c>
      <c r="FF3" s="0" t="s">
        <v>381</v>
      </c>
      <c r="FG3" s="11" t="n">
        <v>45881</v>
      </c>
      <c r="FH3" s="6" t="n">
        <v>-2203.55</v>
      </c>
      <c r="FI3" s="0" t="s">
        <v>381</v>
      </c>
      <c r="FJ3" s="11" t="n">
        <v>45861</v>
      </c>
      <c r="FK3" s="6" t="n">
        <v>-2196.66</v>
      </c>
      <c r="FL3" s="0" t="s">
        <v>381</v>
      </c>
      <c r="FM3" s="11" t="n">
        <v>45881</v>
      </c>
      <c r="FN3" s="6" t="n">
        <v>-17.75</v>
      </c>
      <c r="FO3" s="0" t="s">
        <v>186</v>
      </c>
      <c r="FP3" s="11" t="n">
        <v>45881</v>
      </c>
      <c r="FQ3" s="6" t="n">
        <v>-112.64</v>
      </c>
      <c r="FR3" s="0" t="s">
        <v>187</v>
      </c>
      <c r="FS3" s="11" t="n">
        <v>45876</v>
      </c>
      <c r="FT3" s="6" t="n">
        <v>-17.96</v>
      </c>
      <c r="FU3" s="0" t="s">
        <v>182</v>
      </c>
      <c r="FV3" s="11" t="n">
        <v>45861</v>
      </c>
      <c r="FW3" s="6" t="n">
        <v>1002.54</v>
      </c>
      <c r="FX3" s="0" t="s">
        <v>380</v>
      </c>
      <c r="FY3" s="11" t="n">
        <v>45861</v>
      </c>
      <c r="FZ3" s="6" t="n">
        <v>-527.04</v>
      </c>
      <c r="GA3" s="0" t="s">
        <v>381</v>
      </c>
      <c r="GB3" s="11" t="n">
        <v>45879</v>
      </c>
      <c r="GC3" s="6" t="n">
        <v>-17.55</v>
      </c>
      <c r="GD3" s="0" t="s">
        <v>185</v>
      </c>
      <c r="GE3" s="11" t="n">
        <v>45866</v>
      </c>
      <c r="GF3" s="6" t="n">
        <v>2427.6</v>
      </c>
      <c r="GG3" s="0" t="s">
        <v>380</v>
      </c>
      <c r="GH3" s="11" t="n">
        <v>45896</v>
      </c>
      <c r="GI3" s="6" t="n">
        <v>-182.6</v>
      </c>
      <c r="GJ3" s="0" t="s">
        <v>191</v>
      </c>
      <c r="GK3" s="11" t="n">
        <v>45896</v>
      </c>
      <c r="GL3" s="6" t="n">
        <v>1004.68</v>
      </c>
      <c r="GM3" s="0" t="s">
        <v>380</v>
      </c>
      <c r="GN3" s="11" t="n">
        <v>45898</v>
      </c>
      <c r="GO3" s="6" t="n">
        <v>-40.65</v>
      </c>
      <c r="GP3" s="0" t="s">
        <v>193</v>
      </c>
      <c r="GQ3" s="11" t="n">
        <v>45918</v>
      </c>
      <c r="GR3" s="6" t="n">
        <v>-511.37</v>
      </c>
      <c r="GS3" s="0" t="s">
        <v>381</v>
      </c>
      <c r="GT3" s="11" t="n">
        <v>45909</v>
      </c>
      <c r="GU3" s="6" t="n">
        <v>9186.09</v>
      </c>
      <c r="GV3" s="0" t="s">
        <v>380</v>
      </c>
      <c r="GW3" s="11" t="n">
        <v>45940</v>
      </c>
      <c r="GX3" s="6" t="n">
        <v>60.17</v>
      </c>
      <c r="GY3" s="0" t="s">
        <v>380</v>
      </c>
      <c r="GZ3" s="11" t="n">
        <v>45964</v>
      </c>
      <c r="HA3" s="6" t="n">
        <v>-1111.16</v>
      </c>
      <c r="HB3" s="0" t="s">
        <v>381</v>
      </c>
      <c r="HC3" s="11" t="n">
        <v>45962</v>
      </c>
      <c r="HD3" s="6" t="n">
        <v>2014.74</v>
      </c>
      <c r="HE3" s="0" t="s">
        <v>380</v>
      </c>
      <c r="HF3" s="11" t="n">
        <v>45986</v>
      </c>
      <c r="HG3" s="6" t="n">
        <v>5176.5</v>
      </c>
      <c r="HH3" s="0" t="s">
        <v>380</v>
      </c>
      <c r="HI3" s="11" t="n">
        <v>46001</v>
      </c>
      <c r="HJ3" s="6" t="n">
        <v>-509.67</v>
      </c>
      <c r="HK3" s="0" t="s">
        <v>381</v>
      </c>
      <c r="HL3" s="11" t="n">
        <v>46027</v>
      </c>
      <c r="HM3" s="6" t="n">
        <v>-987.41</v>
      </c>
      <c r="HN3" s="0" t="s">
        <v>381</v>
      </c>
      <c r="HO3" s="11" t="n">
        <v>46007</v>
      </c>
      <c r="HP3" s="6" t="n">
        <v>64.3</v>
      </c>
      <c r="HQ3" s="0" t="s">
        <v>380</v>
      </c>
      <c r="HR3" s="11" t="n">
        <v>46010</v>
      </c>
      <c r="HS3" s="6" t="n">
        <v>-594.72</v>
      </c>
      <c r="HT3" s="0" t="s">
        <v>381</v>
      </c>
      <c r="HU3" s="11" t="n">
        <v>46010</v>
      </c>
      <c r="HV3" s="6" t="n">
        <v>-2306.36</v>
      </c>
      <c r="HW3" s="0" t="s">
        <v>381</v>
      </c>
      <c r="HX3" s="11" t="n">
        <v>46010</v>
      </c>
      <c r="HY3" s="6" t="n">
        <v>647.51</v>
      </c>
      <c r="HZ3" s="0" t="s">
        <v>380</v>
      </c>
      <c r="IA3" s="11" t="n">
        <v>46010</v>
      </c>
      <c r="IB3" s="6" t="n">
        <v>3419.49</v>
      </c>
      <c r="IC3" s="0" t="s">
        <v>380</v>
      </c>
      <c r="ID3" s="11" t="n">
        <v>46013</v>
      </c>
      <c r="IE3" s="6" t="n">
        <v>-124.55</v>
      </c>
      <c r="IF3" s="0" t="s">
        <v>205</v>
      </c>
      <c r="IG3" s="11" t="n">
        <v>46129</v>
      </c>
      <c r="IH3" s="6" t="n">
        <v>-2250.89</v>
      </c>
      <c r="II3" s="0" t="s">
        <v>381</v>
      </c>
      <c r="IJ3" s="11" t="n">
        <v>46020</v>
      </c>
      <c r="IK3" s="6" t="n">
        <v>-4784</v>
      </c>
      <c r="IL3" s="0" t="s">
        <v>381</v>
      </c>
      <c r="IM3" s="11" t="n">
        <v>46016</v>
      </c>
      <c r="IN3" s="6" t="n">
        <v>715.99</v>
      </c>
      <c r="IO3" s="0" t="s">
        <v>380</v>
      </c>
      <c r="IP3" s="11" t="n">
        <v>46018</v>
      </c>
      <c r="IQ3" s="6" t="n">
        <v>-13.21</v>
      </c>
      <c r="IR3" s="0" t="s">
        <v>209</v>
      </c>
      <c r="IS3" s="11" t="n">
        <v>46020</v>
      </c>
      <c r="IT3" s="6" t="n">
        <v>1692.3</v>
      </c>
      <c r="IU3" s="0" t="s">
        <v>380</v>
      </c>
      <c r="IV3" s="11" t="n">
        <v>46023</v>
      </c>
      <c r="IW3" s="6" t="n">
        <v>-15.26</v>
      </c>
      <c r="IX3" s="0" t="s">
        <v>216</v>
      </c>
      <c r="IY3" s="11" t="n">
        <v>46020</v>
      </c>
      <c r="IZ3" s="6" t="n">
        <v>2711.04</v>
      </c>
      <c r="JA3" s="0" t="s">
        <v>380</v>
      </c>
      <c r="JB3" s="11" t="n">
        <v>46027</v>
      </c>
      <c r="JC3" s="6" t="n">
        <v>-16.49</v>
      </c>
      <c r="JD3" s="0" t="s">
        <v>217</v>
      </c>
      <c r="JE3" s="11" t="n">
        <v>46027</v>
      </c>
      <c r="JF3" s="6" t="n">
        <v>-16.32</v>
      </c>
      <c r="JG3" s="0" t="s">
        <v>218</v>
      </c>
      <c r="JH3" s="11" t="n">
        <v>46044</v>
      </c>
      <c r="JI3" s="6" t="n">
        <v>-16.73</v>
      </c>
      <c r="JJ3" s="0" t="s">
        <v>232</v>
      </c>
      <c r="JK3" s="11" t="n">
        <v>46044</v>
      </c>
      <c r="JL3" s="6" t="n">
        <v>-1042.2</v>
      </c>
      <c r="JM3" s="0" t="s">
        <v>381</v>
      </c>
      <c r="JN3" s="11" t="n">
        <v>46064</v>
      </c>
      <c r="JO3" s="6" t="n">
        <v>3252.29</v>
      </c>
      <c r="JP3" s="0" t="s">
        <v>380</v>
      </c>
      <c r="JQ3" s="11" t="n">
        <v>46037</v>
      </c>
      <c r="JR3" s="6" t="n">
        <v>-12.79</v>
      </c>
      <c r="JS3" s="0" t="s">
        <v>229</v>
      </c>
      <c r="JT3" s="11" t="n">
        <v>46038</v>
      </c>
      <c r="JU3" s="6" t="n">
        <v>941.27</v>
      </c>
      <c r="JV3" s="0" t="s">
        <v>380</v>
      </c>
      <c r="JW3" s="11" t="n">
        <v>46077</v>
      </c>
      <c r="JX3" s="6" t="n">
        <v>-935.77</v>
      </c>
      <c r="JY3" s="0" t="s">
        <v>381</v>
      </c>
      <c r="JZ3" s="11" t="n">
        <v>46063</v>
      </c>
      <c r="KA3" s="6" t="n">
        <v>-1072.5</v>
      </c>
      <c r="KB3" s="0" t="s">
        <v>381</v>
      </c>
      <c r="KC3" s="11" t="n">
        <v>46046</v>
      </c>
      <c r="KD3" s="6" t="n">
        <v>-19.02</v>
      </c>
      <c r="KE3" s="0" t="s">
        <v>237</v>
      </c>
      <c r="KF3" s="11" t="n">
        <v>46043</v>
      </c>
      <c r="KG3" s="6" t="n">
        <v>127.61</v>
      </c>
      <c r="KH3" s="0" t="s">
        <v>380</v>
      </c>
      <c r="KI3" s="11" t="n">
        <v>46072</v>
      </c>
      <c r="KJ3" s="6" t="n">
        <v>-424.31</v>
      </c>
      <c r="KK3" s="0" t="s">
        <v>381</v>
      </c>
      <c r="KL3" s="11" t="n">
        <v>46077</v>
      </c>
      <c r="KM3" s="6" t="n">
        <v>-1012.81</v>
      </c>
      <c r="KN3" s="0" t="s">
        <v>381</v>
      </c>
      <c r="KO3" s="11" t="n">
        <v>46061</v>
      </c>
      <c r="KP3" s="6" t="n">
        <v>-13</v>
      </c>
      <c r="KQ3" s="0" t="s">
        <v>257</v>
      </c>
      <c r="KR3" s="11" t="n">
        <v>46054</v>
      </c>
      <c r="KS3" s="6" t="n">
        <v>-13.04</v>
      </c>
      <c r="KT3" s="0" t="s">
        <v>252</v>
      </c>
      <c r="KU3" s="11" t="n">
        <v>46048</v>
      </c>
      <c r="KV3" s="6" t="n">
        <v>-42.18</v>
      </c>
      <c r="KW3" s="0" t="s">
        <v>381</v>
      </c>
      <c r="KX3" s="11" t="n">
        <v>46062</v>
      </c>
      <c r="KY3" s="6" t="n">
        <v>459.34</v>
      </c>
      <c r="KZ3" s="0" t="s">
        <v>380</v>
      </c>
      <c r="LA3" s="11" t="n">
        <v>46069</v>
      </c>
      <c r="LB3" s="6" t="n">
        <v>-1747.84</v>
      </c>
      <c r="LC3" s="0" t="s">
        <v>381</v>
      </c>
      <c r="LD3" s="11" t="n">
        <v>46127</v>
      </c>
      <c r="LE3" s="6" t="n">
        <v>-10.49</v>
      </c>
      <c r="LF3" s="0" t="s">
        <v>280</v>
      </c>
      <c r="LG3" s="11" t="n">
        <v>46251</v>
      </c>
      <c r="LH3" s="6" t="n">
        <v>-711.05</v>
      </c>
      <c r="LI3" s="0" t="s">
        <v>381</v>
      </c>
      <c r="LJ3" s="11" t="n">
        <v>46140</v>
      </c>
      <c r="LK3" s="6" t="n">
        <v>24719.08</v>
      </c>
      <c r="LL3" s="0" t="s">
        <v>380</v>
      </c>
      <c r="LM3" s="11" t="n">
        <v>46157</v>
      </c>
      <c r="LN3" s="6" t="n">
        <v>-150</v>
      </c>
      <c r="LO3" s="0" t="s">
        <v>298</v>
      </c>
      <c r="LP3" s="11" t="n">
        <v>46164</v>
      </c>
      <c r="LQ3" s="6" t="n">
        <v>-16.9</v>
      </c>
      <c r="LR3" s="0" t="s">
        <v>304</v>
      </c>
      <c r="LS3" s="11" t="n">
        <v>46188</v>
      </c>
      <c r="LT3" s="6" t="n">
        <v>1012.03</v>
      </c>
      <c r="LU3" s="0" t="s">
        <v>380</v>
      </c>
    </row>
    <row collapsed="false" customFormat="false" customHeight="false" hidden="false" ht="12.1" outlineLevel="0" r="4">
      <c r="A4" s="11" t="n">
        <v>45210</v>
      </c>
      <c r="B4" s="6" t="n">
        <v>-3352.91</v>
      </c>
      <c r="C4" s="0" t="s">
        <v>381</v>
      </c>
      <c r="D4" s="11" t="n">
        <v>45167</v>
      </c>
      <c r="E4" s="6" t="n">
        <v>-1079.43</v>
      </c>
      <c r="F4" s="0" t="s">
        <v>381</v>
      </c>
      <c r="G4" s="11" t="n">
        <v>45232</v>
      </c>
      <c r="H4" s="6" t="n">
        <v>425.13</v>
      </c>
      <c r="I4" s="0" t="s">
        <v>380</v>
      </c>
      <c r="J4" s="11" t="n">
        <v>45278</v>
      </c>
      <c r="K4" s="6" t="n">
        <v>-3.56</v>
      </c>
      <c r="L4" s="0" t="s">
        <v>157</v>
      </c>
      <c r="M4" s="11" t="n">
        <v>45266</v>
      </c>
      <c r="N4" s="6" t="n">
        <v>-1.26</v>
      </c>
      <c r="O4" s="0" t="s">
        <v>160</v>
      </c>
      <c r="P4" s="11" t="n">
        <v>45273</v>
      </c>
      <c r="Q4" s="6" t="n">
        <v>351.53</v>
      </c>
      <c r="R4" s="0" t="s">
        <v>380</v>
      </c>
      <c r="S4" s="11" t="n">
        <v>46047</v>
      </c>
      <c r="T4" s="6" t="n">
        <v>522.77</v>
      </c>
      <c r="U4" s="0" t="s">
        <v>380</v>
      </c>
      <c r="V4" s="11" t="n">
        <v>45210</v>
      </c>
      <c r="W4" s="6" t="n">
        <v>757.98</v>
      </c>
      <c r="X4" s="0" t="s">
        <v>380</v>
      </c>
      <c r="Y4" s="11" t="n">
        <v>45539</v>
      </c>
      <c r="Z4" s="6" t="n">
        <v>3245.09</v>
      </c>
      <c r="AA4" s="0" t="s">
        <v>380</v>
      </c>
      <c r="AB4" s="11" t="n">
        <v>45210</v>
      </c>
      <c r="AC4" s="6" t="n">
        <v>6965.57</v>
      </c>
      <c r="AD4" s="0" t="s">
        <v>380</v>
      </c>
      <c r="AE4" s="11" t="n">
        <v>45208</v>
      </c>
      <c r="AF4" s="6" t="n">
        <v>1082.93</v>
      </c>
      <c r="AG4" s="0" t="s">
        <v>380</v>
      </c>
      <c r="AH4" s="11" t="n">
        <v>45314</v>
      </c>
      <c r="AI4" s="6" t="n">
        <v>5784.63</v>
      </c>
      <c r="AJ4" s="0" t="s">
        <v>380</v>
      </c>
      <c r="AK4" s="11" t="n">
        <v>45371</v>
      </c>
      <c r="AL4" s="6" t="n">
        <v>-18827.62</v>
      </c>
      <c r="AM4" s="0" t="s">
        <v>381</v>
      </c>
      <c r="AN4" s="11" t="n">
        <v>45447</v>
      </c>
      <c r="AO4" s="6" t="n">
        <v>27375.89</v>
      </c>
      <c r="AP4" s="0" t="s">
        <v>380</v>
      </c>
      <c r="AQ4" s="0"/>
      <c r="AR4" s="10" t="s">
        <f>=XIRR(AR2:AR3,AQ2:AQ3)</f>
      </c>
      <c r="AS4" s="0"/>
      <c r="AT4" s="11" t="n">
        <v>45308</v>
      </c>
      <c r="AU4" s="6" t="n">
        <v>-668.46</v>
      </c>
      <c r="AV4" s="0" t="s">
        <v>381</v>
      </c>
      <c r="AW4" s="11" t="n">
        <v>45366</v>
      </c>
      <c r="AX4" s="6" t="n">
        <v>6957.48</v>
      </c>
      <c r="AY4" s="0" t="s">
        <v>380</v>
      </c>
      <c r="AZ4" s="11" t="n">
        <v>45288</v>
      </c>
      <c r="BA4" s="6" t="n">
        <v>376.79</v>
      </c>
      <c r="BB4" s="0" t="s">
        <v>380</v>
      </c>
      <c r="BC4" s="11" t="n">
        <v>45268</v>
      </c>
      <c r="BD4" s="6" t="n">
        <v>274.9</v>
      </c>
      <c r="BE4" s="0" t="s">
        <v>380</v>
      </c>
      <c r="BF4" s="11" t="n">
        <v>45285</v>
      </c>
      <c r="BG4" s="6" t="n">
        <v>1426.34</v>
      </c>
      <c r="BH4" s="0" t="s">
        <v>380</v>
      </c>
      <c r="BI4" s="11" t="n">
        <v>45314</v>
      </c>
      <c r="BJ4" s="6" t="n">
        <v>3253.4</v>
      </c>
      <c r="BK4" s="0" t="s">
        <v>380</v>
      </c>
      <c r="BL4" s="11" t="n">
        <v>45350</v>
      </c>
      <c r="BM4" s="6" t="n">
        <v>-46.01</v>
      </c>
      <c r="BN4" s="0" t="s">
        <v>167</v>
      </c>
      <c r="BO4" s="11" t="n">
        <v>45288</v>
      </c>
      <c r="BP4" s="6" t="n">
        <v>1985.78</v>
      </c>
      <c r="BQ4" s="0" t="s">
        <v>380</v>
      </c>
      <c r="BR4" s="11" t="n">
        <v>45370</v>
      </c>
      <c r="BS4" s="6" t="n">
        <v>775.62</v>
      </c>
      <c r="BT4" s="0" t="s">
        <v>380</v>
      </c>
      <c r="BU4" s="11" t="n">
        <v>45327</v>
      </c>
      <c r="BV4" s="6" t="n">
        <v>4431.93</v>
      </c>
      <c r="BW4" s="0" t="s">
        <v>380</v>
      </c>
      <c r="BX4" s="11" t="n">
        <v>45370</v>
      </c>
      <c r="BY4" s="6" t="n">
        <v>-6454.84</v>
      </c>
      <c r="BZ4" s="0" t="s">
        <v>381</v>
      </c>
      <c r="CA4" s="11" t="n">
        <v>45369</v>
      </c>
      <c r="CB4" s="6" t="n">
        <v>748.8</v>
      </c>
      <c r="CC4" s="0" t="s">
        <v>380</v>
      </c>
      <c r="CD4" s="0"/>
      <c r="CE4" s="10" t="s">
        <f>=XIRR(CE2:CE3,CD2:CD3)</f>
      </c>
      <c r="CF4" s="0"/>
      <c r="CG4" s="11" t="n">
        <v>45372</v>
      </c>
      <c r="CH4" s="6" t="n">
        <v>19479.57</v>
      </c>
      <c r="CI4" s="0" t="s">
        <v>380</v>
      </c>
      <c r="CJ4" s="0"/>
      <c r="CK4" s="10" t="s">
        <f>=XIRR(CK2:CK3,CJ2:CJ3)</f>
      </c>
      <c r="CL4" s="0"/>
      <c r="CM4" s="11" t="n">
        <v>45444</v>
      </c>
      <c r="CN4" s="6" t="n">
        <v>-3125.1</v>
      </c>
      <c r="CO4" s="0" t="s">
        <v>381</v>
      </c>
      <c r="CP4" s="0"/>
      <c r="CQ4" s="10" t="s">
        <f>=XIRR(CQ2:CQ3,CP2:CP3)</f>
      </c>
      <c r="CR4" s="0"/>
      <c r="CS4" s="11" t="n">
        <v>45415</v>
      </c>
      <c r="CT4" s="6" t="n">
        <v>-20203.82</v>
      </c>
      <c r="CU4" s="0" t="s">
        <v>381</v>
      </c>
      <c r="CV4" s="11" t="n">
        <v>45372</v>
      </c>
      <c r="CW4" s="6" t="n">
        <v>-24269.22</v>
      </c>
      <c r="CX4" s="0" t="s">
        <v>381</v>
      </c>
      <c r="CY4" s="0"/>
      <c r="CZ4" s="10" t="s">
        <f>=XIRR(CZ2:CZ3,CY2:CY3)</f>
      </c>
      <c r="DA4" s="0"/>
      <c r="DB4" s="11" t="n">
        <v>45380</v>
      </c>
      <c r="DC4" s="6" t="n">
        <v>-714.36</v>
      </c>
      <c r="DD4" s="0" t="s">
        <v>381</v>
      </c>
      <c r="DE4" s="11" t="n">
        <v>45707</v>
      </c>
      <c r="DF4" s="6" t="n">
        <v>1213.61</v>
      </c>
      <c r="DG4" s="0" t="s">
        <v>380</v>
      </c>
      <c r="DH4" s="11" t="n">
        <v>45964</v>
      </c>
      <c r="DI4" s="6" t="n">
        <v>1244.72</v>
      </c>
      <c r="DJ4" s="0" t="s">
        <v>380</v>
      </c>
      <c r="DK4" s="11" t="n">
        <v>45444</v>
      </c>
      <c r="DL4" s="6" t="n">
        <v>-25467.61</v>
      </c>
      <c r="DM4" s="0" t="s">
        <v>381</v>
      </c>
      <c r="DN4" s="11" t="n">
        <v>45460</v>
      </c>
      <c r="DO4" s="6" t="n">
        <v>-16263.77</v>
      </c>
      <c r="DP4" s="0" t="s">
        <v>381</v>
      </c>
      <c r="DQ4" s="11" t="n">
        <v>45460</v>
      </c>
      <c r="DR4" s="6" t="n">
        <v>6428.74</v>
      </c>
      <c r="DS4" s="0" t="s">
        <v>380</v>
      </c>
      <c r="DT4" s="11" t="n">
        <v>45504</v>
      </c>
      <c r="DU4" s="6" t="n">
        <v>855.69</v>
      </c>
      <c r="DV4" s="0" t="s">
        <v>380</v>
      </c>
      <c r="DW4" s="11" t="n">
        <v>45554</v>
      </c>
      <c r="DX4" s="6" t="n">
        <v>-703.65</v>
      </c>
      <c r="DY4" s="0" t="s">
        <v>381</v>
      </c>
      <c r="DZ4" s="11" t="n">
        <v>45707</v>
      </c>
      <c r="EA4" s="6" t="n">
        <v>2692.55</v>
      </c>
      <c r="EB4" s="0" t="s">
        <v>380</v>
      </c>
      <c r="EC4" s="11" t="n">
        <v>45706</v>
      </c>
      <c r="ED4" s="6" t="n">
        <v>1017.01</v>
      </c>
      <c r="EE4" s="0" t="s">
        <v>380</v>
      </c>
      <c r="EF4" s="11" t="n">
        <v>45706</v>
      </c>
      <c r="EG4" s="6" t="n">
        <v>507.05</v>
      </c>
      <c r="EH4" s="0" t="s">
        <v>380</v>
      </c>
      <c r="EI4" s="0"/>
      <c r="EJ4" s="10" t="s">
        <f>=XIRR(EJ2:EJ3,EI2:EI3)</f>
      </c>
      <c r="EK4" s="0"/>
      <c r="EL4" s="0"/>
      <c r="EM4" s="10" t="s">
        <f>=XIRR(EM2:EM3,EL2:EL3)</f>
      </c>
      <c r="EN4" s="0"/>
      <c r="EO4" s="11" t="n">
        <v>45720</v>
      </c>
      <c r="EP4" s="6" t="n">
        <v>22815.4</v>
      </c>
      <c r="EQ4" s="0" t="s">
        <v>380</v>
      </c>
      <c r="ER4" s="11" t="n">
        <v>45722</v>
      </c>
      <c r="ES4" s="6" t="n">
        <v>-8851.57</v>
      </c>
      <c r="ET4" s="0" t="s">
        <v>381</v>
      </c>
      <c r="EU4" s="11" t="n">
        <v>45801</v>
      </c>
      <c r="EV4" s="6" t="n">
        <v>-135.42</v>
      </c>
      <c r="EW4" s="0" t="s">
        <v>381</v>
      </c>
      <c r="EX4" s="0"/>
      <c r="EY4" s="10" t="s">
        <f>=XIRR(EY2:EY3,EX2:EX3)</f>
      </c>
      <c r="EZ4" s="0"/>
      <c r="FA4" s="11" t="n">
        <v>45881</v>
      </c>
      <c r="FB4" s="6" t="n">
        <v>-2195.29</v>
      </c>
      <c r="FC4" s="0" t="s">
        <v>381</v>
      </c>
      <c r="FD4" s="0"/>
      <c r="FE4" s="10" t="s">
        <f>=XIRR(FE2:FE3,FD2:FD3)</f>
      </c>
      <c r="FF4" s="0"/>
      <c r="FG4" s="0"/>
      <c r="FH4" s="10" t="s">
        <f>=XIRR(FH2:FH3,FG2:FG3)</f>
      </c>
      <c r="FI4" s="0"/>
      <c r="FJ4" s="0"/>
      <c r="FK4" s="10" t="s">
        <f>=XIRR(FK2:FK3,FJ2:FJ3)</f>
      </c>
      <c r="FL4" s="0"/>
      <c r="FM4" s="11" t="n">
        <v>45881</v>
      </c>
      <c r="FN4" s="6" t="n">
        <v>-1078.75</v>
      </c>
      <c r="FO4" s="0" t="s">
        <v>381</v>
      </c>
      <c r="FP4" s="11" t="n">
        <v>45881</v>
      </c>
      <c r="FQ4" s="6" t="n">
        <v>-1087.17</v>
      </c>
      <c r="FR4" s="0" t="s">
        <v>381</v>
      </c>
      <c r="FS4" s="11" t="n">
        <v>45881</v>
      </c>
      <c r="FT4" s="6" t="n">
        <v>-1131.43</v>
      </c>
      <c r="FU4" s="0" t="s">
        <v>381</v>
      </c>
      <c r="FV4" s="11" t="n">
        <v>45881</v>
      </c>
      <c r="FW4" s="6" t="n">
        <v>-2068.88</v>
      </c>
      <c r="FX4" s="0" t="s">
        <v>381</v>
      </c>
      <c r="FY4" s="0"/>
      <c r="FZ4" s="10" t="s">
        <f>=XIRR(FZ2:FZ3,FY2:FY3)</f>
      </c>
      <c r="GA4" s="0"/>
      <c r="GB4" s="11" t="n">
        <v>45881</v>
      </c>
      <c r="GC4" s="6" t="n">
        <v>-1069.02</v>
      </c>
      <c r="GD4" s="0" t="s">
        <v>381</v>
      </c>
      <c r="GE4" s="11" t="n">
        <v>45866</v>
      </c>
      <c r="GF4" s="6" t="n">
        <v>2730.78</v>
      </c>
      <c r="GG4" s="0" t="s">
        <v>380</v>
      </c>
      <c r="GH4" s="11" t="n">
        <v>45918</v>
      </c>
      <c r="GI4" s="6" t="n">
        <v>-11414.07</v>
      </c>
      <c r="GJ4" s="0" t="s">
        <v>381</v>
      </c>
      <c r="GK4" s="11" t="n">
        <v>45909</v>
      </c>
      <c r="GL4" s="6" t="n">
        <v>1017.47</v>
      </c>
      <c r="GM4" s="0" t="s">
        <v>380</v>
      </c>
      <c r="GN4" s="11" t="n">
        <v>45930</v>
      </c>
      <c r="GO4" s="6" t="n">
        <v>-46.6</v>
      </c>
      <c r="GP4" s="0" t="s">
        <v>197</v>
      </c>
      <c r="GQ4" s="0"/>
      <c r="GR4" s="10" t="s">
        <f>=XIRR(GR2:GR3,GQ2:GQ3)</f>
      </c>
      <c r="GS4" s="0"/>
      <c r="GT4" s="11" t="n">
        <v>45918</v>
      </c>
      <c r="GU4" s="6" t="n">
        <v>-9340.81</v>
      </c>
      <c r="GV4" s="0" t="s">
        <v>381</v>
      </c>
      <c r="GW4" s="11" t="n">
        <v>45979</v>
      </c>
      <c r="GX4" s="6" t="n">
        <v>43.8</v>
      </c>
      <c r="GY4" s="0" t="s">
        <v>380</v>
      </c>
      <c r="GZ4" s="0"/>
      <c r="HA4" s="10" t="s">
        <f>=XIRR(HA2:HA3,GZ2:GZ3)</f>
      </c>
      <c r="HB4" s="0"/>
      <c r="HC4" s="11" t="n">
        <v>45964</v>
      </c>
      <c r="HD4" s="6" t="n">
        <v>1008.46</v>
      </c>
      <c r="HE4" s="0" t="s">
        <v>380</v>
      </c>
      <c r="HF4" s="11" t="n">
        <v>45986</v>
      </c>
      <c r="HG4" s="6" t="n">
        <v>20706</v>
      </c>
      <c r="HH4" s="0" t="s">
        <v>380</v>
      </c>
      <c r="HI4" s="0"/>
      <c r="HJ4" s="10" t="s">
        <f>=XIRR(HJ2:HJ3,HI2:HI3)</f>
      </c>
      <c r="HK4" s="0"/>
      <c r="HL4" s="0"/>
      <c r="HM4" s="10" t="s">
        <f>=XIRR(HM2:HM3,HL2:HL3)</f>
      </c>
      <c r="HN4" s="0"/>
      <c r="HO4" s="11" t="n">
        <v>46009</v>
      </c>
      <c r="HP4" s="6" t="n">
        <v>63.61</v>
      </c>
      <c r="HQ4" s="0" t="s">
        <v>380</v>
      </c>
      <c r="HR4" s="11" t="n">
        <v>46017</v>
      </c>
      <c r="HS4" s="6" t="n">
        <v>575.36</v>
      </c>
      <c r="HT4" s="0" t="s">
        <v>380</v>
      </c>
      <c r="HU4" s="11" t="n">
        <v>46013</v>
      </c>
      <c r="HV4" s="6" t="n">
        <v>-31</v>
      </c>
      <c r="HW4" s="0" t="s">
        <v>204</v>
      </c>
      <c r="HX4" s="11" t="n">
        <v>46017</v>
      </c>
      <c r="HY4" s="6" t="n">
        <v>636.91</v>
      </c>
      <c r="HZ4" s="0" t="s">
        <v>380</v>
      </c>
      <c r="IA4" s="11" t="n">
        <v>46017</v>
      </c>
      <c r="IB4" s="6" t="n">
        <v>-4203.66</v>
      </c>
      <c r="IC4" s="0" t="s">
        <v>381</v>
      </c>
      <c r="ID4" s="11" t="n">
        <v>46129</v>
      </c>
      <c r="IE4" s="6" t="n">
        <v>-4365.82</v>
      </c>
      <c r="IF4" s="0" t="s">
        <v>381</v>
      </c>
      <c r="IG4" s="11" t="n">
        <v>46129</v>
      </c>
      <c r="IH4" s="6" t="n">
        <v>-2250.89</v>
      </c>
      <c r="II4" s="0" t="s">
        <v>381</v>
      </c>
      <c r="IJ4" s="0"/>
      <c r="IK4" s="10" t="s">
        <f>=XIRR(IK2:IK3,IJ2:IJ3)</f>
      </c>
      <c r="IL4" s="0"/>
      <c r="IM4" s="11" t="n">
        <v>46016</v>
      </c>
      <c r="IN4" s="6" t="n">
        <v>9946.58</v>
      </c>
      <c r="IO4" s="0" t="s">
        <v>380</v>
      </c>
      <c r="IP4" s="11" t="n">
        <v>46017</v>
      </c>
      <c r="IQ4" s="6" t="n">
        <v>-745.64</v>
      </c>
      <c r="IR4" s="0" t="s">
        <v>381</v>
      </c>
      <c r="IS4" s="11" t="n">
        <v>46034</v>
      </c>
      <c r="IT4" s="6" t="n">
        <v>-40.86</v>
      </c>
      <c r="IU4" s="0" t="s">
        <v>224</v>
      </c>
      <c r="IV4" s="11" t="n">
        <v>46053</v>
      </c>
      <c r="IW4" s="6" t="n">
        <v>-15.26</v>
      </c>
      <c r="IX4" s="0" t="s">
        <v>216</v>
      </c>
      <c r="IY4" s="11" t="n">
        <v>46020</v>
      </c>
      <c r="IZ4" s="6" t="n">
        <v>903.77</v>
      </c>
      <c r="JA4" s="0" t="s">
        <v>380</v>
      </c>
      <c r="JB4" s="11" t="n">
        <v>46057</v>
      </c>
      <c r="JC4" s="6" t="n">
        <v>-16.49</v>
      </c>
      <c r="JD4" s="0" t="s">
        <v>217</v>
      </c>
      <c r="JE4" s="11" t="n">
        <v>46057</v>
      </c>
      <c r="JF4" s="6" t="n">
        <v>-16.32</v>
      </c>
      <c r="JG4" s="0" t="s">
        <v>218</v>
      </c>
      <c r="JH4" s="11" t="n">
        <v>46074</v>
      </c>
      <c r="JI4" s="6" t="n">
        <v>-16.73</v>
      </c>
      <c r="JJ4" s="0" t="s">
        <v>232</v>
      </c>
      <c r="JK4" s="0"/>
      <c r="JL4" s="10" t="s">
        <f>=XIRR(JL2:JL3,JK2:JK3)</f>
      </c>
      <c r="JM4" s="0"/>
      <c r="JN4" s="11" t="n">
        <v>46073</v>
      </c>
      <c r="JO4" s="6" t="n">
        <v>-3497.29</v>
      </c>
      <c r="JP4" s="0" t="s">
        <v>381</v>
      </c>
      <c r="JQ4" s="11" t="n">
        <v>46067</v>
      </c>
      <c r="JR4" s="6" t="n">
        <v>-12.79</v>
      </c>
      <c r="JS4" s="0" t="s">
        <v>229</v>
      </c>
      <c r="JT4" s="11" t="n">
        <v>46050</v>
      </c>
      <c r="JU4" s="6" t="n">
        <v>-943.55</v>
      </c>
      <c r="JV4" s="0" t="s">
        <v>381</v>
      </c>
      <c r="JW4" s="0"/>
      <c r="JX4" s="10" t="s">
        <f>=XIRR(JX2:JX3,JW2:JW3)</f>
      </c>
      <c r="JY4" s="0"/>
      <c r="JZ4" s="11" t="n">
        <v>46070</v>
      </c>
      <c r="KA4" s="6" t="n">
        <v>1123.7</v>
      </c>
      <c r="KB4" s="0" t="s">
        <v>380</v>
      </c>
      <c r="KC4" s="11" t="n">
        <v>46045</v>
      </c>
      <c r="KD4" s="6" t="n">
        <v>-2000</v>
      </c>
      <c r="KE4" s="0" t="s">
        <v>235</v>
      </c>
      <c r="KF4" s="11" t="n">
        <v>46044</v>
      </c>
      <c r="KG4" s="6" t="n">
        <v>383.73</v>
      </c>
      <c r="KH4" s="0" t="s">
        <v>380</v>
      </c>
      <c r="KI4" s="11" t="n">
        <v>46104</v>
      </c>
      <c r="KJ4" s="6" t="n">
        <v>413.09</v>
      </c>
      <c r="KK4" s="0" t="s">
        <v>380</v>
      </c>
      <c r="KL4" s="0"/>
      <c r="KM4" s="10" t="s">
        <f>=XIRR(KM2:KM3,KL2:KL3)</f>
      </c>
      <c r="KN4" s="0"/>
      <c r="KO4" s="11" t="n">
        <v>46077</v>
      </c>
      <c r="KP4" s="6" t="n">
        <v>-855.52</v>
      </c>
      <c r="KQ4" s="0" t="s">
        <v>381</v>
      </c>
      <c r="KR4" s="11" t="n">
        <v>46077</v>
      </c>
      <c r="KS4" s="6" t="n">
        <v>-923.81</v>
      </c>
      <c r="KT4" s="0" t="s">
        <v>381</v>
      </c>
      <c r="KU4" s="11" t="n">
        <v>46048</v>
      </c>
      <c r="KV4" s="6" t="n">
        <v>84.37</v>
      </c>
      <c r="KW4" s="0" t="s">
        <v>380</v>
      </c>
      <c r="KX4" s="11" t="n">
        <v>46091</v>
      </c>
      <c r="KY4" s="6" t="n">
        <v>41.52</v>
      </c>
      <c r="KZ4" s="0" t="s">
        <v>380</v>
      </c>
      <c r="LA4" s="0"/>
      <c r="LB4" s="10" t="s">
        <f>=XIRR(LB2:LB3,LA2:LA3)</f>
      </c>
      <c r="LC4" s="0"/>
      <c r="LD4" s="11" t="n">
        <v>46126</v>
      </c>
      <c r="LE4" s="6" t="n">
        <v>-50</v>
      </c>
      <c r="LF4" s="0" t="s">
        <v>278</v>
      </c>
      <c r="LG4" s="0"/>
      <c r="LH4" s="10" t="s">
        <f>=XIRR(LH2:LH3,LG2:LG3)</f>
      </c>
      <c r="LI4" s="0"/>
      <c r="LJ4" s="11" t="n">
        <v>46140</v>
      </c>
      <c r="LK4" s="6" t="n">
        <v>275.89</v>
      </c>
      <c r="LL4" s="0" t="s">
        <v>380</v>
      </c>
      <c r="LM4" s="11" t="n">
        <v>46225</v>
      </c>
      <c r="LN4" s="6" t="n">
        <v>459.63</v>
      </c>
      <c r="LO4" s="0" t="s">
        <v>380</v>
      </c>
      <c r="LP4" s="11" t="n">
        <v>46163</v>
      </c>
      <c r="LQ4" s="6" t="n">
        <v>-1000</v>
      </c>
      <c r="LR4" s="0" t="s">
        <v>303</v>
      </c>
      <c r="LS4" s="11" t="n">
        <v>46195</v>
      </c>
      <c r="LT4" s="6" t="n">
        <v>-38.37</v>
      </c>
      <c r="LU4" s="0" t="s">
        <v>326</v>
      </c>
    </row>
    <row collapsed="false" customFormat="false" customHeight="false" hidden="false" ht="12.1" outlineLevel="0" r="5">
      <c r="A5" s="11" t="n">
        <v>45211</v>
      </c>
      <c r="B5" s="6" t="n">
        <v>18599.37</v>
      </c>
      <c r="C5" s="0" t="s">
        <v>380</v>
      </c>
      <c r="D5" s="11" t="n">
        <v>45371</v>
      </c>
      <c r="E5" s="6" t="n">
        <v>545.98</v>
      </c>
      <c r="F5" s="0" t="s">
        <v>380</v>
      </c>
      <c r="G5" s="11" t="n">
        <v>45266</v>
      </c>
      <c r="H5" s="6" t="n">
        <v>789.03</v>
      </c>
      <c r="I5" s="0" t="s">
        <v>380</v>
      </c>
      <c r="J5" s="11" t="n">
        <v>45277</v>
      </c>
      <c r="K5" s="6" t="n">
        <v>-200</v>
      </c>
      <c r="L5" s="0" t="s">
        <v>163</v>
      </c>
      <c r="M5" s="11" t="n">
        <v>45265</v>
      </c>
      <c r="N5" s="6" t="n">
        <v>-50</v>
      </c>
      <c r="O5" s="0" t="s">
        <v>159</v>
      </c>
      <c r="P5" s="11" t="n">
        <v>45279</v>
      </c>
      <c r="Q5" s="6" t="n">
        <v>-353.26</v>
      </c>
      <c r="R5" s="0" t="s">
        <v>381</v>
      </c>
      <c r="S5" s="11" t="n">
        <v>46076</v>
      </c>
      <c r="T5" s="6" t="n">
        <v>-575.35</v>
      </c>
      <c r="U5" s="0" t="s">
        <v>381</v>
      </c>
      <c r="V5" s="11" t="n">
        <v>45210</v>
      </c>
      <c r="W5" s="6" t="n">
        <v>2289.92</v>
      </c>
      <c r="X5" s="0" t="s">
        <v>380</v>
      </c>
      <c r="Y5" s="11" t="n">
        <v>45539</v>
      </c>
      <c r="Z5" s="6" t="n">
        <v>1297.04</v>
      </c>
      <c r="AA5" s="0" t="s">
        <v>380</v>
      </c>
      <c r="AB5" s="11" t="n">
        <v>45210</v>
      </c>
      <c r="AC5" s="6" t="n">
        <v>-6904.55</v>
      </c>
      <c r="AD5" s="0" t="s">
        <v>381</v>
      </c>
      <c r="AE5" s="11" t="n">
        <v>45210</v>
      </c>
      <c r="AF5" s="6" t="n">
        <v>-4874.55</v>
      </c>
      <c r="AG5" s="0" t="s">
        <v>381</v>
      </c>
      <c r="AH5" s="11" t="n">
        <v>45351</v>
      </c>
      <c r="AI5" s="6" t="n">
        <v>-5375.69</v>
      </c>
      <c r="AJ5" s="0" t="s">
        <v>381</v>
      </c>
      <c r="AK5" s="0"/>
      <c r="AL5" s="10" t="s">
        <f>=XIRR(AL2:AL4,AK2:AK4)</f>
      </c>
      <c r="AM5" s="0"/>
      <c r="AN5" s="11" t="n">
        <v>45461</v>
      </c>
      <c r="AO5" s="6" t="n">
        <v>-499.5</v>
      </c>
      <c r="AP5" s="0" t="s">
        <v>168</v>
      </c>
      <c r="AQ5" s="0"/>
      <c r="AR5" s="8" t="s">
        <f>=-SUM(AR2:AR3)</f>
      </c>
      <c r="AS5" s="0" t="s">
        <v>383</v>
      </c>
      <c r="AT5" s="11" t="n">
        <v>45309</v>
      </c>
      <c r="AU5" s="6" t="n">
        <v>-2017.98</v>
      </c>
      <c r="AV5" s="0" t="s">
        <v>381</v>
      </c>
      <c r="AW5" s="11" t="n">
        <v>45370</v>
      </c>
      <c r="AX5" s="6" t="n">
        <v>-6849.52</v>
      </c>
      <c r="AY5" s="0" t="s">
        <v>381</v>
      </c>
      <c r="AZ5" s="11" t="n">
        <v>45288</v>
      </c>
      <c r="BA5" s="6" t="n">
        <v>1111.19</v>
      </c>
      <c r="BB5" s="0" t="s">
        <v>380</v>
      </c>
      <c r="BC5" s="11" t="n">
        <v>45314</v>
      </c>
      <c r="BD5" s="6" t="n">
        <v>-2464.61</v>
      </c>
      <c r="BE5" s="0" t="s">
        <v>381</v>
      </c>
      <c r="BF5" s="11" t="n">
        <v>45310</v>
      </c>
      <c r="BG5" s="6" t="n">
        <v>-3002.4</v>
      </c>
      <c r="BH5" s="0" t="s">
        <v>381</v>
      </c>
      <c r="BI5" s="11" t="n">
        <v>45327</v>
      </c>
      <c r="BJ5" s="6" t="n">
        <v>-2917.37</v>
      </c>
      <c r="BK5" s="0" t="s">
        <v>381</v>
      </c>
      <c r="BL5" s="11" t="n">
        <v>45383</v>
      </c>
      <c r="BM5" s="6" t="n">
        <v>-722.91</v>
      </c>
      <c r="BN5" s="0" t="s">
        <v>381</v>
      </c>
      <c r="BO5" s="11" t="n">
        <v>45352</v>
      </c>
      <c r="BP5" s="6" t="n">
        <v>-2180.05</v>
      </c>
      <c r="BQ5" s="0" t="s">
        <v>381</v>
      </c>
      <c r="BR5" s="11" t="n">
        <v>45370</v>
      </c>
      <c r="BS5" s="6" t="n">
        <v>772.12</v>
      </c>
      <c r="BT5" s="0" t="s">
        <v>380</v>
      </c>
      <c r="BU5" s="11" t="n">
        <v>45327</v>
      </c>
      <c r="BV5" s="6" t="n">
        <v>2786.98</v>
      </c>
      <c r="BW5" s="0" t="s">
        <v>380</v>
      </c>
      <c r="BX5" s="11" t="n">
        <v>45371</v>
      </c>
      <c r="BY5" s="6" t="n">
        <v>2511.66</v>
      </c>
      <c r="BZ5" s="0" t="s">
        <v>380</v>
      </c>
      <c r="CA5" s="11" t="n">
        <v>45370</v>
      </c>
      <c r="CB5" s="6" t="n">
        <v>2230.47</v>
      </c>
      <c r="CC5" s="0" t="s">
        <v>380</v>
      </c>
      <c r="CD5" s="0"/>
      <c r="CE5" s="8" t="s">
        <f>=-SUM(CE2:CE3)</f>
      </c>
      <c r="CF5" s="0" t="s">
        <v>383</v>
      </c>
      <c r="CG5" s="11" t="n">
        <v>45372</v>
      </c>
      <c r="CH5" s="6" t="n">
        <v>3245.62</v>
      </c>
      <c r="CI5" s="0" t="s">
        <v>380</v>
      </c>
      <c r="CJ5" s="0"/>
      <c r="CK5" s="8" t="s">
        <f>=-SUM(CK2:CK3)</f>
      </c>
      <c r="CL5" s="0" t="s">
        <v>383</v>
      </c>
      <c r="CM5" s="11" t="n">
        <v>45444</v>
      </c>
      <c r="CN5" s="6" t="n">
        <v>-6252.07</v>
      </c>
      <c r="CO5" s="0" t="s">
        <v>381</v>
      </c>
      <c r="CP5" s="0"/>
      <c r="CQ5" s="8" t="s">
        <f>=-SUM(CQ2:CQ3)</f>
      </c>
      <c r="CR5" s="0" t="s">
        <v>383</v>
      </c>
      <c r="CS5" s="11" t="n">
        <v>46009</v>
      </c>
      <c r="CT5" s="6" t="n">
        <v>2869.84</v>
      </c>
      <c r="CU5" s="0" t="s">
        <v>380</v>
      </c>
      <c r="CV5" s="11" t="n">
        <v>45868</v>
      </c>
      <c r="CW5" s="6" t="n">
        <v>4268.46</v>
      </c>
      <c r="CX5" s="0" t="s">
        <v>380</v>
      </c>
      <c r="CY5" s="0"/>
      <c r="CZ5" s="8" t="s">
        <f>=-SUM(CZ2:CZ3)</f>
      </c>
      <c r="DA5" s="0" t="s">
        <v>383</v>
      </c>
      <c r="DB5" s="11" t="n">
        <v>45867</v>
      </c>
      <c r="DC5" s="6" t="n">
        <v>442.24</v>
      </c>
      <c r="DD5" s="0" t="s">
        <v>380</v>
      </c>
      <c r="DE5" s="11" t="n">
        <v>45708</v>
      </c>
      <c r="DF5" s="6" t="n">
        <v>-1226.79</v>
      </c>
      <c r="DG5" s="0" t="s">
        <v>381</v>
      </c>
      <c r="DH5" s="11" t="n">
        <v>45968</v>
      </c>
      <c r="DI5" s="6" t="n">
        <v>-1258.21</v>
      </c>
      <c r="DJ5" s="0" t="s">
        <v>381</v>
      </c>
      <c r="DK5" s="11" t="n">
        <v>45447</v>
      </c>
      <c r="DL5" s="6" t="n">
        <v>29333.46</v>
      </c>
      <c r="DM5" s="0" t="s">
        <v>380</v>
      </c>
      <c r="DN5" s="11" t="n">
        <v>46006</v>
      </c>
      <c r="DO5" s="6" t="n">
        <v>1124.8</v>
      </c>
      <c r="DP5" s="0" t="s">
        <v>380</v>
      </c>
      <c r="DQ5" s="11" t="n">
        <v>45460</v>
      </c>
      <c r="DR5" s="6" t="n">
        <v>-3170.86</v>
      </c>
      <c r="DS5" s="0" t="s">
        <v>381</v>
      </c>
      <c r="DT5" s="11" t="n">
        <v>45504</v>
      </c>
      <c r="DU5" s="6" t="n">
        <v>1714.18</v>
      </c>
      <c r="DV5" s="0" t="s">
        <v>380</v>
      </c>
      <c r="DW5" s="0"/>
      <c r="DX5" s="10" t="s">
        <f>=XIRR(DX2:DX4,DW2:DW4)</f>
      </c>
      <c r="DY5" s="0"/>
      <c r="DZ5" s="11" t="n">
        <v>45708</v>
      </c>
      <c r="EA5" s="6" t="n">
        <v>-5530.83</v>
      </c>
      <c r="EB5" s="0" t="s">
        <v>381</v>
      </c>
      <c r="EC5" s="11" t="n">
        <v>45706</v>
      </c>
      <c r="ED5" s="6" t="n">
        <v>1017.01</v>
      </c>
      <c r="EE5" s="0" t="s">
        <v>380</v>
      </c>
      <c r="EF5" s="11" t="n">
        <v>45708</v>
      </c>
      <c r="EG5" s="6" t="n">
        <v>1052.13</v>
      </c>
      <c r="EH5" s="0" t="s">
        <v>380</v>
      </c>
      <c r="EI5" s="0"/>
      <c r="EJ5" s="8" t="s">
        <f>=-SUM(EJ2:EJ3)</f>
      </c>
      <c r="EK5" s="0" t="s">
        <v>383</v>
      </c>
      <c r="EL5" s="0"/>
      <c r="EM5" s="8" t="s">
        <f>=-SUM(EM2:EM3)</f>
      </c>
      <c r="EN5" s="0" t="s">
        <v>383</v>
      </c>
      <c r="EO5" s="11" t="n">
        <v>45720</v>
      </c>
      <c r="EP5" s="6" t="n">
        <v>45142.56</v>
      </c>
      <c r="EQ5" s="0" t="s">
        <v>380</v>
      </c>
      <c r="ER5" s="11" t="n">
        <v>45722</v>
      </c>
      <c r="ES5" s="6" t="n">
        <v>-8855.57</v>
      </c>
      <c r="ET5" s="0" t="s">
        <v>381</v>
      </c>
      <c r="EU5" s="11" t="n">
        <v>45861</v>
      </c>
      <c r="EV5" s="6" t="n">
        <v>139.52</v>
      </c>
      <c r="EW5" s="0" t="s">
        <v>380</v>
      </c>
      <c r="EX5" s="0"/>
      <c r="EY5" s="8" t="s">
        <f>=-SUM(EY2:EY3)</f>
      </c>
      <c r="EZ5" s="0" t="s">
        <v>383</v>
      </c>
      <c r="FA5" s="0"/>
      <c r="FB5" s="10" t="s">
        <f>=XIRR(FB2:FB4,FA2:FA4)</f>
      </c>
      <c r="FC5" s="0"/>
      <c r="FD5" s="0"/>
      <c r="FE5" s="8" t="s">
        <f>=-SUM(FE2:FE3)</f>
      </c>
      <c r="FF5" s="0" t="s">
        <v>383</v>
      </c>
      <c r="FG5" s="0"/>
      <c r="FH5" s="8" t="s">
        <f>=-SUM(FH2:FH3)</f>
      </c>
      <c r="FI5" s="0" t="s">
        <v>383</v>
      </c>
      <c r="FJ5" s="0"/>
      <c r="FK5" s="8" t="s">
        <f>=-SUM(FK2:FK3)</f>
      </c>
      <c r="FL5" s="0" t="s">
        <v>383</v>
      </c>
      <c r="FM5" s="0"/>
      <c r="FN5" s="10" t="s">
        <f>=XIRR(FN2:FN4,FM2:FM4)</f>
      </c>
      <c r="FO5" s="0"/>
      <c r="FP5" s="0"/>
      <c r="FQ5" s="10" t="s">
        <f>=XIRR(FQ2:FQ4,FP2:FP4)</f>
      </c>
      <c r="FR5" s="0"/>
      <c r="FS5" s="0"/>
      <c r="FT5" s="10" t="s">
        <f>=XIRR(FT2:FT4,FS2:FS4)</f>
      </c>
      <c r="FU5" s="0"/>
      <c r="FV5" s="0"/>
      <c r="FW5" s="10" t="s">
        <f>=XIRR(FW2:FW4,FV2:FV4)</f>
      </c>
      <c r="FX5" s="0"/>
      <c r="FY5" s="0"/>
      <c r="FZ5" s="8" t="s">
        <f>=-SUM(FZ2:FZ3)</f>
      </c>
      <c r="GA5" s="0" t="s">
        <v>383</v>
      </c>
      <c r="GB5" s="0"/>
      <c r="GC5" s="10" t="s">
        <f>=XIRR(GC2:GC4,GB2:GB4)</f>
      </c>
      <c r="GD5" s="0"/>
      <c r="GE5" s="11" t="n">
        <v>45867</v>
      </c>
      <c r="GF5" s="6" t="n">
        <v>101.17</v>
      </c>
      <c r="GG5" s="0" t="s">
        <v>380</v>
      </c>
      <c r="GH5" s="0"/>
      <c r="GI5" s="10" t="s">
        <f>=XIRR(GI2:GI4,GH2:GH4)</f>
      </c>
      <c r="GJ5" s="0"/>
      <c r="GK5" s="11" t="n">
        <v>45918</v>
      </c>
      <c r="GL5" s="6" t="n">
        <v>-1026.64</v>
      </c>
      <c r="GM5" s="0" t="s">
        <v>381</v>
      </c>
      <c r="GN5" s="11" t="n">
        <v>45961</v>
      </c>
      <c r="GO5" s="6" t="n">
        <v>-44.25</v>
      </c>
      <c r="GP5" s="0" t="s">
        <v>199</v>
      </c>
      <c r="GQ5" s="0"/>
      <c r="GR5" s="8" t="s">
        <f>=-SUM(GR2:GR3)</f>
      </c>
      <c r="GS5" s="0" t="s">
        <v>383</v>
      </c>
      <c r="GT5" s="11" t="n">
        <v>45918</v>
      </c>
      <c r="GU5" s="6" t="n">
        <v>-1035.82</v>
      </c>
      <c r="GV5" s="0" t="s">
        <v>381</v>
      </c>
      <c r="GW5" s="11" t="n">
        <v>45989</v>
      </c>
      <c r="GX5" s="6" t="n">
        <v>-223.16</v>
      </c>
      <c r="GY5" s="0" t="s">
        <v>381</v>
      </c>
      <c r="GZ5" s="0"/>
      <c r="HA5" s="8" t="s">
        <f>=-SUM(HA2:HA3)</f>
      </c>
      <c r="HB5" s="0" t="s">
        <v>383</v>
      </c>
      <c r="HC5" s="11" t="n">
        <v>45978</v>
      </c>
      <c r="HD5" s="6" t="n">
        <v>2036.98</v>
      </c>
      <c r="HE5" s="0" t="s">
        <v>380</v>
      </c>
      <c r="HF5" s="11" t="n">
        <v>45986</v>
      </c>
      <c r="HG5" s="6" t="n">
        <v>3451</v>
      </c>
      <c r="HH5" s="0" t="s">
        <v>380</v>
      </c>
      <c r="HI5" s="0"/>
      <c r="HJ5" s="8" t="s">
        <f>=-SUM(HJ2:HJ3)</f>
      </c>
      <c r="HK5" s="0" t="s">
        <v>383</v>
      </c>
      <c r="HL5" s="0"/>
      <c r="HM5" s="8" t="s">
        <f>=-SUM(HM2:HM3)</f>
      </c>
      <c r="HN5" s="0" t="s">
        <v>383</v>
      </c>
      <c r="HO5" s="11" t="n">
        <v>46009</v>
      </c>
      <c r="HP5" s="6" t="n">
        <v>63.61</v>
      </c>
      <c r="HQ5" s="0" t="s">
        <v>380</v>
      </c>
      <c r="HR5" s="11" t="n">
        <v>46033</v>
      </c>
      <c r="HS5" s="6" t="n">
        <v>-49.91</v>
      </c>
      <c r="HT5" s="0" t="s">
        <v>222</v>
      </c>
      <c r="HU5" s="11" t="n">
        <v>46086</v>
      </c>
      <c r="HV5" s="6" t="n">
        <v>2478.59</v>
      </c>
      <c r="HW5" s="0" t="s">
        <v>380</v>
      </c>
      <c r="HX5" s="11" t="n">
        <v>46086</v>
      </c>
      <c r="HY5" s="6" t="n">
        <v>-607.82</v>
      </c>
      <c r="HZ5" s="0" t="s">
        <v>381</v>
      </c>
      <c r="IA5" s="11" t="n">
        <v>46038</v>
      </c>
      <c r="IB5" s="6" t="n">
        <v>141.48</v>
      </c>
      <c r="IC5" s="0" t="s">
        <v>380</v>
      </c>
      <c r="ID5" s="0"/>
      <c r="IE5" s="10" t="s">
        <f>=XIRR(IE2:IE4,ID2:ID4)</f>
      </c>
      <c r="IF5" s="0"/>
      <c r="IG5" s="0"/>
      <c r="IH5" s="10" t="s">
        <f>=XIRR(IH2:IH4,IG2:IG4)</f>
      </c>
      <c r="II5" s="0"/>
      <c r="IJ5" s="0"/>
      <c r="IK5" s="8" t="s">
        <f>=-SUM(IK2:IK3)</f>
      </c>
      <c r="IL5" s="0" t="s">
        <v>383</v>
      </c>
      <c r="IM5" s="11" t="n">
        <v>46016</v>
      </c>
      <c r="IN5" s="6" t="n">
        <v>-11723.5</v>
      </c>
      <c r="IO5" s="0" t="s">
        <v>381</v>
      </c>
      <c r="IP5" s="11" t="n">
        <v>46017</v>
      </c>
      <c r="IQ5" s="6" t="n">
        <v>720.91</v>
      </c>
      <c r="IR5" s="0" t="s">
        <v>380</v>
      </c>
      <c r="IS5" s="11" t="n">
        <v>46064</v>
      </c>
      <c r="IT5" s="6" t="n">
        <v>-40.86</v>
      </c>
      <c r="IU5" s="0" t="s">
        <v>224</v>
      </c>
      <c r="IV5" s="11" t="n">
        <v>46077</v>
      </c>
      <c r="IW5" s="6" t="n">
        <v>-774.31</v>
      </c>
      <c r="IX5" s="0" t="s">
        <v>381</v>
      </c>
      <c r="IY5" s="11" t="n">
        <v>46047</v>
      </c>
      <c r="IZ5" s="6" t="n">
        <v>-58.85</v>
      </c>
      <c r="JA5" s="0" t="s">
        <v>239</v>
      </c>
      <c r="JB5" s="11" t="n">
        <v>46077</v>
      </c>
      <c r="JC5" s="6" t="n">
        <v>-1000.76</v>
      </c>
      <c r="JD5" s="0" t="s">
        <v>381</v>
      </c>
      <c r="JE5" s="11" t="n">
        <v>46077</v>
      </c>
      <c r="JF5" s="6" t="n">
        <v>-1000.43</v>
      </c>
      <c r="JG5" s="0" t="s">
        <v>381</v>
      </c>
      <c r="JH5" s="11" t="n">
        <v>46077</v>
      </c>
      <c r="JI5" s="6" t="n">
        <v>-1005.44</v>
      </c>
      <c r="JJ5" s="0" t="s">
        <v>381</v>
      </c>
      <c r="JK5" s="0"/>
      <c r="JL5" s="8" t="s">
        <f>=-SUM(JL2:JL3)</f>
      </c>
      <c r="JM5" s="0" t="s">
        <v>383</v>
      </c>
      <c r="JN5" s="0"/>
      <c r="JO5" s="10" t="s">
        <f>=XIRR(JO2:JO4,JN2:JN4)</f>
      </c>
      <c r="JP5" s="0"/>
      <c r="JQ5" s="11" t="n">
        <v>46077</v>
      </c>
      <c r="JR5" s="6" t="n">
        <v>-1024.13</v>
      </c>
      <c r="JS5" s="0" t="s">
        <v>381</v>
      </c>
      <c r="JT5" s="11" t="n">
        <v>46077</v>
      </c>
      <c r="JU5" s="6" t="n">
        <v>-966.93</v>
      </c>
      <c r="JV5" s="0" t="s">
        <v>381</v>
      </c>
      <c r="JW5" s="0"/>
      <c r="JX5" s="8" t="s">
        <f>=-SUM(JX2:JX3)</f>
      </c>
      <c r="JY5" s="0" t="s">
        <v>383</v>
      </c>
      <c r="JZ5" s="11" t="n">
        <v>46076</v>
      </c>
      <c r="KA5" s="6" t="n">
        <v>-1112.9</v>
      </c>
      <c r="KB5" s="0" t="s">
        <v>381</v>
      </c>
      <c r="KC5" s="0"/>
      <c r="KD5" s="10" t="s">
        <f>=XIRR(KD2:KD4,KC2:KC4)</f>
      </c>
      <c r="KE5" s="0"/>
      <c r="KF5" s="11" t="n">
        <v>46045</v>
      </c>
      <c r="KG5" s="6" t="n">
        <v>532.05</v>
      </c>
      <c r="KH5" s="0" t="s">
        <v>380</v>
      </c>
      <c r="KI5" s="11" t="n">
        <v>46104</v>
      </c>
      <c r="KJ5" s="6" t="n">
        <v>412.34</v>
      </c>
      <c r="KK5" s="0" t="s">
        <v>380</v>
      </c>
      <c r="KL5" s="0"/>
      <c r="KM5" s="8" t="s">
        <f>=-SUM(KM2:KM3)</f>
      </c>
      <c r="KN5" s="0" t="s">
        <v>383</v>
      </c>
      <c r="KO5" s="0"/>
      <c r="KP5" s="10" t="s">
        <f>=XIRR(KP2:KP4,KO2:KO4)</f>
      </c>
      <c r="KQ5" s="0"/>
      <c r="KR5" s="0"/>
      <c r="KS5" s="10" t="s">
        <f>=XIRR(KS2:KS4,KR2:KR4)</f>
      </c>
      <c r="KT5" s="0"/>
      <c r="KU5" s="11" t="n">
        <v>46048</v>
      </c>
      <c r="KV5" s="6" t="n">
        <v>-84.71</v>
      </c>
      <c r="KW5" s="0" t="s">
        <v>381</v>
      </c>
      <c r="KX5" s="11" t="n">
        <v>46099</v>
      </c>
      <c r="KY5" s="6" t="n">
        <v>-560.4</v>
      </c>
      <c r="KZ5" s="0" t="s">
        <v>381</v>
      </c>
      <c r="LA5" s="0"/>
      <c r="LB5" s="8" t="s">
        <f>=-SUM(LB2:LB3)</f>
      </c>
      <c r="LC5" s="0" t="s">
        <v>383</v>
      </c>
      <c r="LD5" s="11" t="n">
        <v>46157</v>
      </c>
      <c r="LE5" s="6" t="n">
        <v>-9.71</v>
      </c>
      <c r="LF5" s="0" t="s">
        <v>297</v>
      </c>
      <c r="LG5" s="0"/>
      <c r="LH5" s="8" t="s">
        <f>=-SUM(LH2:LH3)</f>
      </c>
      <c r="LI5" s="0" t="s">
        <v>383</v>
      </c>
      <c r="LJ5" s="11" t="n">
        <v>46154</v>
      </c>
      <c r="LK5" s="6" t="n">
        <v>184.9</v>
      </c>
      <c r="LL5" s="0" t="s">
        <v>380</v>
      </c>
      <c r="LM5" s="11" t="n">
        <v>46227</v>
      </c>
      <c r="LN5" s="6" t="n">
        <v>874.03</v>
      </c>
      <c r="LO5" s="0" t="s">
        <v>380</v>
      </c>
      <c r="LP5" s="0"/>
      <c r="LQ5" s="10" t="s">
        <f>=XIRR(LQ2:LQ4,LP2:LP4)</f>
      </c>
      <c r="LR5" s="0"/>
      <c r="LS5" s="11" t="n">
        <v>46195</v>
      </c>
      <c r="LT5" s="6" t="n">
        <v>-2984.32</v>
      </c>
      <c r="LU5" s="0" t="s">
        <v>381</v>
      </c>
    </row>
    <row collapsed="false" customFormat="false" customHeight="false" hidden="false" ht="12.1" outlineLevel="0" r="6">
      <c r="A6" s="11" t="n">
        <v>45211</v>
      </c>
      <c r="B6" s="6" t="n">
        <v>-18588.4</v>
      </c>
      <c r="C6" s="0" t="s">
        <v>381</v>
      </c>
      <c r="D6" s="11" t="n">
        <v>45376</v>
      </c>
      <c r="E6" s="6" t="n">
        <v>-555.6</v>
      </c>
      <c r="F6" s="0" t="s">
        <v>381</v>
      </c>
      <c r="G6" s="11" t="n">
        <v>45267</v>
      </c>
      <c r="H6" s="6" t="n">
        <v>389.16</v>
      </c>
      <c r="I6" s="0" t="s">
        <v>380</v>
      </c>
      <c r="J6" s="0"/>
      <c r="K6" s="10" t="s">
        <f>=XIRR(K2:K5,J2:J5)</f>
      </c>
      <c r="L6" s="0"/>
      <c r="M6" s="0"/>
      <c r="N6" s="10" t="s">
        <f>=XIRR(N2:N5,M2:M5)</f>
      </c>
      <c r="O6" s="0"/>
      <c r="P6" s="11" t="n">
        <v>45317</v>
      </c>
      <c r="Q6" s="6" t="n">
        <v>1047.68</v>
      </c>
      <c r="R6" s="0" t="s">
        <v>380</v>
      </c>
      <c r="S6" s="0"/>
      <c r="T6" s="10" t="s">
        <f>=XIRR(T2:T5,S2:S5)</f>
      </c>
      <c r="U6" s="0"/>
      <c r="V6" s="11" t="n">
        <v>45210</v>
      </c>
      <c r="W6" s="6" t="n">
        <v>-3036.37</v>
      </c>
      <c r="X6" s="0" t="s">
        <v>381</v>
      </c>
      <c r="Y6" s="11" t="n">
        <v>45540</v>
      </c>
      <c r="Z6" s="6" t="n">
        <v>9960.47</v>
      </c>
      <c r="AA6" s="0" t="s">
        <v>380</v>
      </c>
      <c r="AB6" s="11" t="n">
        <v>45275</v>
      </c>
      <c r="AC6" s="6" t="n">
        <v>6406.2</v>
      </c>
      <c r="AD6" s="0" t="s">
        <v>380</v>
      </c>
      <c r="AE6" s="11" t="n">
        <v>45957</v>
      </c>
      <c r="AF6" s="6" t="n">
        <v>-371.98</v>
      </c>
      <c r="AG6" s="0" t="s">
        <v>381</v>
      </c>
      <c r="AH6" s="11" t="n">
        <v>45539</v>
      </c>
      <c r="AI6" s="6" t="n">
        <v>1936.35</v>
      </c>
      <c r="AJ6" s="0" t="s">
        <v>380</v>
      </c>
      <c r="AK6" s="0"/>
      <c r="AL6" s="8" t="s">
        <f>=-SUM(AL2:AL4)</f>
      </c>
      <c r="AM6" s="0" t="s">
        <v>383</v>
      </c>
      <c r="AN6" s="11" t="n">
        <v>45461</v>
      </c>
      <c r="AO6" s="6" t="n">
        <v>-2499.65</v>
      </c>
      <c r="AP6" s="0" t="s">
        <v>169</v>
      </c>
      <c r="AQ6" s="0"/>
      <c r="AR6" s="0"/>
      <c r="AS6" s="0"/>
      <c r="AT6" s="0"/>
      <c r="AU6" s="10" t="s">
        <f>=XIRR(AU2:AU5,AT2:AT5)</f>
      </c>
      <c r="AV6" s="0"/>
      <c r="AW6" s="11" t="n">
        <v>45476</v>
      </c>
      <c r="AX6" s="6" t="n">
        <v>205.27</v>
      </c>
      <c r="AY6" s="0" t="s">
        <v>380</v>
      </c>
      <c r="AZ6" s="11" t="n">
        <v>45362</v>
      </c>
      <c r="BA6" s="6" t="n">
        <v>-3243.01</v>
      </c>
      <c r="BB6" s="0" t="s">
        <v>381</v>
      </c>
      <c r="BC6" s="11" t="n">
        <v>45905</v>
      </c>
      <c r="BD6" s="6" t="n">
        <v>80.42</v>
      </c>
      <c r="BE6" s="0" t="s">
        <v>380</v>
      </c>
      <c r="BF6" s="0"/>
      <c r="BG6" s="10" t="s">
        <f>=XIRR(BG2:BG5,BF2:BF5)</f>
      </c>
      <c r="BH6" s="0"/>
      <c r="BI6" s="0"/>
      <c r="BJ6" s="10" t="s">
        <f>=XIRR(BJ2:BJ5,BI2:BI5)</f>
      </c>
      <c r="BK6" s="0"/>
      <c r="BL6" s="11" t="n">
        <v>45383</v>
      </c>
      <c r="BM6" s="6" t="n">
        <v>-1445.82</v>
      </c>
      <c r="BN6" s="0" t="s">
        <v>381</v>
      </c>
      <c r="BO6" s="11" t="n">
        <v>45352</v>
      </c>
      <c r="BP6" s="6" t="n">
        <v>-6540.33</v>
      </c>
      <c r="BQ6" s="0" t="s">
        <v>381</v>
      </c>
      <c r="BR6" s="11" t="n">
        <v>45373</v>
      </c>
      <c r="BS6" s="6" t="n">
        <v>3150.51</v>
      </c>
      <c r="BT6" s="0" t="s">
        <v>380</v>
      </c>
      <c r="BU6" s="11" t="n">
        <v>45384</v>
      </c>
      <c r="BV6" s="6" t="n">
        <v>-681.6</v>
      </c>
      <c r="BW6" s="0" t="s">
        <v>381</v>
      </c>
      <c r="BX6" s="11" t="n">
        <v>45372</v>
      </c>
      <c r="BY6" s="6" t="n">
        <v>-1258.97</v>
      </c>
      <c r="BZ6" s="0" t="s">
        <v>381</v>
      </c>
      <c r="CA6" s="11" t="n">
        <v>45371</v>
      </c>
      <c r="CB6" s="6" t="n">
        <v>-10869.29</v>
      </c>
      <c r="CC6" s="0" t="s">
        <v>381</v>
      </c>
      <c r="CD6" s="0"/>
      <c r="CE6" s="0"/>
      <c r="CF6" s="0"/>
      <c r="CG6" s="11" t="n">
        <v>45407</v>
      </c>
      <c r="CH6" s="6" t="n">
        <v>-17925.65</v>
      </c>
      <c r="CI6" s="0" t="s">
        <v>381</v>
      </c>
      <c r="CJ6" s="0"/>
      <c r="CK6" s="0"/>
      <c r="CL6" s="0"/>
      <c r="CM6" s="11" t="n">
        <v>45447</v>
      </c>
      <c r="CN6" s="6" t="n">
        <v>12584.06</v>
      </c>
      <c r="CO6" s="0" t="s">
        <v>380</v>
      </c>
      <c r="CP6" s="0"/>
      <c r="CQ6" s="0"/>
      <c r="CR6" s="0"/>
      <c r="CS6" s="11" t="n">
        <v>46010</v>
      </c>
      <c r="CT6" s="6" t="n">
        <v>-409.38</v>
      </c>
      <c r="CU6" s="0" t="s">
        <v>381</v>
      </c>
      <c r="CV6" s="11" t="n">
        <v>45868</v>
      </c>
      <c r="CW6" s="6" t="n">
        <v>610.17</v>
      </c>
      <c r="CX6" s="0" t="s">
        <v>380</v>
      </c>
      <c r="CY6" s="0"/>
      <c r="CZ6" s="0"/>
      <c r="DA6" s="0"/>
      <c r="DB6" s="11" t="n">
        <v>45868</v>
      </c>
      <c r="DC6" s="6" t="n">
        <v>266.57</v>
      </c>
      <c r="DD6" s="0" t="s">
        <v>380</v>
      </c>
      <c r="DE6" s="0"/>
      <c r="DF6" s="10" t="s">
        <f>=XIRR(DF2:DF5,DE2:DE5)</f>
      </c>
      <c r="DG6" s="0"/>
      <c r="DH6" s="11" t="n">
        <v>46057</v>
      </c>
      <c r="DI6" s="6" t="n">
        <v>4254.4</v>
      </c>
      <c r="DJ6" s="0" t="s">
        <v>380</v>
      </c>
      <c r="DK6" s="11" t="n">
        <v>45476</v>
      </c>
      <c r="DL6" s="6" t="n">
        <v>-20626.49</v>
      </c>
      <c r="DM6" s="0" t="s">
        <v>381</v>
      </c>
      <c r="DN6" s="11" t="n">
        <v>46006</v>
      </c>
      <c r="DO6" s="6" t="n">
        <v>562.5</v>
      </c>
      <c r="DP6" s="0" t="s">
        <v>380</v>
      </c>
      <c r="DQ6" s="11" t="n">
        <v>45460</v>
      </c>
      <c r="DR6" s="6" t="n">
        <v>-8455.63</v>
      </c>
      <c r="DS6" s="0" t="s">
        <v>381</v>
      </c>
      <c r="DT6" s="11" t="n">
        <v>45527</v>
      </c>
      <c r="DU6" s="6" t="n">
        <v>-761.5</v>
      </c>
      <c r="DV6" s="0" t="s">
        <v>381</v>
      </c>
      <c r="DW6" s="0"/>
      <c r="DX6" s="8" t="s">
        <f>=-SUM(DX2:DX4)</f>
      </c>
      <c r="DY6" s="0" t="s">
        <v>383</v>
      </c>
      <c r="DZ6" s="11" t="n">
        <v>45717</v>
      </c>
      <c r="EA6" s="6" t="n">
        <v>1395.2</v>
      </c>
      <c r="EB6" s="0" t="s">
        <v>380</v>
      </c>
      <c r="EC6" s="11" t="n">
        <v>45709</v>
      </c>
      <c r="ED6" s="6" t="n">
        <v>-4168.1</v>
      </c>
      <c r="EE6" s="0" t="s">
        <v>381</v>
      </c>
      <c r="EF6" s="11" t="n">
        <v>45708</v>
      </c>
      <c r="EG6" s="6" t="n">
        <v>2070.64</v>
      </c>
      <c r="EH6" s="0" t="s">
        <v>380</v>
      </c>
      <c r="EI6" s="0"/>
      <c r="EJ6" s="0"/>
      <c r="EK6" s="0"/>
      <c r="EL6" s="0"/>
      <c r="EM6" s="0"/>
      <c r="EN6" s="0"/>
      <c r="EO6" s="11" t="n">
        <v>45720</v>
      </c>
      <c r="EP6" s="6" t="n">
        <v>90525.24</v>
      </c>
      <c r="EQ6" s="0" t="s">
        <v>380</v>
      </c>
      <c r="ER6" s="11" t="n">
        <v>45722</v>
      </c>
      <c r="ES6" s="6" t="n">
        <v>-15497.25</v>
      </c>
      <c r="ET6" s="0" t="s">
        <v>381</v>
      </c>
      <c r="EU6" s="11" t="n">
        <v>45861</v>
      </c>
      <c r="EV6" s="6" t="n">
        <v>-139.51</v>
      </c>
      <c r="EW6" s="0" t="s">
        <v>381</v>
      </c>
      <c r="EX6" s="0"/>
      <c r="EY6" s="0"/>
      <c r="EZ6" s="0"/>
      <c r="FA6" s="0"/>
      <c r="FB6" s="8" t="s">
        <f>=-SUM(FB2:FB4)</f>
      </c>
      <c r="FC6" s="0" t="s">
        <v>383</v>
      </c>
      <c r="FD6" s="0"/>
      <c r="FE6" s="0"/>
      <c r="FF6" s="0"/>
      <c r="FG6" s="0"/>
      <c r="FH6" s="0"/>
      <c r="FI6" s="0"/>
      <c r="FJ6" s="0"/>
      <c r="FK6" s="0"/>
      <c r="FL6" s="0"/>
      <c r="FM6" s="0"/>
      <c r="FN6" s="8" t="s">
        <f>=-SUM(FN2:FN4)</f>
      </c>
      <c r="FO6" s="0" t="s">
        <v>383</v>
      </c>
      <c r="FP6" s="0"/>
      <c r="FQ6" s="8" t="s">
        <f>=-SUM(FQ2:FQ4)</f>
      </c>
      <c r="FR6" s="0" t="s">
        <v>383</v>
      </c>
      <c r="FS6" s="0"/>
      <c r="FT6" s="8" t="s">
        <f>=-SUM(FT2:FT4)</f>
      </c>
      <c r="FU6" s="0" t="s">
        <v>383</v>
      </c>
      <c r="FV6" s="0"/>
      <c r="FW6" s="8" t="s">
        <f>=-SUM(FW2:FW4)</f>
      </c>
      <c r="FX6" s="0" t="s">
        <v>383</v>
      </c>
      <c r="FY6" s="0"/>
      <c r="FZ6" s="0"/>
      <c r="GA6" s="0"/>
      <c r="GB6" s="0"/>
      <c r="GC6" s="8" t="s">
        <f>=-SUM(GC2:GC4)</f>
      </c>
      <c r="GD6" s="0" t="s">
        <v>383</v>
      </c>
      <c r="GE6" s="11" t="n">
        <v>45868</v>
      </c>
      <c r="GF6" s="6" t="n">
        <v>2027.2</v>
      </c>
      <c r="GG6" s="0" t="s">
        <v>380</v>
      </c>
      <c r="GH6" s="0"/>
      <c r="GI6" s="8" t="s">
        <f>=-SUM(GI2:GI4)</f>
      </c>
      <c r="GJ6" s="0" t="s">
        <v>383</v>
      </c>
      <c r="GK6" s="11" t="n">
        <v>45918</v>
      </c>
      <c r="GL6" s="6" t="n">
        <v>-3074.61</v>
      </c>
      <c r="GM6" s="0" t="s">
        <v>381</v>
      </c>
      <c r="GN6" s="11" t="n">
        <v>45988</v>
      </c>
      <c r="GO6" s="6" t="n">
        <v>-5139</v>
      </c>
      <c r="GP6" s="0" t="s">
        <v>381</v>
      </c>
      <c r="GQ6" s="0"/>
      <c r="GR6" s="0"/>
      <c r="GS6" s="0"/>
      <c r="GT6" s="11" t="n">
        <v>45918</v>
      </c>
      <c r="GU6" s="6" t="n">
        <v>-1035.82</v>
      </c>
      <c r="GV6" s="0" t="s">
        <v>381</v>
      </c>
      <c r="GW6" s="0"/>
      <c r="GX6" s="10" t="s">
        <f>=XIRR(GX2:GX5,GW2:GW5)</f>
      </c>
      <c r="GY6" s="0"/>
      <c r="GZ6" s="0"/>
      <c r="HA6" s="0"/>
      <c r="HB6" s="0"/>
      <c r="HC6" s="11" t="n">
        <v>45989</v>
      </c>
      <c r="HD6" s="6" t="n">
        <v>-124.04</v>
      </c>
      <c r="HE6" s="0" t="s">
        <v>201</v>
      </c>
      <c r="HF6" s="11" t="n">
        <v>45986</v>
      </c>
      <c r="HG6" s="6" t="n">
        <v>8612.5</v>
      </c>
      <c r="HH6" s="0" t="s">
        <v>380</v>
      </c>
      <c r="HI6" s="0"/>
      <c r="HJ6" s="0"/>
      <c r="HK6" s="0"/>
      <c r="HL6" s="0"/>
      <c r="HM6" s="0"/>
      <c r="HN6" s="0"/>
      <c r="HO6" s="11" t="n">
        <v>46014</v>
      </c>
      <c r="HP6" s="6" t="n">
        <v>59.11</v>
      </c>
      <c r="HQ6" s="0" t="s">
        <v>380</v>
      </c>
      <c r="HR6" s="11" t="n">
        <v>46038</v>
      </c>
      <c r="HS6" s="6" t="n">
        <v>-558.45</v>
      </c>
      <c r="HT6" s="0" t="s">
        <v>381</v>
      </c>
      <c r="HU6" s="11" t="n">
        <v>46140</v>
      </c>
      <c r="HV6" s="6" t="n">
        <v>-4322.6</v>
      </c>
      <c r="HW6" s="0" t="s">
        <v>381</v>
      </c>
      <c r="HX6" s="11" t="n">
        <v>46086</v>
      </c>
      <c r="HY6" s="6" t="n">
        <v>-3646.28</v>
      </c>
      <c r="HZ6" s="0" t="s">
        <v>381</v>
      </c>
      <c r="IA6" s="11" t="n">
        <v>46044</v>
      </c>
      <c r="IB6" s="6" t="n">
        <v>717.89</v>
      </c>
      <c r="IC6" s="0" t="s">
        <v>380</v>
      </c>
      <c r="ID6" s="0"/>
      <c r="IE6" s="8" t="s">
        <f>=-SUM(IE2:IE4)</f>
      </c>
      <c r="IF6" s="0" t="s">
        <v>383</v>
      </c>
      <c r="IG6" s="0"/>
      <c r="IH6" s="8" t="s">
        <f>=-SUM(IH2:IH4)</f>
      </c>
      <c r="II6" s="0" t="s">
        <v>383</v>
      </c>
      <c r="IJ6" s="0"/>
      <c r="IK6" s="0"/>
      <c r="IL6" s="0"/>
      <c r="IM6" s="11" t="n">
        <v>46016</v>
      </c>
      <c r="IN6" s="6" t="n">
        <v>6643.77</v>
      </c>
      <c r="IO6" s="0" t="s">
        <v>380</v>
      </c>
      <c r="IP6" s="11" t="n">
        <v>46020</v>
      </c>
      <c r="IQ6" s="6" t="n">
        <v>1457.04</v>
      </c>
      <c r="IR6" s="0" t="s">
        <v>380</v>
      </c>
      <c r="IS6" s="11" t="n">
        <v>46077</v>
      </c>
      <c r="IT6" s="6" t="n">
        <v>-862.91</v>
      </c>
      <c r="IU6" s="0" t="s">
        <v>381</v>
      </c>
      <c r="IV6" s="11" t="n">
        <v>46107</v>
      </c>
      <c r="IW6" s="6" t="n">
        <v>761.07</v>
      </c>
      <c r="IX6" s="0" t="s">
        <v>380</v>
      </c>
      <c r="IY6" s="11" t="n">
        <v>46046</v>
      </c>
      <c r="IZ6" s="6" t="n">
        <v>-415</v>
      </c>
      <c r="JA6" s="0" t="s">
        <v>238</v>
      </c>
      <c r="JB6" s="0"/>
      <c r="JC6" s="10" t="s">
        <f>=XIRR(JC2:JC5,JB2:JB5)</f>
      </c>
      <c r="JD6" s="0"/>
      <c r="JE6" s="0"/>
      <c r="JF6" s="10" t="s">
        <f>=XIRR(JF2:JF5,JE2:JE5)</f>
      </c>
      <c r="JG6" s="0"/>
      <c r="JH6" s="0"/>
      <c r="JI6" s="10" t="s">
        <f>=XIRR(JI2:JI5,JH2:JH5)</f>
      </c>
      <c r="JJ6" s="0"/>
      <c r="JK6" s="0"/>
      <c r="JL6" s="0"/>
      <c r="JM6" s="0"/>
      <c r="JN6" s="0"/>
      <c r="JO6" s="8" t="s">
        <f>=-SUM(JO2:JO4)</f>
      </c>
      <c r="JP6" s="0" t="s">
        <v>383</v>
      </c>
      <c r="JQ6" s="0"/>
      <c r="JR6" s="10" t="s">
        <f>=XIRR(JR2:JR5,JQ2:JQ5)</f>
      </c>
      <c r="JS6" s="0"/>
      <c r="JT6" s="0"/>
      <c r="JU6" s="10" t="s">
        <f>=XIRR(JU2:JU5,JT2:JT5)</f>
      </c>
      <c r="JV6" s="0"/>
      <c r="JW6" s="0"/>
      <c r="JX6" s="0"/>
      <c r="JY6" s="0"/>
      <c r="JZ6" s="11" t="n">
        <v>46077</v>
      </c>
      <c r="KA6" s="6" t="n">
        <v>1121.49</v>
      </c>
      <c r="KB6" s="0" t="s">
        <v>380</v>
      </c>
      <c r="KC6" s="0"/>
      <c r="KD6" s="8" t="s">
        <f>=-SUM(KD2:KD4)</f>
      </c>
      <c r="KE6" s="0" t="s">
        <v>383</v>
      </c>
      <c r="KF6" s="11" t="n">
        <v>46045</v>
      </c>
      <c r="KG6" s="6" t="n">
        <v>798.07</v>
      </c>
      <c r="KH6" s="0" t="s">
        <v>380</v>
      </c>
      <c r="KI6" s="11" t="n">
        <v>46251</v>
      </c>
      <c r="KJ6" s="6" t="n">
        <v>-708.25</v>
      </c>
      <c r="KK6" s="0" t="s">
        <v>381</v>
      </c>
      <c r="KL6" s="0"/>
      <c r="KM6" s="0"/>
      <c r="KN6" s="0"/>
      <c r="KO6" s="0"/>
      <c r="KP6" s="8" t="s">
        <f>=-SUM(KP2:KP4)</f>
      </c>
      <c r="KQ6" s="0" t="s">
        <v>383</v>
      </c>
      <c r="KR6" s="0"/>
      <c r="KS6" s="8" t="s">
        <f>=-SUM(KS2:KS4)</f>
      </c>
      <c r="KT6" s="0" t="s">
        <v>383</v>
      </c>
      <c r="KU6" s="0"/>
      <c r="KV6" s="10" t="s">
        <f>=XIRR(KV2:KV5,KU2:KU5)</f>
      </c>
      <c r="KW6" s="0"/>
      <c r="KX6" s="11" t="n">
        <v>46178</v>
      </c>
      <c r="KY6" s="6" t="n">
        <v>42.81</v>
      </c>
      <c r="KZ6" s="0" t="s">
        <v>380</v>
      </c>
      <c r="LA6" s="0"/>
      <c r="LB6" s="0"/>
      <c r="LC6" s="0"/>
      <c r="LD6" s="11" t="n">
        <v>46187</v>
      </c>
      <c r="LE6" s="6" t="n">
        <v>-9.71</v>
      </c>
      <c r="LF6" s="0" t="s">
        <v>297</v>
      </c>
      <c r="LG6" s="0"/>
      <c r="LH6" s="0"/>
      <c r="LI6" s="0"/>
      <c r="LJ6" s="11" t="n">
        <v>46174</v>
      </c>
      <c r="LK6" s="6" t="n">
        <v>-25726.65</v>
      </c>
      <c r="LL6" s="0" t="s">
        <v>381</v>
      </c>
      <c r="LM6" s="11" t="n">
        <v>46239</v>
      </c>
      <c r="LN6" s="6" t="n">
        <v>-2538.76</v>
      </c>
      <c r="LO6" s="0" t="s">
        <v>381</v>
      </c>
      <c r="LP6" s="0"/>
      <c r="LQ6" s="8" t="s">
        <f>=-SUM(LQ2:LQ4)</f>
      </c>
      <c r="LR6" s="0" t="s">
        <v>383</v>
      </c>
      <c r="LS6" s="0"/>
      <c r="LT6" s="10" t="s">
        <f>=XIRR(LT2:LT5,LS2:LS5)</f>
      </c>
      <c r="LU6" s="0"/>
    </row>
    <row collapsed="false" customFormat="false" customHeight="false" hidden="false" ht="12.1" outlineLevel="0" r="7">
      <c r="A7" s="11" t="n">
        <v>45266</v>
      </c>
      <c r="B7" s="6" t="n">
        <v>3211.36</v>
      </c>
      <c r="C7" s="0" t="s">
        <v>380</v>
      </c>
      <c r="D7" s="11" t="n">
        <v>45460</v>
      </c>
      <c r="E7" s="6" t="n">
        <v>551.75</v>
      </c>
      <c r="F7" s="0" t="s">
        <v>380</v>
      </c>
      <c r="G7" s="11" t="n">
        <v>45278</v>
      </c>
      <c r="H7" s="6" t="n">
        <v>797.64</v>
      </c>
      <c r="I7" s="0" t="s">
        <v>380</v>
      </c>
      <c r="J7" s="0"/>
      <c r="K7" s="8" t="s">
        <f>=-SUM(K2:K5)</f>
      </c>
      <c r="L7" s="0" t="s">
        <v>383</v>
      </c>
      <c r="M7" s="0"/>
      <c r="N7" s="8" t="s">
        <f>=-SUM(N2:N5)</f>
      </c>
      <c r="O7" s="0" t="s">
        <v>383</v>
      </c>
      <c r="P7" s="11" t="n">
        <v>45351</v>
      </c>
      <c r="Q7" s="6" t="n">
        <v>-1050.66</v>
      </c>
      <c r="R7" s="0" t="s">
        <v>381</v>
      </c>
      <c r="S7" s="0"/>
      <c r="T7" s="8" t="s">
        <f>=-SUM(T2:T5)</f>
      </c>
      <c r="U7" s="0" t="s">
        <v>383</v>
      </c>
      <c r="V7" s="11" t="n">
        <v>45211</v>
      </c>
      <c r="W7" s="6" t="n">
        <v>18809.4</v>
      </c>
      <c r="X7" s="0" t="s">
        <v>380</v>
      </c>
      <c r="Y7" s="11" t="n">
        <v>45540</v>
      </c>
      <c r="Z7" s="6" t="n">
        <v>11628.79</v>
      </c>
      <c r="AA7" s="0" t="s">
        <v>380</v>
      </c>
      <c r="AB7" s="11" t="n">
        <v>45357</v>
      </c>
      <c r="AC7" s="6" t="n">
        <v>-7522.74</v>
      </c>
      <c r="AD7" s="0" t="s">
        <v>381</v>
      </c>
      <c r="AE7" s="11" t="n">
        <v>45957</v>
      </c>
      <c r="AF7" s="6" t="n">
        <v>-373.58</v>
      </c>
      <c r="AG7" s="0" t="s">
        <v>381</v>
      </c>
      <c r="AH7" s="11" t="n">
        <v>45554</v>
      </c>
      <c r="AI7" s="6" t="n">
        <v>-2003.8</v>
      </c>
      <c r="AJ7" s="0" t="s">
        <v>381</v>
      </c>
      <c r="AK7" s="0"/>
      <c r="AL7" s="0"/>
      <c r="AM7" s="0"/>
      <c r="AN7" s="11" t="n">
        <v>45527</v>
      </c>
      <c r="AO7" s="6" t="n">
        <v>-18740.62</v>
      </c>
      <c r="AP7" s="0" t="s">
        <v>381</v>
      </c>
      <c r="AQ7" s="0"/>
      <c r="AR7" s="0"/>
      <c r="AS7" s="0"/>
      <c r="AT7" s="0"/>
      <c r="AU7" s="8" t="s">
        <f>=-SUM(AU2:AU5)</f>
      </c>
      <c r="AV7" s="0" t="s">
        <v>383</v>
      </c>
      <c r="AW7" s="11" t="n">
        <v>45527</v>
      </c>
      <c r="AX7" s="6" t="n">
        <v>-188.66</v>
      </c>
      <c r="AY7" s="0" t="s">
        <v>381</v>
      </c>
      <c r="AZ7" s="11" t="n">
        <v>45373</v>
      </c>
      <c r="BA7" s="6" t="n">
        <v>755.21</v>
      </c>
      <c r="BB7" s="0" t="s">
        <v>380</v>
      </c>
      <c r="BC7" s="11" t="n">
        <v>45905</v>
      </c>
      <c r="BD7" s="6" t="n">
        <v>80.51</v>
      </c>
      <c r="BE7" s="0" t="s">
        <v>380</v>
      </c>
      <c r="BF7" s="0"/>
      <c r="BG7" s="8" t="s">
        <f>=-SUM(BG2:BG5)</f>
      </c>
      <c r="BH7" s="0" t="s">
        <v>383</v>
      </c>
      <c r="BI7" s="0"/>
      <c r="BJ7" s="8" t="s">
        <f>=-SUM(BJ2:BJ5)</f>
      </c>
      <c r="BK7" s="0" t="s">
        <v>383</v>
      </c>
      <c r="BL7" s="0"/>
      <c r="BM7" s="10" t="s">
        <f>=XIRR(BM2:BM6,BL2:BL6)</f>
      </c>
      <c r="BN7" s="0"/>
      <c r="BO7" s="11" t="n">
        <v>45366</v>
      </c>
      <c r="BP7" s="6" t="n">
        <v>4367.49</v>
      </c>
      <c r="BQ7" s="0" t="s">
        <v>380</v>
      </c>
      <c r="BR7" s="11" t="n">
        <v>45384</v>
      </c>
      <c r="BS7" s="6" t="n">
        <v>856.19</v>
      </c>
      <c r="BT7" s="0" t="s">
        <v>380</v>
      </c>
      <c r="BU7" s="11" t="n">
        <v>45384</v>
      </c>
      <c r="BV7" s="6" t="n">
        <v>-9541.76</v>
      </c>
      <c r="BW7" s="0" t="s">
        <v>381</v>
      </c>
      <c r="BX7" s="11" t="n">
        <v>45372</v>
      </c>
      <c r="BY7" s="6" t="n">
        <v>-1258.97</v>
      </c>
      <c r="BZ7" s="0" t="s">
        <v>381</v>
      </c>
      <c r="CA7" s="11" t="n">
        <v>45371</v>
      </c>
      <c r="CB7" s="6" t="n">
        <v>-724.62</v>
      </c>
      <c r="CC7" s="0" t="s">
        <v>381</v>
      </c>
      <c r="CD7" s="0"/>
      <c r="CE7" s="0"/>
      <c r="CF7" s="0"/>
      <c r="CG7" s="11" t="n">
        <v>45407</v>
      </c>
      <c r="CH7" s="6" t="n">
        <v>-14344.82</v>
      </c>
      <c r="CI7" s="0" t="s">
        <v>381</v>
      </c>
      <c r="CJ7" s="0"/>
      <c r="CK7" s="0"/>
      <c r="CL7" s="0"/>
      <c r="CM7" s="11" t="n">
        <v>45476</v>
      </c>
      <c r="CN7" s="6" t="n">
        <v>16486.18</v>
      </c>
      <c r="CO7" s="0" t="s">
        <v>380</v>
      </c>
      <c r="CP7" s="0"/>
      <c r="CQ7" s="0"/>
      <c r="CR7" s="0"/>
      <c r="CS7" s="11" t="n">
        <v>46083</v>
      </c>
      <c r="CT7" s="6" t="n">
        <v>1868.27</v>
      </c>
      <c r="CU7" s="0" t="s">
        <v>380</v>
      </c>
      <c r="CV7" s="11" t="n">
        <v>45876</v>
      </c>
      <c r="CW7" s="6" t="n">
        <v>-4891.04</v>
      </c>
      <c r="CX7" s="0" t="s">
        <v>381</v>
      </c>
      <c r="CY7" s="0"/>
      <c r="CZ7" s="0"/>
      <c r="DA7" s="0"/>
      <c r="DB7" s="11" t="n">
        <v>46009</v>
      </c>
      <c r="DC7" s="6" t="n">
        <v>3984.5</v>
      </c>
      <c r="DD7" s="0" t="s">
        <v>380</v>
      </c>
      <c r="DE7" s="0"/>
      <c r="DF7" s="8" t="s">
        <f>=-SUM(DF2:DF5)</f>
      </c>
      <c r="DG7" s="0" t="s">
        <v>383</v>
      </c>
      <c r="DH7" s="11" t="n">
        <v>46078</v>
      </c>
      <c r="DI7" s="6" t="n">
        <v>2847.22</v>
      </c>
      <c r="DJ7" s="0" t="s">
        <v>380</v>
      </c>
      <c r="DK7" s="11" t="n">
        <v>45476</v>
      </c>
      <c r="DL7" s="6" t="n">
        <v>-5893.28</v>
      </c>
      <c r="DM7" s="0" t="s">
        <v>381</v>
      </c>
      <c r="DN7" s="11" t="n">
        <v>46010</v>
      </c>
      <c r="DO7" s="6" t="n">
        <v>1094.8</v>
      </c>
      <c r="DP7" s="0" t="s">
        <v>380</v>
      </c>
      <c r="DQ7" s="11" t="n">
        <v>45540</v>
      </c>
      <c r="DR7" s="6" t="n">
        <v>4149.57</v>
      </c>
      <c r="DS7" s="0" t="s">
        <v>380</v>
      </c>
      <c r="DT7" s="11" t="n">
        <v>45527</v>
      </c>
      <c r="DU7" s="6" t="n">
        <v>-761.5</v>
      </c>
      <c r="DV7" s="0" t="s">
        <v>381</v>
      </c>
      <c r="DW7" s="0"/>
      <c r="DX7" s="0"/>
      <c r="DY7" s="0"/>
      <c r="DZ7" s="11" t="n">
        <v>45718</v>
      </c>
      <c r="EA7" s="6" t="n">
        <v>1394.9</v>
      </c>
      <c r="EB7" s="0" t="s">
        <v>380</v>
      </c>
      <c r="EC7" s="11" t="n">
        <v>45722</v>
      </c>
      <c r="ED7" s="6" t="n">
        <v>962.78</v>
      </c>
      <c r="EE7" s="0" t="s">
        <v>380</v>
      </c>
      <c r="EF7" s="11" t="n">
        <v>45708</v>
      </c>
      <c r="EG7" s="6" t="n">
        <v>3929.97</v>
      </c>
      <c r="EH7" s="0" t="s">
        <v>380</v>
      </c>
      <c r="EI7" s="0"/>
      <c r="EJ7" s="0"/>
      <c r="EK7" s="0"/>
      <c r="EL7" s="0"/>
      <c r="EM7" s="0"/>
      <c r="EN7" s="0"/>
      <c r="EO7" s="11" t="n">
        <v>45721</v>
      </c>
      <c r="EP7" s="6" t="n">
        <v>22171.08</v>
      </c>
      <c r="EQ7" s="0" t="s">
        <v>380</v>
      </c>
      <c r="ER7" s="11" t="n">
        <v>45722</v>
      </c>
      <c r="ES7" s="6" t="n">
        <v>-22218.88</v>
      </c>
      <c r="ET7" s="0" t="s">
        <v>381</v>
      </c>
      <c r="EU7" s="11" t="n">
        <v>45861</v>
      </c>
      <c r="EV7" s="6" t="n">
        <v>1813.76</v>
      </c>
      <c r="EW7" s="0" t="s">
        <v>380</v>
      </c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11" t="n">
        <v>45869</v>
      </c>
      <c r="GF7" s="6" t="n">
        <v>-146.3</v>
      </c>
      <c r="GG7" s="0" t="s">
        <v>181</v>
      </c>
      <c r="GH7" s="0"/>
      <c r="GI7" s="0"/>
      <c r="GJ7" s="0"/>
      <c r="GK7" s="0"/>
      <c r="GL7" s="10" t="s">
        <f>=XIRR(GL2:GL6,GK2:GK6)</f>
      </c>
      <c r="GM7" s="0"/>
      <c r="GN7" s="0"/>
      <c r="GO7" s="10" t="s">
        <f>=XIRR(GO2:GO6,GN2:GN6)</f>
      </c>
      <c r="GP7" s="0"/>
      <c r="GQ7" s="0"/>
      <c r="GR7" s="0"/>
      <c r="GS7" s="0"/>
      <c r="GT7" s="11" t="n">
        <v>46017</v>
      </c>
      <c r="GU7" s="6" t="n">
        <v>986.2</v>
      </c>
      <c r="GV7" s="0" t="s">
        <v>380</v>
      </c>
      <c r="GW7" s="0"/>
      <c r="GX7" s="8" t="s">
        <f>=-SUM(GX2:GX5)</f>
      </c>
      <c r="GY7" s="0" t="s">
        <v>383</v>
      </c>
      <c r="GZ7" s="0"/>
      <c r="HA7" s="0"/>
      <c r="HB7" s="0"/>
      <c r="HC7" s="11" t="n">
        <v>45988</v>
      </c>
      <c r="HD7" s="6" t="n">
        <v>-3001.5</v>
      </c>
      <c r="HE7" s="0" t="s">
        <v>381</v>
      </c>
      <c r="HF7" s="11" t="n">
        <v>45988</v>
      </c>
      <c r="HG7" s="6" t="n">
        <v>-39778.5</v>
      </c>
      <c r="HH7" s="0" t="s">
        <v>381</v>
      </c>
      <c r="HI7" s="0"/>
      <c r="HJ7" s="0"/>
      <c r="HK7" s="0"/>
      <c r="HL7" s="0"/>
      <c r="HM7" s="0"/>
      <c r="HN7" s="0"/>
      <c r="HO7" s="11" t="n">
        <v>46015</v>
      </c>
      <c r="HP7" s="6" t="n">
        <v>60.05</v>
      </c>
      <c r="HQ7" s="0" t="s">
        <v>380</v>
      </c>
      <c r="HR7" s="11" t="n">
        <v>46044</v>
      </c>
      <c r="HS7" s="6" t="n">
        <v>563.15</v>
      </c>
      <c r="HT7" s="0" t="s">
        <v>380</v>
      </c>
      <c r="HU7" s="0"/>
      <c r="HV7" s="10" t="s">
        <f>=XIRR(HV2:HV6,HU2:HU6)</f>
      </c>
      <c r="HW7" s="0"/>
      <c r="HX7" s="0"/>
      <c r="HY7" s="10" t="s">
        <f>=XIRR(HY2:HY6,HX2:HX6)</f>
      </c>
      <c r="HZ7" s="0"/>
      <c r="IA7" s="11" t="n">
        <v>46057</v>
      </c>
      <c r="IB7" s="6" t="n">
        <v>-289.64</v>
      </c>
      <c r="IC7" s="0" t="s">
        <v>381</v>
      </c>
      <c r="ID7" s="0"/>
      <c r="IE7" s="0"/>
      <c r="IF7" s="0"/>
      <c r="IG7" s="0"/>
      <c r="IH7" s="0"/>
      <c r="II7" s="0"/>
      <c r="IJ7" s="0"/>
      <c r="IK7" s="0"/>
      <c r="IL7" s="0"/>
      <c r="IM7" s="11" t="n">
        <v>46016</v>
      </c>
      <c r="IN7" s="6" t="n">
        <v>5176.6</v>
      </c>
      <c r="IO7" s="0" t="s">
        <v>380</v>
      </c>
      <c r="IP7" s="11" t="n">
        <v>46048</v>
      </c>
      <c r="IQ7" s="6" t="n">
        <v>-39.63</v>
      </c>
      <c r="IR7" s="0" t="s">
        <v>240</v>
      </c>
      <c r="IS7" s="11" t="n">
        <v>46077</v>
      </c>
      <c r="IT7" s="6" t="n">
        <v>-1725.63</v>
      </c>
      <c r="IU7" s="0" t="s">
        <v>381</v>
      </c>
      <c r="IV7" s="11" t="n">
        <v>46107</v>
      </c>
      <c r="IW7" s="6" t="n">
        <v>761.07</v>
      </c>
      <c r="IX7" s="0" t="s">
        <v>380</v>
      </c>
      <c r="IY7" s="11" t="n">
        <v>46077</v>
      </c>
      <c r="IZ7" s="6" t="n">
        <v>-53.7</v>
      </c>
      <c r="JA7" s="0" t="s">
        <v>264</v>
      </c>
      <c r="JB7" s="0"/>
      <c r="JC7" s="8" t="s">
        <f>=-SUM(JC2:JC5)</f>
      </c>
      <c r="JD7" s="0" t="s">
        <v>383</v>
      </c>
      <c r="JE7" s="0"/>
      <c r="JF7" s="8" t="s">
        <f>=-SUM(JF2:JF5)</f>
      </c>
      <c r="JG7" s="0" t="s">
        <v>383</v>
      </c>
      <c r="JH7" s="0"/>
      <c r="JI7" s="8" t="s">
        <f>=-SUM(JI2:JI5)</f>
      </c>
      <c r="JJ7" s="0" t="s">
        <v>383</v>
      </c>
      <c r="JK7" s="0"/>
      <c r="JL7" s="0"/>
      <c r="JM7" s="0"/>
      <c r="JN7" s="0"/>
      <c r="JO7" s="0"/>
      <c r="JP7" s="0"/>
      <c r="JQ7" s="0"/>
      <c r="JR7" s="8" t="s">
        <f>=-SUM(JR2:JR5)</f>
      </c>
      <c r="JS7" s="0" t="s">
        <v>383</v>
      </c>
      <c r="JT7" s="0"/>
      <c r="JU7" s="8" t="s">
        <f>=-SUM(JU2:JU5)</f>
      </c>
      <c r="JV7" s="0" t="s">
        <v>383</v>
      </c>
      <c r="JW7" s="0"/>
      <c r="JX7" s="0"/>
      <c r="JY7" s="0"/>
      <c r="JZ7" s="11" t="n">
        <v>46077</v>
      </c>
      <c r="KA7" s="6" t="n">
        <v>2202.07</v>
      </c>
      <c r="KB7" s="0" t="s">
        <v>380</v>
      </c>
      <c r="KC7" s="0"/>
      <c r="KD7" s="0"/>
      <c r="KE7" s="0"/>
      <c r="KF7" s="11" t="n">
        <v>46055</v>
      </c>
      <c r="KG7" s="6" t="n">
        <v>1285.12</v>
      </c>
      <c r="KH7" s="0" t="s">
        <v>380</v>
      </c>
      <c r="KI7" s="0"/>
      <c r="KJ7" s="10" t="s">
        <f>=XIRR(KJ2:KJ6,KI2:KI6)</f>
      </c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8" t="s">
        <f>=-SUM(KV2:KV5)</f>
      </c>
      <c r="KW7" s="0" t="s">
        <v>383</v>
      </c>
      <c r="KX7" s="11" t="n">
        <v>46189</v>
      </c>
      <c r="KY7" s="6" t="n">
        <v>128.34</v>
      </c>
      <c r="KZ7" s="0" t="s">
        <v>380</v>
      </c>
      <c r="LA7" s="0"/>
      <c r="LB7" s="0"/>
      <c r="LC7" s="0"/>
      <c r="LD7" s="11" t="n">
        <v>46217</v>
      </c>
      <c r="LE7" s="6" t="n">
        <v>-9.71</v>
      </c>
      <c r="LF7" s="0" t="s">
        <v>297</v>
      </c>
      <c r="LG7" s="0"/>
      <c r="LH7" s="0"/>
      <c r="LI7" s="0"/>
      <c r="LJ7" s="0"/>
      <c r="LK7" s="10" t="s">
        <f>=XIRR(LK2:LK6,LJ2:LJ6)</f>
      </c>
      <c r="LL7" s="0"/>
      <c r="LM7" s="0"/>
      <c r="LN7" s="10" t="s">
        <f>=XIRR(LN2:LN6,LM2:LM6)</f>
      </c>
      <c r="LO7" s="0"/>
      <c r="LP7" s="0"/>
      <c r="LQ7" s="0"/>
      <c r="LR7" s="0"/>
      <c r="LS7" s="0"/>
      <c r="LT7" s="8" t="s">
        <f>=-SUM(LT2:LT5)</f>
      </c>
      <c r="LU7" s="0" t="s">
        <v>383</v>
      </c>
    </row>
    <row collapsed="false" customFormat="false" customHeight="false" hidden="false" ht="12.1" outlineLevel="0" r="8">
      <c r="A8" s="11" t="n">
        <v>45266</v>
      </c>
      <c r="B8" s="6" t="n">
        <v>3177.14</v>
      </c>
      <c r="C8" s="0" t="s">
        <v>380</v>
      </c>
      <c r="D8" s="11" t="n">
        <v>45460</v>
      </c>
      <c r="E8" s="6" t="n">
        <v>551.75</v>
      </c>
      <c r="F8" s="0" t="s">
        <v>380</v>
      </c>
      <c r="G8" s="11" t="n">
        <v>45281</v>
      </c>
      <c r="H8" s="6" t="n">
        <v>2796.29</v>
      </c>
      <c r="I8" s="0" t="s">
        <v>380</v>
      </c>
      <c r="J8" s="0"/>
      <c r="K8" s="0"/>
      <c r="L8" s="0"/>
      <c r="M8" s="0"/>
      <c r="N8" s="0"/>
      <c r="O8" s="0"/>
      <c r="P8" s="11" t="n">
        <v>45371</v>
      </c>
      <c r="Q8" s="6" t="n">
        <v>679.34</v>
      </c>
      <c r="R8" s="0" t="s">
        <v>380</v>
      </c>
      <c r="S8" s="0"/>
      <c r="T8" s="0"/>
      <c r="U8" s="0"/>
      <c r="V8" s="11" t="n">
        <v>45211</v>
      </c>
      <c r="W8" s="6" t="n">
        <v>-19099.7</v>
      </c>
      <c r="X8" s="0" t="s">
        <v>381</v>
      </c>
      <c r="Y8" s="11" t="n">
        <v>45541</v>
      </c>
      <c r="Z8" s="6" t="n">
        <v>7205.26</v>
      </c>
      <c r="AA8" s="0" t="s">
        <v>380</v>
      </c>
      <c r="AB8" s="11" t="n">
        <v>45975</v>
      </c>
      <c r="AC8" s="6" t="n">
        <v>5108.78</v>
      </c>
      <c r="AD8" s="0" t="s">
        <v>380</v>
      </c>
      <c r="AE8" s="11" t="n">
        <v>45958</v>
      </c>
      <c r="AF8" s="6" t="n">
        <v>-753.73</v>
      </c>
      <c r="AG8" s="0" t="s">
        <v>381</v>
      </c>
      <c r="AH8" s="11" t="n">
        <v>45699</v>
      </c>
      <c r="AI8" s="6" t="n">
        <v>1160.9</v>
      </c>
      <c r="AJ8" s="0" t="s">
        <v>380</v>
      </c>
      <c r="AK8" s="0"/>
      <c r="AL8" s="0"/>
      <c r="AM8" s="0"/>
      <c r="AN8" s="0"/>
      <c r="AO8" s="10" t="s">
        <f>=XIRR(AO2:AO7,AN2:AN7)</f>
      </c>
      <c r="AP8" s="0"/>
      <c r="AQ8" s="0"/>
      <c r="AR8" s="0"/>
      <c r="AS8" s="0"/>
      <c r="AT8" s="0"/>
      <c r="AU8" s="0"/>
      <c r="AV8" s="0"/>
      <c r="AW8" s="11" t="n">
        <v>45707</v>
      </c>
      <c r="AX8" s="6" t="n">
        <v>565.18</v>
      </c>
      <c r="AY8" s="0" t="s">
        <v>380</v>
      </c>
      <c r="AZ8" s="11" t="n">
        <v>45373</v>
      </c>
      <c r="BA8" s="6" t="n">
        <v>-762.22</v>
      </c>
      <c r="BB8" s="0" t="s">
        <v>381</v>
      </c>
      <c r="BC8" s="11" t="n">
        <v>45905</v>
      </c>
      <c r="BD8" s="6" t="n">
        <v>80.37</v>
      </c>
      <c r="BE8" s="0" t="s">
        <v>380</v>
      </c>
      <c r="BF8" s="0"/>
      <c r="BG8" s="0"/>
      <c r="BH8" s="0"/>
      <c r="BI8" s="0"/>
      <c r="BJ8" s="0"/>
      <c r="BK8" s="0"/>
      <c r="BL8" s="0"/>
      <c r="BM8" s="8" t="s">
        <f>=-SUM(BM2:BM6)</f>
      </c>
      <c r="BN8" s="0" t="s">
        <v>383</v>
      </c>
      <c r="BO8" s="11" t="n">
        <v>45372</v>
      </c>
      <c r="BP8" s="6" t="n">
        <v>2196.76</v>
      </c>
      <c r="BQ8" s="0" t="s">
        <v>380</v>
      </c>
      <c r="BR8" s="11" t="n">
        <v>45384</v>
      </c>
      <c r="BS8" s="6" t="n">
        <v>10274.21</v>
      </c>
      <c r="BT8" s="0" t="s">
        <v>380</v>
      </c>
      <c r="BU8" s="0"/>
      <c r="BV8" s="10" t="s">
        <f>=XIRR(BV2:BV7,BU2:BU7)</f>
      </c>
      <c r="BW8" s="0"/>
      <c r="BX8" s="11" t="n">
        <v>45905</v>
      </c>
      <c r="BY8" s="6" t="n">
        <v>331.69</v>
      </c>
      <c r="BZ8" s="0" t="s">
        <v>380</v>
      </c>
      <c r="CA8" s="11" t="n">
        <v>45371</v>
      </c>
      <c r="CB8" s="6" t="n">
        <v>728.38</v>
      </c>
      <c r="CC8" s="0" t="s">
        <v>380</v>
      </c>
      <c r="CD8" s="0"/>
      <c r="CE8" s="0"/>
      <c r="CF8" s="0"/>
      <c r="CG8" s="11" t="n">
        <v>45415</v>
      </c>
      <c r="CH8" s="6" t="n">
        <v>18815.04</v>
      </c>
      <c r="CI8" s="0" t="s">
        <v>380</v>
      </c>
      <c r="CJ8" s="0"/>
      <c r="CK8" s="0"/>
      <c r="CL8" s="0"/>
      <c r="CM8" s="11" t="n">
        <v>45476</v>
      </c>
      <c r="CN8" s="6" t="n">
        <v>3297.34</v>
      </c>
      <c r="CO8" s="0" t="s">
        <v>380</v>
      </c>
      <c r="CP8" s="0"/>
      <c r="CQ8" s="0"/>
      <c r="CR8" s="0"/>
      <c r="CS8" s="11" t="n">
        <v>46104</v>
      </c>
      <c r="CT8" s="6" t="n">
        <v>-468.32</v>
      </c>
      <c r="CU8" s="0" t="s">
        <v>381</v>
      </c>
      <c r="CV8" s="11" t="n">
        <v>46036</v>
      </c>
      <c r="CW8" s="6" t="n">
        <v>590.7</v>
      </c>
      <c r="CX8" s="0" t="s">
        <v>380</v>
      </c>
      <c r="CY8" s="0"/>
      <c r="CZ8" s="0"/>
      <c r="DA8" s="0"/>
      <c r="DB8" s="11" t="n">
        <v>46010</v>
      </c>
      <c r="DC8" s="6" t="n">
        <v>-8.18</v>
      </c>
      <c r="DD8" s="0" t="s">
        <v>381</v>
      </c>
      <c r="DE8" s="0"/>
      <c r="DF8" s="0"/>
      <c r="DG8" s="0"/>
      <c r="DH8" s="11" t="n">
        <v>46080</v>
      </c>
      <c r="DI8" s="6" t="n">
        <v>1429.82</v>
      </c>
      <c r="DJ8" s="0" t="s">
        <v>380</v>
      </c>
      <c r="DK8" s="11" t="n">
        <v>45476</v>
      </c>
      <c r="DL8" s="6" t="n">
        <v>-2946.64</v>
      </c>
      <c r="DM8" s="0" t="s">
        <v>381</v>
      </c>
      <c r="DN8" s="11" t="n">
        <v>46013</v>
      </c>
      <c r="DO8" s="6" t="n">
        <v>1600.5</v>
      </c>
      <c r="DP8" s="0" t="s">
        <v>380</v>
      </c>
      <c r="DQ8" s="11" t="n">
        <v>45544</v>
      </c>
      <c r="DR8" s="6" t="n">
        <v>-96</v>
      </c>
      <c r="DS8" s="0" t="s">
        <v>171</v>
      </c>
      <c r="DT8" s="11" t="n">
        <v>45527</v>
      </c>
      <c r="DU8" s="6" t="n">
        <v>-1523.24</v>
      </c>
      <c r="DV8" s="0" t="s">
        <v>381</v>
      </c>
      <c r="DW8" s="0"/>
      <c r="DX8" s="0"/>
      <c r="DY8" s="0"/>
      <c r="DZ8" s="11" t="n">
        <v>45719</v>
      </c>
      <c r="EA8" s="6" t="n">
        <v>5365.88</v>
      </c>
      <c r="EB8" s="0" t="s">
        <v>380</v>
      </c>
      <c r="EC8" s="11" t="n">
        <v>45803</v>
      </c>
      <c r="ED8" s="6" t="n">
        <v>729.66</v>
      </c>
      <c r="EE8" s="0" t="s">
        <v>380</v>
      </c>
      <c r="EF8" s="11" t="n">
        <v>45709</v>
      </c>
      <c r="EG8" s="6" t="n">
        <v>-8171.91</v>
      </c>
      <c r="EH8" s="0" t="s">
        <v>381</v>
      </c>
      <c r="EI8" s="0"/>
      <c r="EJ8" s="0"/>
      <c r="EK8" s="0"/>
      <c r="EL8" s="0"/>
      <c r="EM8" s="0"/>
      <c r="EN8" s="0"/>
      <c r="EO8" s="11" t="n">
        <v>45721</v>
      </c>
      <c r="EP8" s="6" t="n">
        <v>11145.57</v>
      </c>
      <c r="EQ8" s="0" t="s">
        <v>380</v>
      </c>
      <c r="ER8" s="11" t="n">
        <v>45722</v>
      </c>
      <c r="ES8" s="6" t="n">
        <v>-37772.1</v>
      </c>
      <c r="ET8" s="0" t="s">
        <v>381</v>
      </c>
      <c r="EU8" s="11" t="n">
        <v>45863</v>
      </c>
      <c r="EV8" s="6" t="n">
        <v>-1536.37</v>
      </c>
      <c r="EW8" s="0" t="s">
        <v>381</v>
      </c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11" t="n">
        <v>45869</v>
      </c>
      <c r="GF8" s="6" t="n">
        <v>99.93</v>
      </c>
      <c r="GG8" s="0" t="s">
        <v>380</v>
      </c>
      <c r="GH8" s="0"/>
      <c r="GI8" s="0"/>
      <c r="GJ8" s="0"/>
      <c r="GK8" s="0"/>
      <c r="GL8" s="8" t="s">
        <f>=-SUM(GL2:GL6)</f>
      </c>
      <c r="GM8" s="0" t="s">
        <v>383</v>
      </c>
      <c r="GN8" s="0"/>
      <c r="GO8" s="8" t="s">
        <f>=-SUM(GO2:GO6)</f>
      </c>
      <c r="GP8" s="0" t="s">
        <v>383</v>
      </c>
      <c r="GQ8" s="0"/>
      <c r="GR8" s="0"/>
      <c r="GS8" s="0"/>
      <c r="GT8" s="11" t="n">
        <v>46020</v>
      </c>
      <c r="GU8" s="6" t="n">
        <v>-20.01</v>
      </c>
      <c r="GV8" s="0" t="s">
        <v>212</v>
      </c>
      <c r="GW8" s="0"/>
      <c r="GX8" s="0"/>
      <c r="GY8" s="0"/>
      <c r="GZ8" s="0"/>
      <c r="HA8" s="0"/>
      <c r="HB8" s="0"/>
      <c r="HC8" s="11" t="n">
        <v>45988</v>
      </c>
      <c r="HD8" s="6" t="n">
        <v>-3001.5</v>
      </c>
      <c r="HE8" s="0" t="s">
        <v>381</v>
      </c>
      <c r="HF8" s="0"/>
      <c r="HG8" s="10" t="s">
        <f>=XIRR(HG2:HG7,HF2:HF7)</f>
      </c>
      <c r="HH8" s="0"/>
      <c r="HI8" s="0"/>
      <c r="HJ8" s="0"/>
      <c r="HK8" s="0"/>
      <c r="HL8" s="0"/>
      <c r="HM8" s="0"/>
      <c r="HN8" s="0"/>
      <c r="HO8" s="11" t="n">
        <v>46015</v>
      </c>
      <c r="HP8" s="6" t="n">
        <v>540.41</v>
      </c>
      <c r="HQ8" s="0" t="s">
        <v>380</v>
      </c>
      <c r="HR8" s="11" t="n">
        <v>46114</v>
      </c>
      <c r="HS8" s="6" t="n">
        <v>-654.88</v>
      </c>
      <c r="HT8" s="0" t="s">
        <v>381</v>
      </c>
      <c r="HU8" s="0"/>
      <c r="HV8" s="8" t="s">
        <f>=-SUM(HV2:HV6)</f>
      </c>
      <c r="HW8" s="0" t="s">
        <v>383</v>
      </c>
      <c r="HX8" s="0"/>
      <c r="HY8" s="8" t="s">
        <f>=-SUM(HY2:HY6)</f>
      </c>
      <c r="HZ8" s="0" t="s">
        <v>383</v>
      </c>
      <c r="IA8" s="11" t="n">
        <v>46086</v>
      </c>
      <c r="IB8" s="6" t="n">
        <v>-2916.42</v>
      </c>
      <c r="IC8" s="0" t="s">
        <v>381</v>
      </c>
      <c r="ID8" s="0"/>
      <c r="IE8" s="0"/>
      <c r="IF8" s="0"/>
      <c r="IG8" s="0"/>
      <c r="IH8" s="0"/>
      <c r="II8" s="0"/>
      <c r="IJ8" s="0"/>
      <c r="IK8" s="0"/>
      <c r="IL8" s="0"/>
      <c r="IM8" s="11" t="n">
        <v>46016</v>
      </c>
      <c r="IN8" s="6" t="n">
        <v>6545.89</v>
      </c>
      <c r="IO8" s="0" t="s">
        <v>380</v>
      </c>
      <c r="IP8" s="11" t="n">
        <v>46072</v>
      </c>
      <c r="IQ8" s="6" t="n">
        <v>-2394</v>
      </c>
      <c r="IR8" s="0" t="s">
        <v>381</v>
      </c>
      <c r="IS8" s="11" t="n">
        <v>46083</v>
      </c>
      <c r="IT8" s="6" t="n">
        <v>1756.17</v>
      </c>
      <c r="IU8" s="0" t="s">
        <v>380</v>
      </c>
      <c r="IV8" s="11" t="n">
        <v>46113</v>
      </c>
      <c r="IW8" s="6" t="n">
        <v>-30.52</v>
      </c>
      <c r="IX8" s="0" t="s">
        <v>275</v>
      </c>
      <c r="IY8" s="11" t="n">
        <v>46076</v>
      </c>
      <c r="IZ8" s="6" t="n">
        <v>-415</v>
      </c>
      <c r="JA8" s="0" t="s">
        <v>238</v>
      </c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11" t="n">
        <v>46104</v>
      </c>
      <c r="KA8" s="6" t="n">
        <v>1016.63</v>
      </c>
      <c r="KB8" s="0" t="s">
        <v>380</v>
      </c>
      <c r="KC8" s="0"/>
      <c r="KD8" s="0"/>
      <c r="KE8" s="0"/>
      <c r="KF8" s="11" t="n">
        <v>46076</v>
      </c>
      <c r="KG8" s="6" t="n">
        <v>-664.69</v>
      </c>
      <c r="KH8" s="0" t="s">
        <v>381</v>
      </c>
      <c r="KI8" s="0"/>
      <c r="KJ8" s="8" t="s">
        <f>=-SUM(KJ2:KJ6)</f>
      </c>
      <c r="KK8" s="0" t="s">
        <v>383</v>
      </c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11" t="n">
        <v>46239</v>
      </c>
      <c r="KY8" s="6" t="n">
        <v>-167.64</v>
      </c>
      <c r="KZ8" s="0" t="s">
        <v>381</v>
      </c>
      <c r="LA8" s="0"/>
      <c r="LB8" s="0"/>
      <c r="LC8" s="0"/>
      <c r="LD8" s="11" t="n">
        <v>46216</v>
      </c>
      <c r="LE8" s="6" t="n">
        <v>-50</v>
      </c>
      <c r="LF8" s="0" t="s">
        <v>278</v>
      </c>
      <c r="LG8" s="0"/>
      <c r="LH8" s="0"/>
      <c r="LI8" s="0"/>
      <c r="LJ8" s="0"/>
      <c r="LK8" s="8" t="s">
        <f>=-SUM(LK2:LK6)</f>
      </c>
      <c r="LL8" s="0" t="s">
        <v>383</v>
      </c>
      <c r="LM8" s="0"/>
      <c r="LN8" s="8" t="s">
        <f>=-SUM(LN2:LN6)</f>
      </c>
      <c r="LO8" s="0" t="s">
        <v>383</v>
      </c>
    </row>
    <row collapsed="false" customFormat="false" customHeight="false" hidden="false" ht="12.1" outlineLevel="0" r="9">
      <c r="A9" s="11" t="n">
        <v>45288</v>
      </c>
      <c r="B9" s="6" t="n">
        <v>3189.35</v>
      </c>
      <c r="C9" s="0" t="s">
        <v>380</v>
      </c>
      <c r="D9" s="11" t="n">
        <v>45460</v>
      </c>
      <c r="E9" s="6" t="n">
        <v>1103.48</v>
      </c>
      <c r="F9" s="0" t="s">
        <v>380</v>
      </c>
      <c r="G9" s="11" t="n">
        <v>45366</v>
      </c>
      <c r="H9" s="6" t="n">
        <v>-5316.64</v>
      </c>
      <c r="I9" s="0" t="s">
        <v>381</v>
      </c>
      <c r="J9" s="0"/>
      <c r="K9" s="0"/>
      <c r="L9" s="0"/>
      <c r="M9" s="0"/>
      <c r="N9" s="0"/>
      <c r="O9" s="0"/>
      <c r="P9" s="11" t="n">
        <v>45380</v>
      </c>
      <c r="Q9" s="6" t="n">
        <v>-679.35</v>
      </c>
      <c r="R9" s="0" t="s">
        <v>381</v>
      </c>
      <c r="S9" s="0"/>
      <c r="T9" s="0"/>
      <c r="U9" s="0"/>
      <c r="V9" s="11" t="n">
        <v>45266</v>
      </c>
      <c r="W9" s="6" t="n">
        <v>656.63</v>
      </c>
      <c r="X9" s="0" t="s">
        <v>380</v>
      </c>
      <c r="Y9" s="11" t="n">
        <v>45554</v>
      </c>
      <c r="Z9" s="6" t="n">
        <v>-35971.2</v>
      </c>
      <c r="AA9" s="0" t="s">
        <v>381</v>
      </c>
      <c r="AB9" s="11" t="n">
        <v>45976</v>
      </c>
      <c r="AC9" s="6" t="n">
        <v>-5076.72</v>
      </c>
      <c r="AD9" s="0" t="s">
        <v>381</v>
      </c>
      <c r="AE9" s="11" t="n">
        <v>45960</v>
      </c>
      <c r="AF9" s="6" t="n">
        <v>-1519.83</v>
      </c>
      <c r="AG9" s="0" t="s">
        <v>381</v>
      </c>
      <c r="AH9" s="11" t="n">
        <v>45699</v>
      </c>
      <c r="AI9" s="6" t="n">
        <v>1159.38</v>
      </c>
      <c r="AJ9" s="0" t="s">
        <v>380</v>
      </c>
      <c r="AK9" s="0"/>
      <c r="AL9" s="0"/>
      <c r="AM9" s="0"/>
      <c r="AN9" s="0"/>
      <c r="AO9" s="8" t="s">
        <f>=-SUM(AO2:AO7)</f>
      </c>
      <c r="AP9" s="0" t="s">
        <v>383</v>
      </c>
      <c r="AQ9" s="0"/>
      <c r="AR9" s="0"/>
      <c r="AS9" s="0"/>
      <c r="AT9" s="0"/>
      <c r="AU9" s="0"/>
      <c r="AV9" s="0"/>
      <c r="AW9" s="11" t="n">
        <v>45715</v>
      </c>
      <c r="AX9" s="6" t="n">
        <v>1082.22</v>
      </c>
      <c r="AY9" s="0" t="s">
        <v>380</v>
      </c>
      <c r="AZ9" s="11" t="n">
        <v>45539</v>
      </c>
      <c r="BA9" s="6" t="n">
        <v>1286.83</v>
      </c>
      <c r="BB9" s="0" t="s">
        <v>380</v>
      </c>
      <c r="BC9" s="11" t="n">
        <v>45905</v>
      </c>
      <c r="BD9" s="6" t="n">
        <v>80.33</v>
      </c>
      <c r="BE9" s="0" t="s">
        <v>380</v>
      </c>
      <c r="BF9" s="0"/>
      <c r="BG9" s="0"/>
      <c r="BH9" s="0"/>
      <c r="BI9" s="0"/>
      <c r="BJ9" s="0"/>
      <c r="BK9" s="0"/>
      <c r="BL9" s="0"/>
      <c r="BM9" s="0"/>
      <c r="BN9" s="0"/>
      <c r="BO9" s="11" t="n">
        <v>45383</v>
      </c>
      <c r="BP9" s="6" t="n">
        <v>6553.63</v>
      </c>
      <c r="BQ9" s="0" t="s">
        <v>380</v>
      </c>
      <c r="BR9" s="11" t="n">
        <v>45407</v>
      </c>
      <c r="BS9" s="6" t="n">
        <v>1737.87</v>
      </c>
      <c r="BT9" s="0" t="s">
        <v>380</v>
      </c>
      <c r="BU9" s="0"/>
      <c r="BV9" s="8" t="s">
        <f>=-SUM(BV2:BV7)</f>
      </c>
      <c r="BW9" s="0" t="s">
        <v>383</v>
      </c>
      <c r="BX9" s="11" t="n">
        <v>45918</v>
      </c>
      <c r="BY9" s="6" t="n">
        <v>-306.46</v>
      </c>
      <c r="BZ9" s="0" t="s">
        <v>381</v>
      </c>
      <c r="CA9" s="11" t="n">
        <v>45380</v>
      </c>
      <c r="CB9" s="6" t="n">
        <v>2146.71</v>
      </c>
      <c r="CC9" s="0" t="s">
        <v>380</v>
      </c>
      <c r="CD9" s="0"/>
      <c r="CE9" s="0"/>
      <c r="CF9" s="0"/>
      <c r="CG9" s="11" t="n">
        <v>45420</v>
      </c>
      <c r="CH9" s="6" t="n">
        <v>14843.87</v>
      </c>
      <c r="CI9" s="0" t="s">
        <v>380</v>
      </c>
      <c r="CJ9" s="0"/>
      <c r="CK9" s="0"/>
      <c r="CL9" s="0"/>
      <c r="CM9" s="11" t="n">
        <v>45484</v>
      </c>
      <c r="CN9" s="6" t="n">
        <v>-2897</v>
      </c>
      <c r="CO9" s="0" t="s">
        <v>170</v>
      </c>
      <c r="CP9" s="0"/>
      <c r="CQ9" s="0"/>
      <c r="CR9" s="0"/>
      <c r="CS9" s="11" t="n">
        <v>46104</v>
      </c>
      <c r="CT9" s="6" t="n">
        <v>-1404.97</v>
      </c>
      <c r="CU9" s="0" t="s">
        <v>381</v>
      </c>
      <c r="CV9" s="11" t="n">
        <v>46050</v>
      </c>
      <c r="CW9" s="6" t="n">
        <v>-594.41</v>
      </c>
      <c r="CX9" s="0" t="s">
        <v>381</v>
      </c>
      <c r="CY9" s="0"/>
      <c r="CZ9" s="0"/>
      <c r="DA9" s="0"/>
      <c r="DB9" s="11" t="n">
        <v>46017</v>
      </c>
      <c r="DC9" s="6" t="n">
        <v>178.85</v>
      </c>
      <c r="DD9" s="0" t="s">
        <v>380</v>
      </c>
      <c r="DE9" s="0"/>
      <c r="DF9" s="0"/>
      <c r="DG9" s="0"/>
      <c r="DH9" s="11" t="n">
        <v>46140</v>
      </c>
      <c r="DI9" s="6" t="n">
        <v>-1369.33</v>
      </c>
      <c r="DJ9" s="0" t="s">
        <v>381</v>
      </c>
      <c r="DK9" s="11" t="n">
        <v>45719</v>
      </c>
      <c r="DL9" s="6" t="n">
        <v>2381.4</v>
      </c>
      <c r="DM9" s="0" t="s">
        <v>380</v>
      </c>
      <c r="DN9" s="11" t="n">
        <v>46020</v>
      </c>
      <c r="DO9" s="6" t="n">
        <v>537.7</v>
      </c>
      <c r="DP9" s="0" t="s">
        <v>380</v>
      </c>
      <c r="DQ9" s="11" t="n">
        <v>45551</v>
      </c>
      <c r="DR9" s="6" t="n">
        <v>7478.68</v>
      </c>
      <c r="DS9" s="0" t="s">
        <v>380</v>
      </c>
      <c r="DT9" s="11" t="n">
        <v>45527</v>
      </c>
      <c r="DU9" s="6" t="n">
        <v>-3046.48</v>
      </c>
      <c r="DV9" s="0" t="s">
        <v>381</v>
      </c>
      <c r="DW9" s="0"/>
      <c r="DX9" s="0"/>
      <c r="DY9" s="0"/>
      <c r="DZ9" s="11" t="n">
        <v>45719</v>
      </c>
      <c r="EA9" s="6" t="n">
        <v>8051.22</v>
      </c>
      <c r="EB9" s="0" t="s">
        <v>380</v>
      </c>
      <c r="EC9" s="11" t="n">
        <v>45803</v>
      </c>
      <c r="ED9" s="6" t="n">
        <v>1457.13</v>
      </c>
      <c r="EE9" s="0" t="s">
        <v>380</v>
      </c>
      <c r="EF9" s="0"/>
      <c r="EG9" s="10" t="s">
        <f>=XIRR(EG2:EG8,EF2:EF8)</f>
      </c>
      <c r="EH9" s="0"/>
      <c r="EI9" s="0"/>
      <c r="EJ9" s="0"/>
      <c r="EK9" s="0"/>
      <c r="EL9" s="0"/>
      <c r="EM9" s="0"/>
      <c r="EN9" s="0"/>
      <c r="EO9" s="11" t="n">
        <v>45722</v>
      </c>
      <c r="EP9" s="6" t="n">
        <v>84442.21</v>
      </c>
      <c r="EQ9" s="0" t="s">
        <v>380</v>
      </c>
      <c r="ER9" s="11" t="n">
        <v>45722</v>
      </c>
      <c r="ES9" s="6" t="n">
        <v>-17863.06</v>
      </c>
      <c r="ET9" s="0" t="s">
        <v>381</v>
      </c>
      <c r="EU9" s="11" t="n">
        <v>45863</v>
      </c>
      <c r="EV9" s="6" t="n">
        <v>1536.37</v>
      </c>
      <c r="EW9" s="0" t="s">
        <v>380</v>
      </c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11" t="n">
        <v>45876</v>
      </c>
      <c r="GF9" s="6" t="n">
        <v>4526.55</v>
      </c>
      <c r="GG9" s="0" t="s">
        <v>380</v>
      </c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11" t="n">
        <v>46050</v>
      </c>
      <c r="GU9" s="6" t="n">
        <v>-20.01</v>
      </c>
      <c r="GV9" s="0" t="s">
        <v>212</v>
      </c>
      <c r="GW9" s="0"/>
      <c r="GX9" s="0"/>
      <c r="GY9" s="0"/>
      <c r="GZ9" s="0"/>
      <c r="HA9" s="0"/>
      <c r="HB9" s="0"/>
      <c r="HC9" s="11" t="n">
        <v>45992</v>
      </c>
      <c r="HD9" s="6" t="n">
        <v>2006.36</v>
      </c>
      <c r="HE9" s="0" t="s">
        <v>380</v>
      </c>
      <c r="HF9" s="0"/>
      <c r="HG9" s="8" t="s">
        <f>=-SUM(HG2:HG7)</f>
      </c>
      <c r="HH9" s="0" t="s">
        <v>383</v>
      </c>
      <c r="HI9" s="0"/>
      <c r="HJ9" s="0"/>
      <c r="HK9" s="0"/>
      <c r="HL9" s="0"/>
      <c r="HM9" s="0"/>
      <c r="HN9" s="0"/>
      <c r="HO9" s="11" t="n">
        <v>46019</v>
      </c>
      <c r="HP9" s="6" t="n">
        <v>294.43</v>
      </c>
      <c r="HQ9" s="0" t="s">
        <v>380</v>
      </c>
      <c r="HR9" s="11" t="n">
        <v>46125</v>
      </c>
      <c r="HS9" s="6" t="n">
        <v>627.2</v>
      </c>
      <c r="HT9" s="0" t="s">
        <v>380</v>
      </c>
      <c r="HU9" s="0"/>
      <c r="HV9" s="0"/>
      <c r="HW9" s="0"/>
      <c r="HX9" s="0"/>
      <c r="HY9" s="0"/>
      <c r="HZ9" s="0"/>
      <c r="IA9" s="11" t="n">
        <v>46114</v>
      </c>
      <c r="IB9" s="6" t="n">
        <v>-2160.31</v>
      </c>
      <c r="IC9" s="0" t="s">
        <v>381</v>
      </c>
      <c r="ID9" s="0"/>
      <c r="IE9" s="0"/>
      <c r="IF9" s="0"/>
      <c r="IG9" s="0"/>
      <c r="IH9" s="0"/>
      <c r="II9" s="0"/>
      <c r="IJ9" s="0"/>
      <c r="IK9" s="0"/>
      <c r="IL9" s="0"/>
      <c r="IM9" s="11" t="n">
        <v>46017</v>
      </c>
      <c r="IN9" s="6" t="n">
        <v>-19009.98</v>
      </c>
      <c r="IO9" s="0" t="s">
        <v>381</v>
      </c>
      <c r="IP9" s="0"/>
      <c r="IQ9" s="10" t="s">
        <f>=XIRR(IQ2:IQ8,IP2:IP8)</f>
      </c>
      <c r="IR9" s="0"/>
      <c r="IS9" s="11" t="n">
        <v>46091</v>
      </c>
      <c r="IT9" s="6" t="n">
        <v>1828.87</v>
      </c>
      <c r="IU9" s="0" t="s">
        <v>380</v>
      </c>
      <c r="IV9" s="11" t="n">
        <v>46132</v>
      </c>
      <c r="IW9" s="6" t="n">
        <v>391.7</v>
      </c>
      <c r="IX9" s="0" t="s">
        <v>380</v>
      </c>
      <c r="IY9" s="11" t="n">
        <v>46077</v>
      </c>
      <c r="IZ9" s="6" t="n">
        <v>-2948.43</v>
      </c>
      <c r="JA9" s="0" t="s">
        <v>381</v>
      </c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11" t="n">
        <v>46125</v>
      </c>
      <c r="KA9" s="6" t="n">
        <v>954.67</v>
      </c>
      <c r="KB9" s="0" t="s">
        <v>380</v>
      </c>
      <c r="KC9" s="0"/>
      <c r="KD9" s="0"/>
      <c r="KE9" s="0"/>
      <c r="KF9" s="11" t="n">
        <v>46076</v>
      </c>
      <c r="KG9" s="6" t="n">
        <v>-2658.76</v>
      </c>
      <c r="KH9" s="0" t="s">
        <v>381</v>
      </c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10" t="s">
        <f>=XIRR(KY2:KY8,KX2:KX8)</f>
      </c>
      <c r="KZ9" s="0"/>
      <c r="LA9" s="0"/>
      <c r="LB9" s="0"/>
      <c r="LC9" s="0"/>
      <c r="LD9" s="11" t="n">
        <v>46244</v>
      </c>
      <c r="LE9" s="6" t="n">
        <v>555.77</v>
      </c>
      <c r="LF9" s="0" t="s">
        <v>380</v>
      </c>
    </row>
    <row collapsed="false" customFormat="false" customHeight="false" hidden="false" ht="12.1" outlineLevel="0" r="10">
      <c r="A10" s="11" t="n">
        <v>45372</v>
      </c>
      <c r="B10" s="6" t="n">
        <v>9524.81</v>
      </c>
      <c r="C10" s="0" t="s">
        <v>380</v>
      </c>
      <c r="D10" s="11" t="n">
        <v>45460</v>
      </c>
      <c r="E10" s="6" t="n">
        <v>9376.79</v>
      </c>
      <c r="F10" s="0" t="s">
        <v>380</v>
      </c>
      <c r="G10" s="11" t="n">
        <v>45371</v>
      </c>
      <c r="H10" s="6" t="n">
        <v>406.92</v>
      </c>
      <c r="I10" s="0" t="s">
        <v>380</v>
      </c>
      <c r="J10" s="0"/>
      <c r="K10" s="0"/>
      <c r="L10" s="0"/>
      <c r="M10" s="0"/>
      <c r="N10" s="0"/>
      <c r="O10" s="0"/>
      <c r="P10" s="11" t="n">
        <v>45504</v>
      </c>
      <c r="Q10" s="6" t="n">
        <v>348.27</v>
      </c>
      <c r="R10" s="0" t="s">
        <v>380</v>
      </c>
      <c r="S10" s="0"/>
      <c r="T10" s="0"/>
      <c r="U10" s="0"/>
      <c r="V10" s="11" t="n">
        <v>45266</v>
      </c>
      <c r="W10" s="6" t="n">
        <v>3285.13</v>
      </c>
      <c r="X10" s="0" t="s">
        <v>380</v>
      </c>
      <c r="Y10" s="0"/>
      <c r="Z10" s="10" t="s">
        <f>=XIRR(Z2:Z9,Y2:Y9)</f>
      </c>
      <c r="AA10" s="0"/>
      <c r="AB10" s="11" t="n">
        <v>46009</v>
      </c>
      <c r="AC10" s="6" t="n">
        <v>11512.2</v>
      </c>
      <c r="AD10" s="0" t="s">
        <v>380</v>
      </c>
      <c r="AE10" s="11" t="n">
        <v>45961</v>
      </c>
      <c r="AF10" s="6" t="n">
        <v>3051.13</v>
      </c>
      <c r="AG10" s="0" t="s">
        <v>380</v>
      </c>
      <c r="AH10" s="11" t="n">
        <v>45701</v>
      </c>
      <c r="AI10" s="6" t="n">
        <v>-2473.16</v>
      </c>
      <c r="AJ10" s="0" t="s">
        <v>381</v>
      </c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11" t="n">
        <v>45715</v>
      </c>
      <c r="AX10" s="6" t="n">
        <v>-1647.26</v>
      </c>
      <c r="AY10" s="0" t="s">
        <v>381</v>
      </c>
      <c r="AZ10" s="11" t="n">
        <v>45539</v>
      </c>
      <c r="BA10" s="6" t="n">
        <v>1959.07</v>
      </c>
      <c r="BB10" s="0" t="s">
        <v>380</v>
      </c>
      <c r="BC10" s="11" t="n">
        <v>45908</v>
      </c>
      <c r="BD10" s="6" t="n">
        <v>-324.66</v>
      </c>
      <c r="BE10" s="0" t="s">
        <v>381</v>
      </c>
      <c r="BF10" s="0"/>
      <c r="BG10" s="0"/>
      <c r="BH10" s="0"/>
      <c r="BI10" s="0"/>
      <c r="BJ10" s="0"/>
      <c r="BK10" s="0"/>
      <c r="BL10" s="0"/>
      <c r="BM10" s="0"/>
      <c r="BN10" s="0"/>
      <c r="BO10" s="11" t="n">
        <v>45387</v>
      </c>
      <c r="BP10" s="6" t="n">
        <v>2246.8</v>
      </c>
      <c r="BQ10" s="0" t="s">
        <v>380</v>
      </c>
      <c r="BR10" s="11" t="n">
        <v>45420</v>
      </c>
      <c r="BS10" s="6" t="n">
        <v>-18213.43</v>
      </c>
      <c r="BT10" s="0" t="s">
        <v>381</v>
      </c>
      <c r="BU10" s="0"/>
      <c r="BV10" s="0"/>
      <c r="BW10" s="0"/>
      <c r="BX10" s="11" t="n">
        <v>46035</v>
      </c>
      <c r="BY10" s="6" t="n">
        <v>292.52</v>
      </c>
      <c r="BZ10" s="0" t="s">
        <v>380</v>
      </c>
      <c r="CA10" s="11" t="n">
        <v>45387</v>
      </c>
      <c r="CB10" s="6" t="n">
        <v>-2928.45</v>
      </c>
      <c r="CC10" s="0" t="s">
        <v>381</v>
      </c>
      <c r="CD10" s="0"/>
      <c r="CE10" s="0"/>
      <c r="CF10" s="0"/>
      <c r="CG10" s="11" t="n">
        <v>45422</v>
      </c>
      <c r="CH10" s="6" t="n">
        <v>3660.93</v>
      </c>
      <c r="CI10" s="0" t="s">
        <v>380</v>
      </c>
      <c r="CJ10" s="0"/>
      <c r="CK10" s="0"/>
      <c r="CL10" s="0"/>
      <c r="CM10" s="11" t="n">
        <v>45527</v>
      </c>
      <c r="CN10" s="6" t="n">
        <v>-25672.44</v>
      </c>
      <c r="CO10" s="0" t="s">
        <v>381</v>
      </c>
      <c r="CP10" s="0"/>
      <c r="CQ10" s="0"/>
      <c r="CR10" s="0"/>
      <c r="CS10" s="11" t="n">
        <v>46129</v>
      </c>
      <c r="CT10" s="6" t="n">
        <v>-2565.52</v>
      </c>
      <c r="CU10" s="0" t="s">
        <v>381</v>
      </c>
      <c r="CV10" s="0"/>
      <c r="CW10" s="10" t="s">
        <f>=XIRR(CW2:CW9,CV2:CV9)</f>
      </c>
      <c r="CX10" s="0"/>
      <c r="CY10" s="0"/>
      <c r="CZ10" s="0"/>
      <c r="DA10" s="0"/>
      <c r="DB10" s="11" t="n">
        <v>46038</v>
      </c>
      <c r="DC10" s="6" t="n">
        <v>-234.47</v>
      </c>
      <c r="DD10" s="0" t="s">
        <v>381</v>
      </c>
      <c r="DE10" s="0"/>
      <c r="DF10" s="0"/>
      <c r="DG10" s="0"/>
      <c r="DH10" s="11" t="n">
        <v>46140</v>
      </c>
      <c r="DI10" s="6" t="n">
        <v>-2738.66</v>
      </c>
      <c r="DJ10" s="0" t="s">
        <v>381</v>
      </c>
      <c r="DK10" s="11" t="n">
        <v>45719</v>
      </c>
      <c r="DL10" s="6" t="n">
        <v>2367.18</v>
      </c>
      <c r="DM10" s="0" t="s">
        <v>380</v>
      </c>
      <c r="DN10" s="11" t="n">
        <v>46033</v>
      </c>
      <c r="DO10" s="6" t="n">
        <v>-63.17</v>
      </c>
      <c r="DP10" s="0" t="s">
        <v>221</v>
      </c>
      <c r="DQ10" s="11" t="n">
        <v>45554</v>
      </c>
      <c r="DR10" s="6" t="n">
        <v>10052.03</v>
      </c>
      <c r="DS10" s="0" t="s">
        <v>380</v>
      </c>
      <c r="DT10" s="0"/>
      <c r="DU10" s="10" t="s">
        <f>=XIRR(DU2:DU9,DT2:DT9)</f>
      </c>
      <c r="DV10" s="0"/>
      <c r="DW10" s="0"/>
      <c r="DX10" s="0"/>
      <c r="DY10" s="0"/>
      <c r="DZ10" s="11" t="n">
        <v>45720</v>
      </c>
      <c r="EA10" s="6" t="n">
        <v>-16712.2</v>
      </c>
      <c r="EB10" s="0" t="s">
        <v>381</v>
      </c>
      <c r="EC10" s="11" t="n">
        <v>45818</v>
      </c>
      <c r="ED10" s="6" t="n">
        <v>-2958.1</v>
      </c>
      <c r="EE10" s="0" t="s">
        <v>381</v>
      </c>
      <c r="EF10" s="0"/>
      <c r="EG10" s="8" t="s">
        <f>=-SUM(EG2:EG8)</f>
      </c>
      <c r="EH10" s="0" t="s">
        <v>383</v>
      </c>
      <c r="EI10" s="0"/>
      <c r="EJ10" s="0"/>
      <c r="EK10" s="0"/>
      <c r="EL10" s="0"/>
      <c r="EM10" s="0"/>
      <c r="EN10" s="0"/>
      <c r="EO10" s="11" t="n">
        <v>45723</v>
      </c>
      <c r="EP10" s="6" t="n">
        <v>-584447.62</v>
      </c>
      <c r="EQ10" s="0" t="s">
        <v>381</v>
      </c>
      <c r="ER10" s="11" t="n">
        <v>45723</v>
      </c>
      <c r="ES10" s="6" t="n">
        <v>105059.51</v>
      </c>
      <c r="ET10" s="0" t="s">
        <v>380</v>
      </c>
      <c r="EU10" s="11" t="n">
        <v>45866</v>
      </c>
      <c r="EV10" s="6" t="n">
        <v>279.7</v>
      </c>
      <c r="EW10" s="0" t="s">
        <v>380</v>
      </c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11" t="n">
        <v>45876</v>
      </c>
      <c r="GF10" s="6" t="n">
        <v>301.5</v>
      </c>
      <c r="GG10" s="0" t="s">
        <v>380</v>
      </c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11" t="n">
        <v>46077</v>
      </c>
      <c r="GU10" s="6" t="n">
        <v>-1001.59</v>
      </c>
      <c r="GV10" s="0" t="s">
        <v>381</v>
      </c>
      <c r="GW10" s="0"/>
      <c r="GX10" s="0"/>
      <c r="GY10" s="0"/>
      <c r="GZ10" s="0"/>
      <c r="HA10" s="0"/>
      <c r="HB10" s="0"/>
      <c r="HC10" s="11" t="n">
        <v>45999</v>
      </c>
      <c r="HD10" s="6" t="n">
        <v>1959.48</v>
      </c>
      <c r="HE10" s="0" t="s">
        <v>380</v>
      </c>
      <c r="HF10" s="0"/>
      <c r="HG10" s="0"/>
      <c r="HH10" s="0"/>
      <c r="HI10" s="0"/>
      <c r="HJ10" s="0"/>
      <c r="HK10" s="0"/>
      <c r="HL10" s="0"/>
      <c r="HM10" s="0"/>
      <c r="HN10" s="0"/>
      <c r="HO10" s="11" t="n">
        <v>46076</v>
      </c>
      <c r="HP10" s="6" t="n">
        <v>-1267.44</v>
      </c>
      <c r="HQ10" s="0" t="s">
        <v>381</v>
      </c>
      <c r="HR10" s="11" t="n">
        <v>46135</v>
      </c>
      <c r="HS10" s="6" t="n">
        <v>-4210.49</v>
      </c>
      <c r="HT10" s="0" t="s">
        <v>381</v>
      </c>
      <c r="HU10" s="0"/>
      <c r="HV10" s="0"/>
      <c r="HW10" s="0"/>
      <c r="HX10" s="0"/>
      <c r="HY10" s="0"/>
      <c r="HZ10" s="0"/>
      <c r="IA10" s="11" t="n">
        <v>46125</v>
      </c>
      <c r="IB10" s="6" t="n">
        <v>6668.28</v>
      </c>
      <c r="IC10" s="0" t="s">
        <v>380</v>
      </c>
      <c r="ID10" s="0"/>
      <c r="IE10" s="0"/>
      <c r="IF10" s="0"/>
      <c r="IG10" s="0"/>
      <c r="IH10" s="0"/>
      <c r="II10" s="0"/>
      <c r="IJ10" s="0"/>
      <c r="IK10" s="0"/>
      <c r="IL10" s="0"/>
      <c r="IM10" s="11" t="n">
        <v>46049</v>
      </c>
      <c r="IN10" s="6" t="n">
        <v>1719.05</v>
      </c>
      <c r="IO10" s="0" t="s">
        <v>380</v>
      </c>
      <c r="IP10" s="0"/>
      <c r="IQ10" s="8" t="s">
        <f>=-SUM(IQ2:IQ8)</f>
      </c>
      <c r="IR10" s="0" t="s">
        <v>383</v>
      </c>
      <c r="IS10" s="11" t="n">
        <v>46094</v>
      </c>
      <c r="IT10" s="6" t="n">
        <v>-54.48</v>
      </c>
      <c r="IU10" s="0" t="s">
        <v>269</v>
      </c>
      <c r="IV10" s="11" t="n">
        <v>46143</v>
      </c>
      <c r="IW10" s="6" t="n">
        <v>-44.78</v>
      </c>
      <c r="IX10" s="0" t="s">
        <v>291</v>
      </c>
      <c r="IY10" s="11" t="n">
        <v>46077</v>
      </c>
      <c r="IZ10" s="6" t="n">
        <v>-737.03</v>
      </c>
      <c r="JA10" s="0" t="s">
        <v>381</v>
      </c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11" t="n">
        <v>46168</v>
      </c>
      <c r="KA10" s="6" t="n">
        <v>810.2</v>
      </c>
      <c r="KB10" s="0" t="s">
        <v>380</v>
      </c>
      <c r="KC10" s="0"/>
      <c r="KD10" s="0"/>
      <c r="KE10" s="0"/>
      <c r="KF10" s="11" t="n">
        <v>46090</v>
      </c>
      <c r="KG10" s="6" t="n">
        <v>138.78</v>
      </c>
      <c r="KH10" s="0" t="s">
        <v>380</v>
      </c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8" t="s">
        <f>=-SUM(KY2:KY8)</f>
      </c>
      <c r="KZ10" s="0" t="s">
        <v>383</v>
      </c>
      <c r="LA10" s="0"/>
      <c r="LB10" s="0"/>
      <c r="LC10" s="0"/>
      <c r="LD10" s="11" t="n">
        <v>46244</v>
      </c>
      <c r="LE10" s="6" t="n">
        <v>555.14</v>
      </c>
      <c r="LF10" s="0" t="s">
        <v>380</v>
      </c>
    </row>
    <row collapsed="false" customFormat="false" customHeight="false" hidden="false" ht="12.1" outlineLevel="0" r="11">
      <c r="A11" s="11" t="n">
        <v>45372</v>
      </c>
      <c r="B11" s="6" t="n">
        <v>1583.09</v>
      </c>
      <c r="C11" s="0" t="s">
        <v>380</v>
      </c>
      <c r="D11" s="11" t="n">
        <v>45476</v>
      </c>
      <c r="E11" s="6" t="n">
        <v>9836.76</v>
      </c>
      <c r="F11" s="0" t="s">
        <v>380</v>
      </c>
      <c r="G11" s="11" t="n">
        <v>45371</v>
      </c>
      <c r="H11" s="6" t="n">
        <v>406.27</v>
      </c>
      <c r="I11" s="0" t="s">
        <v>380</v>
      </c>
      <c r="J11" s="0"/>
      <c r="K11" s="0"/>
      <c r="L11" s="0"/>
      <c r="M11" s="0"/>
      <c r="N11" s="0"/>
      <c r="O11" s="0"/>
      <c r="P11" s="11" t="n">
        <v>45527</v>
      </c>
      <c r="Q11" s="6" t="n">
        <v>-319.99</v>
      </c>
      <c r="R11" s="0" t="s">
        <v>381</v>
      </c>
      <c r="S11" s="0"/>
      <c r="T11" s="0"/>
      <c r="U11" s="0"/>
      <c r="V11" s="11" t="n">
        <v>45324</v>
      </c>
      <c r="W11" s="6" t="n">
        <v>-4238.01</v>
      </c>
      <c r="X11" s="0" t="s">
        <v>381</v>
      </c>
      <c r="Y11" s="0"/>
      <c r="Z11" s="8" t="s">
        <f>=-SUM(Z2:Z9)</f>
      </c>
      <c r="AA11" s="0" t="s">
        <v>383</v>
      </c>
      <c r="AB11" s="11" t="n">
        <v>46017</v>
      </c>
      <c r="AC11" s="6" t="n">
        <v>5732.08</v>
      </c>
      <c r="AD11" s="0" t="s">
        <v>380</v>
      </c>
      <c r="AE11" s="11" t="n">
        <v>46009</v>
      </c>
      <c r="AF11" s="6" t="n">
        <v>2073.91</v>
      </c>
      <c r="AG11" s="0" t="s">
        <v>380</v>
      </c>
      <c r="AH11" s="11" t="n">
        <v>46000</v>
      </c>
      <c r="AI11" s="6" t="n">
        <v>1182.5</v>
      </c>
      <c r="AJ11" s="0" t="s">
        <v>380</v>
      </c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11" t="n">
        <v>45849</v>
      </c>
      <c r="AX11" s="6" t="n">
        <v>448.62</v>
      </c>
      <c r="AY11" s="0" t="s">
        <v>380</v>
      </c>
      <c r="AZ11" s="11" t="n">
        <v>45540</v>
      </c>
      <c r="BA11" s="6" t="n">
        <v>7683.84</v>
      </c>
      <c r="BB11" s="0" t="s">
        <v>380</v>
      </c>
      <c r="BC11" s="0"/>
      <c r="BD11" s="10" t="s">
        <f>=XIRR(BD2:BD10,BC2:BC10)</f>
      </c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11" t="n">
        <v>45387</v>
      </c>
      <c r="BP11" s="6" t="n">
        <v>2247.4</v>
      </c>
      <c r="BQ11" s="0" t="s">
        <v>380</v>
      </c>
      <c r="BR11" s="11" t="n">
        <v>45539</v>
      </c>
      <c r="BS11" s="6" t="n">
        <v>1371.1</v>
      </c>
      <c r="BT11" s="0" t="s">
        <v>380</v>
      </c>
      <c r="BU11" s="0"/>
      <c r="BV11" s="0"/>
      <c r="BW11" s="0"/>
      <c r="BX11" s="11" t="n">
        <v>46050</v>
      </c>
      <c r="BY11" s="6" t="n">
        <v>-310.08</v>
      </c>
      <c r="BZ11" s="0" t="s">
        <v>381</v>
      </c>
      <c r="CA11" s="11" t="n">
        <v>46042</v>
      </c>
      <c r="CB11" s="6" t="n">
        <v>429.14</v>
      </c>
      <c r="CC11" s="0" t="s">
        <v>380</v>
      </c>
      <c r="CD11" s="0"/>
      <c r="CE11" s="0"/>
      <c r="CF11" s="0"/>
      <c r="CG11" s="11" t="n">
        <v>45446</v>
      </c>
      <c r="CH11" s="6" t="n">
        <v>-3274.37</v>
      </c>
      <c r="CI11" s="0" t="s">
        <v>381</v>
      </c>
      <c r="CJ11" s="0"/>
      <c r="CK11" s="0"/>
      <c r="CL11" s="0"/>
      <c r="CM11" s="11" t="n">
        <v>45887</v>
      </c>
      <c r="CN11" s="6" t="n">
        <v>315.22</v>
      </c>
      <c r="CO11" s="0" t="s">
        <v>380</v>
      </c>
      <c r="CP11" s="0"/>
      <c r="CQ11" s="0"/>
      <c r="CR11" s="0"/>
      <c r="CS11" s="0"/>
      <c r="CT11" s="10" t="s">
        <f>=XIRR(CT2:CT10,CS2:CS10)</f>
      </c>
      <c r="CU11" s="0"/>
      <c r="CV11" s="0"/>
      <c r="CW11" s="8" t="s">
        <f>=-SUM(CW2:CW9)</f>
      </c>
      <c r="CX11" s="0" t="s">
        <v>383</v>
      </c>
      <c r="CY11" s="0"/>
      <c r="CZ11" s="0"/>
      <c r="DA11" s="0"/>
      <c r="DB11" s="11" t="n">
        <v>46044</v>
      </c>
      <c r="DC11" s="6" t="n">
        <v>35.13</v>
      </c>
      <c r="DD11" s="0" t="s">
        <v>380</v>
      </c>
      <c r="DE11" s="0"/>
      <c r="DF11" s="0"/>
      <c r="DG11" s="0"/>
      <c r="DH11" s="11" t="n">
        <v>46223</v>
      </c>
      <c r="DI11" s="6" t="n">
        <v>-532.51</v>
      </c>
      <c r="DJ11" s="0" t="s">
        <v>349</v>
      </c>
      <c r="DK11" s="11" t="n">
        <v>45720</v>
      </c>
      <c r="DL11" s="6" t="n">
        <v>-4908.54</v>
      </c>
      <c r="DM11" s="0" t="s">
        <v>381</v>
      </c>
      <c r="DN11" s="11" t="n">
        <v>46063</v>
      </c>
      <c r="DO11" s="6" t="n">
        <v>4666.92</v>
      </c>
      <c r="DP11" s="0" t="s">
        <v>380</v>
      </c>
      <c r="DQ11" s="11" t="n">
        <v>45554</v>
      </c>
      <c r="DR11" s="6" t="n">
        <v>11727.37</v>
      </c>
      <c r="DS11" s="0" t="s">
        <v>380</v>
      </c>
      <c r="DT11" s="0"/>
      <c r="DU11" s="8" t="s">
        <f>=-SUM(DU2:DU9)</f>
      </c>
      <c r="DV11" s="0" t="s">
        <v>383</v>
      </c>
      <c r="DW11" s="0"/>
      <c r="DX11" s="0"/>
      <c r="DY11" s="0"/>
      <c r="DZ11" s="11" t="n">
        <v>46009</v>
      </c>
      <c r="EA11" s="6" t="n">
        <v>4286.83</v>
      </c>
      <c r="EB11" s="0" t="s">
        <v>380</v>
      </c>
      <c r="EC11" s="11" t="n">
        <v>46009</v>
      </c>
      <c r="ED11" s="6" t="n">
        <v>792.94</v>
      </c>
      <c r="EE11" s="0" t="s">
        <v>380</v>
      </c>
      <c r="EF11" s="0"/>
      <c r="EG11" s="0"/>
      <c r="EH11" s="0"/>
      <c r="EI11" s="0"/>
      <c r="EJ11" s="0"/>
      <c r="EK11" s="0"/>
      <c r="EL11" s="0"/>
      <c r="EM11" s="0"/>
      <c r="EN11" s="0"/>
      <c r="EO11" s="11" t="n">
        <v>45723</v>
      </c>
      <c r="EP11" s="6" t="n">
        <v>295517.69</v>
      </c>
      <c r="EQ11" s="0" t="s">
        <v>380</v>
      </c>
      <c r="ER11" s="0"/>
      <c r="ES11" s="10" t="s">
        <f>=XIRR(ES2:ES10,ER2:ER10)</f>
      </c>
      <c r="ET11" s="0"/>
      <c r="EU11" s="11" t="n">
        <v>45868</v>
      </c>
      <c r="EV11" s="6" t="n">
        <v>-2099.55</v>
      </c>
      <c r="EW11" s="0" t="s">
        <v>381</v>
      </c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11" t="n">
        <v>45877</v>
      </c>
      <c r="GF11" s="6" t="n">
        <v>1609.12</v>
      </c>
      <c r="GG11" s="0" t="s">
        <v>380</v>
      </c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10" t="s">
        <f>=XIRR(GU2:GU10,GT2:GT10)</f>
      </c>
      <c r="GV11" s="0"/>
      <c r="GW11" s="0"/>
      <c r="GX11" s="0"/>
      <c r="GY11" s="0"/>
      <c r="GZ11" s="0"/>
      <c r="HA11" s="0"/>
      <c r="HB11" s="0"/>
      <c r="HC11" s="11" t="n">
        <v>46000</v>
      </c>
      <c r="HD11" s="6" t="n">
        <v>3908.12</v>
      </c>
      <c r="HE11" s="0" t="s">
        <v>380</v>
      </c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10" t="s">
        <f>=XIRR(HP2:HP10,HO2:HO10)</f>
      </c>
      <c r="HQ11" s="0"/>
      <c r="HR11" s="0"/>
      <c r="HS11" s="10" t="s">
        <f>=XIRR(HS2:HS10,HR2:HR10)</f>
      </c>
      <c r="HT11" s="0"/>
      <c r="HU11" s="0"/>
      <c r="HV11" s="0"/>
      <c r="HW11" s="0"/>
      <c r="HX11" s="0"/>
      <c r="HY11" s="0"/>
      <c r="HZ11" s="0"/>
      <c r="IA11" s="11" t="n">
        <v>46129</v>
      </c>
      <c r="IB11" s="6" t="n">
        <v>-4840.63</v>
      </c>
      <c r="IC11" s="0" t="s">
        <v>381</v>
      </c>
      <c r="ID11" s="0"/>
      <c r="IE11" s="0"/>
      <c r="IF11" s="0"/>
      <c r="IG11" s="0"/>
      <c r="IH11" s="0"/>
      <c r="II11" s="0"/>
      <c r="IJ11" s="0"/>
      <c r="IK11" s="0"/>
      <c r="IL11" s="0"/>
      <c r="IM11" s="11" t="n">
        <v>46069</v>
      </c>
      <c r="IN11" s="6" t="n">
        <v>917.34</v>
      </c>
      <c r="IO11" s="0" t="s">
        <v>380</v>
      </c>
      <c r="IP11" s="0"/>
      <c r="IQ11" s="0"/>
      <c r="IR11" s="0"/>
      <c r="IS11" s="11" t="n">
        <v>46124</v>
      </c>
      <c r="IT11" s="6" t="n">
        <v>-54.48</v>
      </c>
      <c r="IU11" s="0" t="s">
        <v>269</v>
      </c>
      <c r="IV11" s="11" t="n">
        <v>46173</v>
      </c>
      <c r="IW11" s="6" t="n">
        <v>-44.78</v>
      </c>
      <c r="IX11" s="0" t="s">
        <v>291</v>
      </c>
      <c r="IY11" s="0"/>
      <c r="IZ11" s="10" t="s">
        <f>=XIRR(IZ2:IZ10,IY2:IY10)</f>
      </c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11" t="n">
        <v>46174</v>
      </c>
      <c r="KA11" s="6" t="n">
        <v>4781.94</v>
      </c>
      <c r="KB11" s="0" t="s">
        <v>380</v>
      </c>
      <c r="KC11" s="0"/>
      <c r="KD11" s="0"/>
      <c r="KE11" s="0"/>
      <c r="KF11" s="11" t="n">
        <v>46128</v>
      </c>
      <c r="KG11" s="6" t="n">
        <v>-142.23</v>
      </c>
      <c r="KH11" s="0" t="s">
        <v>381</v>
      </c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11" t="n">
        <v>46247</v>
      </c>
      <c r="LE11" s="6" t="n">
        <v>-28.79</v>
      </c>
      <c r="LF11" s="0" t="s">
        <v>371</v>
      </c>
    </row>
    <row collapsed="false" customFormat="false" customHeight="false" hidden="false" ht="12.1" outlineLevel="0" r="12">
      <c r="A12" s="11" t="n">
        <v>45383</v>
      </c>
      <c r="B12" s="6" t="n">
        <v>-17371.31</v>
      </c>
      <c r="C12" s="0" t="s">
        <v>381</v>
      </c>
      <c r="D12" s="11" t="n">
        <v>45527</v>
      </c>
      <c r="E12" s="6" t="n">
        <v>-6454.59</v>
      </c>
      <c r="F12" s="0" t="s">
        <v>381</v>
      </c>
      <c r="G12" s="11" t="n">
        <v>45380</v>
      </c>
      <c r="H12" s="6" t="n">
        <v>-811.99</v>
      </c>
      <c r="I12" s="0" t="s">
        <v>381</v>
      </c>
      <c r="J12" s="0"/>
      <c r="K12" s="0"/>
      <c r="L12" s="0"/>
      <c r="M12" s="0"/>
      <c r="N12" s="0"/>
      <c r="O12" s="0"/>
      <c r="P12" s="11" t="n">
        <v>45539</v>
      </c>
      <c r="Q12" s="6" t="n">
        <v>1542.5</v>
      </c>
      <c r="R12" s="0" t="s">
        <v>380</v>
      </c>
      <c r="S12" s="0"/>
      <c r="T12" s="0"/>
      <c r="U12" s="0"/>
      <c r="V12" s="11" t="n">
        <v>45370</v>
      </c>
      <c r="W12" s="6" t="n">
        <v>2230.77</v>
      </c>
      <c r="X12" s="0" t="s">
        <v>380</v>
      </c>
      <c r="Y12" s="0"/>
      <c r="Z12" s="0"/>
      <c r="AA12" s="0"/>
      <c r="AB12" s="11" t="n">
        <v>46034</v>
      </c>
      <c r="AC12" s="6" t="n">
        <v>-1036</v>
      </c>
      <c r="AD12" s="0" t="s">
        <v>223</v>
      </c>
      <c r="AE12" s="11" t="n">
        <v>46010</v>
      </c>
      <c r="AF12" s="6" t="n">
        <v>-2069.59</v>
      </c>
      <c r="AG12" s="0" t="s">
        <v>381</v>
      </c>
      <c r="AH12" s="11" t="n">
        <v>46000</v>
      </c>
      <c r="AI12" s="6" t="n">
        <v>-1186.23</v>
      </c>
      <c r="AJ12" s="0" t="s">
        <v>381</v>
      </c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11" t="n">
        <v>45849</v>
      </c>
      <c r="AX12" s="6" t="n">
        <v>-436.98</v>
      </c>
      <c r="AY12" s="0" t="s">
        <v>381</v>
      </c>
      <c r="AZ12" s="11" t="n">
        <v>45540</v>
      </c>
      <c r="BA12" s="6" t="n">
        <v>-4646.28</v>
      </c>
      <c r="BB12" s="0" t="s">
        <v>381</v>
      </c>
      <c r="BC12" s="0"/>
      <c r="BD12" s="8" t="s">
        <f>=-SUM(BD2:BD10)</f>
      </c>
      <c r="BE12" s="0" t="s">
        <v>383</v>
      </c>
      <c r="BF12" s="0"/>
      <c r="BG12" s="0"/>
      <c r="BH12" s="0"/>
      <c r="BI12" s="0"/>
      <c r="BJ12" s="0"/>
      <c r="BK12" s="0"/>
      <c r="BL12" s="0"/>
      <c r="BM12" s="0"/>
      <c r="BN12" s="0"/>
      <c r="BO12" s="11" t="n">
        <v>45444</v>
      </c>
      <c r="BP12" s="6" t="n">
        <v>-3667.86</v>
      </c>
      <c r="BQ12" s="0" t="s">
        <v>381</v>
      </c>
      <c r="BR12" s="11" t="n">
        <v>45539</v>
      </c>
      <c r="BS12" s="6" t="n">
        <v>4113.29</v>
      </c>
      <c r="BT12" s="0" t="s">
        <v>380</v>
      </c>
      <c r="BU12" s="0"/>
      <c r="BV12" s="0"/>
      <c r="BW12" s="0"/>
      <c r="BX12" s="11" t="n">
        <v>46099</v>
      </c>
      <c r="BY12" s="6" t="n">
        <v>304.88</v>
      </c>
      <c r="BZ12" s="0" t="s">
        <v>380</v>
      </c>
      <c r="CA12" s="11" t="n">
        <v>46072</v>
      </c>
      <c r="CB12" s="6" t="n">
        <v>-436.26</v>
      </c>
      <c r="CC12" s="0" t="s">
        <v>381</v>
      </c>
      <c r="CD12" s="0"/>
      <c r="CE12" s="0"/>
      <c r="CF12" s="0"/>
      <c r="CG12" s="11" t="n">
        <v>45446</v>
      </c>
      <c r="CH12" s="6" t="n">
        <v>-22927.53</v>
      </c>
      <c r="CI12" s="0" t="s">
        <v>381</v>
      </c>
      <c r="CJ12" s="0"/>
      <c r="CK12" s="0"/>
      <c r="CL12" s="0"/>
      <c r="CM12" s="11" t="n">
        <v>45896</v>
      </c>
      <c r="CN12" s="6" t="n">
        <v>-310.37</v>
      </c>
      <c r="CO12" s="0" t="s">
        <v>381</v>
      </c>
      <c r="CP12" s="0"/>
      <c r="CQ12" s="0"/>
      <c r="CR12" s="0"/>
      <c r="CS12" s="0"/>
      <c r="CT12" s="8" t="s">
        <f>=-SUM(CT2:CT10)</f>
      </c>
      <c r="CU12" s="0" t="s">
        <v>383</v>
      </c>
      <c r="CV12" s="0"/>
      <c r="CW12" s="0"/>
      <c r="CX12" s="0"/>
      <c r="CY12" s="0"/>
      <c r="CZ12" s="0"/>
      <c r="DA12" s="0"/>
      <c r="DB12" s="11" t="n">
        <v>46057</v>
      </c>
      <c r="DC12" s="6" t="n">
        <v>-292.84</v>
      </c>
      <c r="DD12" s="0" t="s">
        <v>381</v>
      </c>
      <c r="DE12" s="0"/>
      <c r="DF12" s="0"/>
      <c r="DG12" s="0"/>
      <c r="DH12" s="11" t="n">
        <v>46237</v>
      </c>
      <c r="DI12" s="6" t="n">
        <v>2167.06</v>
      </c>
      <c r="DJ12" s="0" t="s">
        <v>380</v>
      </c>
      <c r="DK12" s="11" t="n">
        <v>46038</v>
      </c>
      <c r="DL12" s="6" t="n">
        <v>4452.56</v>
      </c>
      <c r="DM12" s="0" t="s">
        <v>380</v>
      </c>
      <c r="DN12" s="11" t="n">
        <v>46064</v>
      </c>
      <c r="DO12" s="6" t="n">
        <v>6236.96</v>
      </c>
      <c r="DP12" s="0" t="s">
        <v>380</v>
      </c>
      <c r="DQ12" s="11" t="n">
        <v>45554</v>
      </c>
      <c r="DR12" s="6" t="n">
        <v>837.42</v>
      </c>
      <c r="DS12" s="0" t="s">
        <v>380</v>
      </c>
      <c r="DT12" s="0"/>
      <c r="DU12" s="0"/>
      <c r="DV12" s="0"/>
      <c r="DW12" s="0"/>
      <c r="DX12" s="0"/>
      <c r="DY12" s="0"/>
      <c r="DZ12" s="11" t="n">
        <v>46140</v>
      </c>
      <c r="EA12" s="6" t="n">
        <v>-4048.7</v>
      </c>
      <c r="EB12" s="0" t="s">
        <v>381</v>
      </c>
      <c r="EC12" s="11" t="n">
        <v>46009</v>
      </c>
      <c r="ED12" s="6" t="n">
        <v>792.84</v>
      </c>
      <c r="EE12" s="0" t="s">
        <v>380</v>
      </c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10" t="s">
        <f>=XIRR(EP2:EP11,EO2:EO11)</f>
      </c>
      <c r="EQ12" s="0"/>
      <c r="ER12" s="0"/>
      <c r="ES12" s="8" t="s">
        <f>=-SUM(ES2:ES10)</f>
      </c>
      <c r="ET12" s="0" t="s">
        <v>383</v>
      </c>
      <c r="EU12" s="11" t="n">
        <v>45983</v>
      </c>
      <c r="EV12" s="6" t="n">
        <v>147.18</v>
      </c>
      <c r="EW12" s="0" t="s">
        <v>380</v>
      </c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11" t="n">
        <v>45884</v>
      </c>
      <c r="GF12" s="6" t="n">
        <v>-16897.06</v>
      </c>
      <c r="GG12" s="0" t="s">
        <v>381</v>
      </c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8" t="s">
        <f>=-SUM(GU2:GU10)</f>
      </c>
      <c r="GV12" s="0" t="s">
        <v>383</v>
      </c>
      <c r="GW12" s="0"/>
      <c r="GX12" s="0"/>
      <c r="GY12" s="0"/>
      <c r="GZ12" s="0"/>
      <c r="HA12" s="0"/>
      <c r="HB12" s="0"/>
      <c r="HC12" s="11" t="n">
        <v>46006</v>
      </c>
      <c r="HD12" s="6" t="n">
        <v>-8014.4</v>
      </c>
      <c r="HE12" s="0" t="s">
        <v>381</v>
      </c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8" t="s">
        <f>=-SUM(HP2:HP10)</f>
      </c>
      <c r="HQ12" s="0" t="s">
        <v>383</v>
      </c>
      <c r="HR12" s="0"/>
      <c r="HS12" s="8" t="s">
        <f>=-SUM(HS2:HS10)</f>
      </c>
      <c r="HT12" s="0" t="s">
        <v>383</v>
      </c>
      <c r="HU12" s="0"/>
      <c r="HV12" s="0"/>
      <c r="HW12" s="0"/>
      <c r="HX12" s="0"/>
      <c r="HY12" s="0"/>
      <c r="HZ12" s="0"/>
      <c r="IA12" s="11" t="n">
        <v>46129</v>
      </c>
      <c r="IB12" s="6" t="n">
        <v>-9465.2</v>
      </c>
      <c r="IC12" s="0" t="s">
        <v>381</v>
      </c>
      <c r="ID12" s="0"/>
      <c r="IE12" s="0"/>
      <c r="IF12" s="0"/>
      <c r="IG12" s="0"/>
      <c r="IH12" s="0"/>
      <c r="II12" s="0"/>
      <c r="IJ12" s="0"/>
      <c r="IK12" s="0"/>
      <c r="IL12" s="0"/>
      <c r="IM12" s="11" t="n">
        <v>46072</v>
      </c>
      <c r="IN12" s="6" t="n">
        <v>-2831.54</v>
      </c>
      <c r="IO12" s="0" t="s">
        <v>381</v>
      </c>
      <c r="IP12" s="0"/>
      <c r="IQ12" s="0"/>
      <c r="IR12" s="0"/>
      <c r="IS12" s="11" t="n">
        <v>46154</v>
      </c>
      <c r="IT12" s="6" t="n">
        <v>-48.88</v>
      </c>
      <c r="IU12" s="0" t="s">
        <v>294</v>
      </c>
      <c r="IV12" s="11" t="n">
        <v>46203</v>
      </c>
      <c r="IW12" s="6" t="n">
        <v>-44.78</v>
      </c>
      <c r="IX12" s="0" t="s">
        <v>291</v>
      </c>
      <c r="IY12" s="0"/>
      <c r="IZ12" s="8" t="s">
        <f>=-SUM(IZ2:IZ10)</f>
      </c>
      <c r="JA12" s="0" t="s">
        <v>383</v>
      </c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11" t="n">
        <v>46251</v>
      </c>
      <c r="KA12" s="6" t="n">
        <v>-8179.99</v>
      </c>
      <c r="KB12" s="0" t="s">
        <v>381</v>
      </c>
      <c r="KC12" s="0"/>
      <c r="KD12" s="0"/>
      <c r="KE12" s="0"/>
      <c r="KF12" s="0"/>
      <c r="KG12" s="10" t="s">
        <f>=XIRR(KG2:KG11,KF2:KF11)</f>
      </c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11" t="n">
        <v>46248</v>
      </c>
      <c r="LE12" s="6" t="n">
        <v>-1656.48</v>
      </c>
      <c r="LF12" s="0" t="s">
        <v>381</v>
      </c>
    </row>
    <row collapsed="false" customFormat="false" customHeight="false" hidden="false" ht="12.1" outlineLevel="0" r="13">
      <c r="A13" s="11" t="n">
        <v>45383</v>
      </c>
      <c r="B13" s="6" t="n">
        <v>-3158.42</v>
      </c>
      <c r="C13" s="0" t="s">
        <v>381</v>
      </c>
      <c r="D13" s="11" t="n">
        <v>45527</v>
      </c>
      <c r="E13" s="6" t="n">
        <v>-1721.22</v>
      </c>
      <c r="F13" s="0" t="s">
        <v>381</v>
      </c>
      <c r="G13" s="11" t="n">
        <v>45975</v>
      </c>
      <c r="H13" s="6" t="n">
        <v>281.09</v>
      </c>
      <c r="I13" s="0" t="s">
        <v>380</v>
      </c>
      <c r="J13" s="0"/>
      <c r="K13" s="0"/>
      <c r="L13" s="0"/>
      <c r="M13" s="0"/>
      <c r="N13" s="0"/>
      <c r="O13" s="0"/>
      <c r="P13" s="11" t="n">
        <v>45539</v>
      </c>
      <c r="Q13" s="6" t="n">
        <v>310.95</v>
      </c>
      <c r="R13" s="0" t="s">
        <v>380</v>
      </c>
      <c r="S13" s="0"/>
      <c r="T13" s="0"/>
      <c r="U13" s="0"/>
      <c r="V13" s="11" t="n">
        <v>45373</v>
      </c>
      <c r="W13" s="6" t="n">
        <v>-2295.56</v>
      </c>
      <c r="X13" s="0" t="s">
        <v>381</v>
      </c>
      <c r="Y13" s="0"/>
      <c r="Z13" s="0"/>
      <c r="AA13" s="0"/>
      <c r="AB13" s="11" t="n">
        <v>46057</v>
      </c>
      <c r="AC13" s="6" t="n">
        <v>-5206.83</v>
      </c>
      <c r="AD13" s="0" t="s">
        <v>381</v>
      </c>
      <c r="AE13" s="0"/>
      <c r="AF13" s="10" t="s">
        <f>=XIRR(AF2:AF12,AE2:AE12)</f>
      </c>
      <c r="AG13" s="0"/>
      <c r="AH13" s="11" t="n">
        <v>46009</v>
      </c>
      <c r="AI13" s="6" t="n">
        <v>2418.34</v>
      </c>
      <c r="AJ13" s="0" t="s">
        <v>380</v>
      </c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11" t="n">
        <v>46073</v>
      </c>
      <c r="AX13" s="6" t="n">
        <v>2634.24</v>
      </c>
      <c r="AY13" s="0" t="s">
        <v>380</v>
      </c>
      <c r="AZ13" s="11" t="n">
        <v>45540</v>
      </c>
      <c r="BA13" s="6" t="n">
        <v>-6969.42</v>
      </c>
      <c r="BB13" s="0" t="s">
        <v>381</v>
      </c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11" t="n">
        <v>45444</v>
      </c>
      <c r="BP13" s="6" t="n">
        <v>-11002.39</v>
      </c>
      <c r="BQ13" s="0" t="s">
        <v>381</v>
      </c>
      <c r="BR13" s="11" t="n">
        <v>45540</v>
      </c>
      <c r="BS13" s="6" t="n">
        <v>3462.77</v>
      </c>
      <c r="BT13" s="0" t="s">
        <v>380</v>
      </c>
      <c r="BU13" s="0"/>
      <c r="BV13" s="0"/>
      <c r="BW13" s="0"/>
      <c r="BX13" s="11" t="n">
        <v>46104</v>
      </c>
      <c r="BY13" s="6" t="n">
        <v>289.24</v>
      </c>
      <c r="BZ13" s="0" t="s">
        <v>380</v>
      </c>
      <c r="CA13" s="11" t="n">
        <v>46099</v>
      </c>
      <c r="CB13" s="6" t="n">
        <v>456.19</v>
      </c>
      <c r="CC13" s="0" t="s">
        <v>380</v>
      </c>
      <c r="CD13" s="0"/>
      <c r="CE13" s="0"/>
      <c r="CF13" s="0"/>
      <c r="CG13" s="11" t="n">
        <v>45446</v>
      </c>
      <c r="CH13" s="6" t="n">
        <v>-6550.72</v>
      </c>
      <c r="CI13" s="0" t="s">
        <v>381</v>
      </c>
      <c r="CJ13" s="0"/>
      <c r="CK13" s="0"/>
      <c r="CL13" s="0"/>
      <c r="CM13" s="11" t="n">
        <v>46012</v>
      </c>
      <c r="CN13" s="6" t="n">
        <v>298.46</v>
      </c>
      <c r="CO13" s="0" t="s">
        <v>380</v>
      </c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11" t="n">
        <v>46086</v>
      </c>
      <c r="DC13" s="6" t="n">
        <v>-89.62</v>
      </c>
      <c r="DD13" s="0" t="s">
        <v>381</v>
      </c>
      <c r="DE13" s="0"/>
      <c r="DF13" s="0"/>
      <c r="DG13" s="0"/>
      <c r="DH13" s="11" t="n">
        <v>46251</v>
      </c>
      <c r="DI13" s="6" t="n">
        <v>-2011.81</v>
      </c>
      <c r="DJ13" s="0" t="s">
        <v>381</v>
      </c>
      <c r="DK13" s="11" t="n">
        <v>46125</v>
      </c>
      <c r="DL13" s="6" t="n">
        <v>-2197.24</v>
      </c>
      <c r="DM13" s="0" t="s">
        <v>381</v>
      </c>
      <c r="DN13" s="11" t="n">
        <v>46064</v>
      </c>
      <c r="DO13" s="6" t="n">
        <v>2598.73</v>
      </c>
      <c r="DP13" s="0" t="s">
        <v>380</v>
      </c>
      <c r="DQ13" s="11" t="n">
        <v>45554</v>
      </c>
      <c r="DR13" s="6" t="n">
        <v>3349.67</v>
      </c>
      <c r="DS13" s="0" t="s">
        <v>380</v>
      </c>
      <c r="DT13" s="0"/>
      <c r="DU13" s="0"/>
      <c r="DV13" s="0"/>
      <c r="DW13" s="0"/>
      <c r="DX13" s="0"/>
      <c r="DY13" s="0"/>
      <c r="DZ13" s="0"/>
      <c r="EA13" s="10" t="s">
        <f>=XIRR(EA2:EA12,DZ2:DZ12)</f>
      </c>
      <c r="EB13" s="0"/>
      <c r="EC13" s="11" t="n">
        <v>46009</v>
      </c>
      <c r="ED13" s="6" t="n">
        <v>792.94</v>
      </c>
      <c r="EE13" s="0" t="s">
        <v>380</v>
      </c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8" t="s">
        <f>=-SUM(EP2:EP11)</f>
      </c>
      <c r="EQ13" s="0" t="s">
        <v>383</v>
      </c>
      <c r="ER13" s="0"/>
      <c r="ES13" s="0"/>
      <c r="ET13" s="0"/>
      <c r="EU13" s="11" t="n">
        <v>46001</v>
      </c>
      <c r="EV13" s="6" t="n">
        <v>11114.25</v>
      </c>
      <c r="EW13" s="0" t="s">
        <v>380</v>
      </c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11" t="n">
        <v>46036</v>
      </c>
      <c r="GF13" s="6" t="n">
        <v>201.5</v>
      </c>
      <c r="GG13" s="0" t="s">
        <v>380</v>
      </c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11" t="n">
        <v>46006</v>
      </c>
      <c r="HD13" s="6" t="n">
        <v>999.7</v>
      </c>
      <c r="HE13" s="0" t="s">
        <v>380</v>
      </c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10" t="s">
        <f>=XIRR(IB2:IB12,IA2:IA12)</f>
      </c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10" t="s">
        <f>=XIRR(IN2:IN12,IM2:IM12)</f>
      </c>
      <c r="IO13" s="0"/>
      <c r="IP13" s="0"/>
      <c r="IQ13" s="0"/>
      <c r="IR13" s="0"/>
      <c r="IS13" s="11" t="n">
        <v>46184</v>
      </c>
      <c r="IT13" s="6" t="n">
        <v>-48.88</v>
      </c>
      <c r="IU13" s="0" t="s">
        <v>294</v>
      </c>
      <c r="IV13" s="11" t="n">
        <v>46227</v>
      </c>
      <c r="IW13" s="6" t="n">
        <v>290.56</v>
      </c>
      <c r="IX13" s="0" t="s">
        <v>380</v>
      </c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10" t="s">
        <f>=XIRR(KA2:KA12,JZ2:JZ12)</f>
      </c>
      <c r="KB13" s="0"/>
      <c r="KC13" s="0"/>
      <c r="KD13" s="0"/>
      <c r="KE13" s="0"/>
      <c r="KF13" s="0"/>
      <c r="KG13" s="8" t="s">
        <f>=-SUM(KG2:KG11)</f>
      </c>
      <c r="KH13" s="0" t="s">
        <v>383</v>
      </c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10" t="s">
        <f>=XIRR(LE2:LE12,LD2:LD12)</f>
      </c>
      <c r="LF13" s="0"/>
    </row>
    <row collapsed="false" customFormat="false" customHeight="false" hidden="false" ht="12.1" outlineLevel="0" r="14">
      <c r="A14" s="11" t="n">
        <v>45908</v>
      </c>
      <c r="B14" s="6" t="n">
        <v>1337.9</v>
      </c>
      <c r="C14" s="0" t="s">
        <v>380</v>
      </c>
      <c r="D14" s="11" t="n">
        <v>45527</v>
      </c>
      <c r="E14" s="6" t="n">
        <v>-8604.1</v>
      </c>
      <c r="F14" s="0" t="s">
        <v>381</v>
      </c>
      <c r="G14" s="11" t="n">
        <v>45978</v>
      </c>
      <c r="H14" s="6" t="n">
        <v>833.34</v>
      </c>
      <c r="I14" s="0" t="s">
        <v>380</v>
      </c>
      <c r="J14" s="0"/>
      <c r="K14" s="0"/>
      <c r="L14" s="0"/>
      <c r="M14" s="0"/>
      <c r="N14" s="0"/>
      <c r="O14" s="0"/>
      <c r="P14" s="11" t="n">
        <v>45539</v>
      </c>
      <c r="Q14" s="6" t="n">
        <v>1873.2</v>
      </c>
      <c r="R14" s="0" t="s">
        <v>380</v>
      </c>
      <c r="S14" s="0"/>
      <c r="T14" s="0"/>
      <c r="U14" s="0"/>
      <c r="V14" s="11" t="n">
        <v>45539</v>
      </c>
      <c r="W14" s="6" t="n">
        <v>1474.56</v>
      </c>
      <c r="X14" s="0" t="s">
        <v>380</v>
      </c>
      <c r="Y14" s="0"/>
      <c r="Z14" s="0"/>
      <c r="AA14" s="0"/>
      <c r="AB14" s="11" t="n">
        <v>46140</v>
      </c>
      <c r="AC14" s="6" t="n">
        <v>-11055.07</v>
      </c>
      <c r="AD14" s="0" t="s">
        <v>381</v>
      </c>
      <c r="AE14" s="0"/>
      <c r="AF14" s="8" t="s">
        <f>=-SUM(AF2:AF12)</f>
      </c>
      <c r="AG14" s="0" t="s">
        <v>383</v>
      </c>
      <c r="AH14" s="11" t="n">
        <v>46125</v>
      </c>
      <c r="AI14" s="6" t="n">
        <v>-82.46</v>
      </c>
      <c r="AJ14" s="0" t="s">
        <v>277</v>
      </c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11" t="n">
        <v>46073</v>
      </c>
      <c r="AX14" s="6" t="n">
        <v>878.88</v>
      </c>
      <c r="AY14" s="0" t="s">
        <v>380</v>
      </c>
      <c r="AZ14" s="11" t="n">
        <v>45540</v>
      </c>
      <c r="BA14" s="6" t="n">
        <v>158.03</v>
      </c>
      <c r="BB14" s="0" t="s">
        <v>380</v>
      </c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10" t="s">
        <f>=XIRR(BP2:BP13,BO2:BO13)</f>
      </c>
      <c r="BQ14" s="0"/>
      <c r="BR14" s="11" t="n">
        <v>45562</v>
      </c>
      <c r="BS14" s="6" t="n">
        <v>-685.8</v>
      </c>
      <c r="BT14" s="0" t="s">
        <v>172</v>
      </c>
      <c r="BU14" s="0"/>
      <c r="BV14" s="0"/>
      <c r="BW14" s="0"/>
      <c r="BX14" s="11" t="n">
        <v>46129</v>
      </c>
      <c r="BY14" s="6" t="n">
        <v>808.3</v>
      </c>
      <c r="BZ14" s="0" t="s">
        <v>380</v>
      </c>
      <c r="CA14" s="11" t="n">
        <v>46104</v>
      </c>
      <c r="CB14" s="6" t="n">
        <v>447.67</v>
      </c>
      <c r="CC14" s="0" t="s">
        <v>380</v>
      </c>
      <c r="CD14" s="0"/>
      <c r="CE14" s="0"/>
      <c r="CF14" s="0"/>
      <c r="CG14" s="0"/>
      <c r="CH14" s="10" t="s">
        <f>=XIRR(CH2:CH13,CG2:CG13)</f>
      </c>
      <c r="CI14" s="0"/>
      <c r="CJ14" s="0"/>
      <c r="CK14" s="0"/>
      <c r="CL14" s="0"/>
      <c r="CM14" s="11" t="n">
        <v>46019</v>
      </c>
      <c r="CN14" s="6" t="n">
        <v>-300.04</v>
      </c>
      <c r="CO14" s="0" t="s">
        <v>381</v>
      </c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11" t="n">
        <v>46114</v>
      </c>
      <c r="DC14" s="6" t="n">
        <v>17.82</v>
      </c>
      <c r="DD14" s="0" t="s">
        <v>380</v>
      </c>
      <c r="DE14" s="0"/>
      <c r="DF14" s="0"/>
      <c r="DG14" s="0"/>
      <c r="DH14" s="11" t="n">
        <v>46251</v>
      </c>
      <c r="DI14" s="6" t="n">
        <v>-3017.72</v>
      </c>
      <c r="DJ14" s="0" t="s">
        <v>381</v>
      </c>
      <c r="DK14" s="11" t="n">
        <v>46125</v>
      </c>
      <c r="DL14" s="6" t="n">
        <v>-2197.24</v>
      </c>
      <c r="DM14" s="0" t="s">
        <v>381</v>
      </c>
      <c r="DN14" s="11" t="n">
        <v>46064</v>
      </c>
      <c r="DO14" s="6" t="n">
        <v>11954.18</v>
      </c>
      <c r="DP14" s="0" t="s">
        <v>380</v>
      </c>
      <c r="DQ14" s="11" t="n">
        <v>45554</v>
      </c>
      <c r="DR14" s="6" t="n">
        <v>10049.02</v>
      </c>
      <c r="DS14" s="0" t="s">
        <v>380</v>
      </c>
      <c r="DT14" s="0"/>
      <c r="DU14" s="0"/>
      <c r="DV14" s="0"/>
      <c r="DW14" s="0"/>
      <c r="DX14" s="0"/>
      <c r="DY14" s="0"/>
      <c r="DZ14" s="0"/>
      <c r="EA14" s="8" t="s">
        <f>=-SUM(EA2:EA12)</f>
      </c>
      <c r="EB14" s="0" t="s">
        <v>383</v>
      </c>
      <c r="EC14" s="11" t="n">
        <v>46009</v>
      </c>
      <c r="ED14" s="6" t="n">
        <v>793.04</v>
      </c>
      <c r="EE14" s="0" t="s">
        <v>380</v>
      </c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11" t="n">
        <v>46003</v>
      </c>
      <c r="EV14" s="6" t="n">
        <v>-1186.96</v>
      </c>
      <c r="EW14" s="0" t="s">
        <v>381</v>
      </c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11" t="n">
        <v>46050</v>
      </c>
      <c r="GF14" s="6" t="n">
        <v>101.22</v>
      </c>
      <c r="GG14" s="0" t="s">
        <v>380</v>
      </c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11" t="n">
        <v>46006</v>
      </c>
      <c r="HD14" s="6" t="n">
        <v>1999.4</v>
      </c>
      <c r="HE14" s="0" t="s">
        <v>380</v>
      </c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8" t="s">
        <f>=-SUM(IB2:IB12)</f>
      </c>
      <c r="IC14" s="0" t="s">
        <v>383</v>
      </c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8" t="s">
        <f>=-SUM(IN2:IN12)</f>
      </c>
      <c r="IO14" s="0" t="s">
        <v>383</v>
      </c>
      <c r="IP14" s="0"/>
      <c r="IQ14" s="0"/>
      <c r="IR14" s="0"/>
      <c r="IS14" s="11" t="n">
        <v>46214</v>
      </c>
      <c r="IT14" s="6" t="n">
        <v>-48.88</v>
      </c>
      <c r="IU14" s="0" t="s">
        <v>294</v>
      </c>
      <c r="IV14" s="11" t="n">
        <v>46233</v>
      </c>
      <c r="IW14" s="6" t="n">
        <v>-60.04</v>
      </c>
      <c r="IX14" s="0" t="s">
        <v>360</v>
      </c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8" t="s">
        <f>=-SUM(KA2:KA12)</f>
      </c>
      <c r="KB14" s="0" t="s">
        <v>383</v>
      </c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8" t="s">
        <f>=-SUM(LE2:LE12)</f>
      </c>
      <c r="LF14" s="0" t="s">
        <v>383</v>
      </c>
    </row>
    <row collapsed="false" customFormat="false" customHeight="false" hidden="false" ht="12.1" outlineLevel="0" r="15">
      <c r="A15" s="11" t="n">
        <v>45918</v>
      </c>
      <c r="B15" s="6" t="n">
        <v>-1224.55</v>
      </c>
      <c r="C15" s="0" t="s">
        <v>381</v>
      </c>
      <c r="D15" s="11" t="n">
        <v>45539</v>
      </c>
      <c r="E15" s="6" t="n">
        <v>5007.85</v>
      </c>
      <c r="F15" s="0" t="s">
        <v>380</v>
      </c>
      <c r="G15" s="11" t="n">
        <v>45980</v>
      </c>
      <c r="H15" s="6" t="n">
        <v>-280.36</v>
      </c>
      <c r="I15" s="0" t="s">
        <v>381</v>
      </c>
      <c r="J15" s="0"/>
      <c r="K15" s="0"/>
      <c r="L15" s="0"/>
      <c r="M15" s="0"/>
      <c r="N15" s="0"/>
      <c r="O15" s="0"/>
      <c r="P15" s="11" t="n">
        <v>45539</v>
      </c>
      <c r="Q15" s="6" t="n">
        <v>311.71</v>
      </c>
      <c r="R15" s="0" t="s">
        <v>380</v>
      </c>
      <c r="S15" s="0"/>
      <c r="T15" s="0"/>
      <c r="U15" s="0"/>
      <c r="V15" s="11" t="n">
        <v>45539</v>
      </c>
      <c r="W15" s="6" t="n">
        <v>1986.38</v>
      </c>
      <c r="X15" s="0" t="s">
        <v>380</v>
      </c>
      <c r="Y15" s="0"/>
      <c r="Z15" s="0"/>
      <c r="AA15" s="0"/>
      <c r="AB15" s="0"/>
      <c r="AC15" s="10" t="s">
        <f>=XIRR(AC2:AC14,AB2:AB14)</f>
      </c>
      <c r="AD15" s="0"/>
      <c r="AE15" s="0"/>
      <c r="AF15" s="0"/>
      <c r="AG15" s="0"/>
      <c r="AH15" s="11" t="n">
        <v>46135</v>
      </c>
      <c r="AI15" s="6" t="n">
        <v>-2433.58</v>
      </c>
      <c r="AJ15" s="0" t="s">
        <v>381</v>
      </c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11" t="n">
        <v>46076</v>
      </c>
      <c r="AX15" s="6" t="n">
        <v>-3537.28</v>
      </c>
      <c r="AY15" s="0" t="s">
        <v>381</v>
      </c>
      <c r="AZ15" s="11" t="n">
        <v>45540</v>
      </c>
      <c r="BA15" s="6" t="n">
        <v>3194.08</v>
      </c>
      <c r="BB15" s="0" t="s">
        <v>380</v>
      </c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8" t="s">
        <f>=-SUM(BP2:BP13)</f>
      </c>
      <c r="BQ15" s="0" t="s">
        <v>383</v>
      </c>
      <c r="BR15" s="11" t="n">
        <v>45565</v>
      </c>
      <c r="BS15" s="6" t="n">
        <v>-5671.46</v>
      </c>
      <c r="BT15" s="0" t="s">
        <v>381</v>
      </c>
      <c r="BU15" s="0"/>
      <c r="BV15" s="0"/>
      <c r="BW15" s="0"/>
      <c r="BX15" s="11" t="n">
        <v>46132</v>
      </c>
      <c r="BY15" s="6" t="n">
        <v>1611.49</v>
      </c>
      <c r="BZ15" s="0" t="s">
        <v>380</v>
      </c>
      <c r="CA15" s="11" t="n">
        <v>46174</v>
      </c>
      <c r="CB15" s="6" t="n">
        <v>395.39</v>
      </c>
      <c r="CC15" s="0" t="s">
        <v>380</v>
      </c>
      <c r="CD15" s="0"/>
      <c r="CE15" s="0"/>
      <c r="CF15" s="0"/>
      <c r="CG15" s="0"/>
      <c r="CH15" s="8" t="s">
        <f>=-SUM(CH2:CH13)</f>
      </c>
      <c r="CI15" s="0" t="s">
        <v>383</v>
      </c>
      <c r="CJ15" s="0"/>
      <c r="CK15" s="0"/>
      <c r="CL15" s="0"/>
      <c r="CM15" s="0"/>
      <c r="CN15" s="10" t="s">
        <f>=XIRR(CN2:CN14,CM2:CM14)</f>
      </c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11" t="n">
        <v>46114</v>
      </c>
      <c r="DC15" s="6" t="n">
        <v>270.14</v>
      </c>
      <c r="DD15" s="0" t="s">
        <v>380</v>
      </c>
      <c r="DE15" s="0"/>
      <c r="DF15" s="0"/>
      <c r="DG15" s="0"/>
      <c r="DH15" s="0"/>
      <c r="DI15" s="10" t="s">
        <f>=XIRR(DI2:DI14,DH2:DH14)</f>
      </c>
      <c r="DJ15" s="0"/>
      <c r="DK15" s="0"/>
      <c r="DL15" s="10" t="s">
        <f>=XIRR(DL2:DL14,DK2:DK14)</f>
      </c>
      <c r="DM15" s="0"/>
      <c r="DN15" s="11" t="n">
        <v>46064</v>
      </c>
      <c r="DO15" s="6" t="n">
        <v>-30418.26</v>
      </c>
      <c r="DP15" s="0" t="s">
        <v>381</v>
      </c>
      <c r="DQ15" s="11" t="n">
        <v>45565</v>
      </c>
      <c r="DR15" s="6" t="n">
        <v>-903.77</v>
      </c>
      <c r="DS15" s="0" t="s">
        <v>381</v>
      </c>
      <c r="DT15" s="0"/>
      <c r="DU15" s="0"/>
      <c r="DV15" s="0"/>
      <c r="DW15" s="0"/>
      <c r="DX15" s="0"/>
      <c r="DY15" s="0"/>
      <c r="DZ15" s="0"/>
      <c r="EA15" s="0"/>
      <c r="EB15" s="0"/>
      <c r="EC15" s="11" t="n">
        <v>46010</v>
      </c>
      <c r="ED15" s="6" t="n">
        <v>-3137.89</v>
      </c>
      <c r="EE15" s="0" t="s">
        <v>381</v>
      </c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11" t="n">
        <v>46016</v>
      </c>
      <c r="EV15" s="6" t="n">
        <v>-10137.44</v>
      </c>
      <c r="EW15" s="0" t="s">
        <v>381</v>
      </c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11" t="n">
        <v>46050</v>
      </c>
      <c r="GF15" s="6" t="n">
        <v>3441.48</v>
      </c>
      <c r="GG15" s="0" t="s">
        <v>380</v>
      </c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11" t="n">
        <v>46009</v>
      </c>
      <c r="HD15" s="6" t="n">
        <v>2930.64</v>
      </c>
      <c r="HE15" s="0" t="s">
        <v>380</v>
      </c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11" t="n">
        <v>46244</v>
      </c>
      <c r="IT15" s="6" t="n">
        <v>-48.88</v>
      </c>
      <c r="IU15" s="0" t="s">
        <v>294</v>
      </c>
      <c r="IV15" s="11" t="n">
        <v>46232</v>
      </c>
      <c r="IW15" s="6" t="n">
        <v>477.83</v>
      </c>
      <c r="IX15" s="0" t="s">
        <v>380</v>
      </c>
    </row>
    <row collapsed="false" customFormat="false" customHeight="false" hidden="false" ht="12.1" outlineLevel="0" r="16">
      <c r="A16" s="11" t="n">
        <v>46009</v>
      </c>
      <c r="B16" s="6" t="n">
        <v>11612.98</v>
      </c>
      <c r="C16" s="0" t="s">
        <v>380</v>
      </c>
      <c r="D16" s="11" t="n">
        <v>45554</v>
      </c>
      <c r="E16" s="6" t="n">
        <v>9392.41</v>
      </c>
      <c r="F16" s="0" t="s">
        <v>380</v>
      </c>
      <c r="G16" s="11" t="n">
        <v>45980</v>
      </c>
      <c r="H16" s="6" t="n">
        <v>-560.71</v>
      </c>
      <c r="I16" s="0" t="s">
        <v>381</v>
      </c>
      <c r="J16" s="0"/>
      <c r="K16" s="0"/>
      <c r="L16" s="0"/>
      <c r="M16" s="0"/>
      <c r="N16" s="0"/>
      <c r="O16" s="0"/>
      <c r="P16" s="11" t="n">
        <v>45540</v>
      </c>
      <c r="Q16" s="6" t="n">
        <v>-4035.22</v>
      </c>
      <c r="R16" s="0" t="s">
        <v>381</v>
      </c>
      <c r="S16" s="0"/>
      <c r="T16" s="0"/>
      <c r="U16" s="0"/>
      <c r="V16" s="11" t="n">
        <v>45554</v>
      </c>
      <c r="W16" s="6" t="n">
        <v>-3711.93</v>
      </c>
      <c r="X16" s="0" t="s">
        <v>381</v>
      </c>
      <c r="Y16" s="0"/>
      <c r="Z16" s="0"/>
      <c r="AA16" s="0"/>
      <c r="AB16" s="0"/>
      <c r="AC16" s="8" t="s">
        <f>=-SUM(AC2:AC14)</f>
      </c>
      <c r="AD16" s="0" t="s">
        <v>383</v>
      </c>
      <c r="AE16" s="0"/>
      <c r="AF16" s="0"/>
      <c r="AG16" s="0"/>
      <c r="AH16" s="0"/>
      <c r="AI16" s="10" t="s">
        <f>=XIRR(AI2:AI15,AH2:AH15)</f>
      </c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11" t="n">
        <v>46081</v>
      </c>
      <c r="AX16" s="6" t="n">
        <v>4094.1</v>
      </c>
      <c r="AY16" s="0" t="s">
        <v>380</v>
      </c>
      <c r="AZ16" s="11" t="n">
        <v>45540</v>
      </c>
      <c r="BA16" s="6" t="n">
        <v>1575.79</v>
      </c>
      <c r="BB16" s="0" t="s">
        <v>380</v>
      </c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11" t="n">
        <v>45565</v>
      </c>
      <c r="BS16" s="6" t="n">
        <v>-3544.67</v>
      </c>
      <c r="BT16" s="0" t="s">
        <v>381</v>
      </c>
      <c r="BU16" s="0"/>
      <c r="BV16" s="0"/>
      <c r="BW16" s="0"/>
      <c r="BX16" s="11" t="n">
        <v>46174</v>
      </c>
      <c r="BY16" s="6" t="n">
        <v>957.67</v>
      </c>
      <c r="BZ16" s="0" t="s">
        <v>380</v>
      </c>
      <c r="CA16" s="11" t="n">
        <v>46219</v>
      </c>
      <c r="CB16" s="6" t="n">
        <v>1020.9</v>
      </c>
      <c r="CC16" s="0" t="s">
        <v>380</v>
      </c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8" t="s">
        <f>=-SUM(CN2:CN14)</f>
      </c>
      <c r="CO16" s="0" t="s">
        <v>383</v>
      </c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11" t="n">
        <v>46125</v>
      </c>
      <c r="DC16" s="6" t="n">
        <v>-182.42</v>
      </c>
      <c r="DD16" s="0" t="s">
        <v>381</v>
      </c>
      <c r="DE16" s="0"/>
      <c r="DF16" s="0"/>
      <c r="DG16" s="0"/>
      <c r="DH16" s="0"/>
      <c r="DI16" s="8" t="s">
        <f>=-SUM(DI2:DI14)</f>
      </c>
      <c r="DJ16" s="0" t="s">
        <v>383</v>
      </c>
      <c r="DK16" s="0"/>
      <c r="DL16" s="8" t="s">
        <f>=-SUM(DL2:DL14)</f>
      </c>
      <c r="DM16" s="0" t="s">
        <v>383</v>
      </c>
      <c r="DN16" s="0"/>
      <c r="DO16" s="10" t="s">
        <f>=XIRR(DO2:DO15,DN2:DN15)</f>
      </c>
      <c r="DP16" s="0"/>
      <c r="DQ16" s="11" t="n">
        <v>45565</v>
      </c>
      <c r="DR16" s="6" t="n">
        <v>-903.37</v>
      </c>
      <c r="DS16" s="0" t="s">
        <v>381</v>
      </c>
      <c r="DT16" s="0"/>
      <c r="DU16" s="0"/>
      <c r="DV16" s="0"/>
      <c r="DW16" s="0"/>
      <c r="DX16" s="0"/>
      <c r="DY16" s="0"/>
      <c r="DZ16" s="0"/>
      <c r="EA16" s="0"/>
      <c r="EB16" s="0"/>
      <c r="EC16" s="11" t="n">
        <v>46111</v>
      </c>
      <c r="ED16" s="6" t="n">
        <v>-4139.54</v>
      </c>
      <c r="EE16" s="0" t="s">
        <v>381</v>
      </c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10" t="s">
        <f>=XIRR(EV2:EV15,EU2:EU15)</f>
      </c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11" t="n">
        <v>46050</v>
      </c>
      <c r="GF16" s="6" t="n">
        <v>101.22</v>
      </c>
      <c r="GG16" s="0" t="s">
        <v>380</v>
      </c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11" t="n">
        <v>46009</v>
      </c>
      <c r="HD16" s="6" t="n">
        <v>2876.34</v>
      </c>
      <c r="HE16" s="0" t="s">
        <v>380</v>
      </c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11" t="n">
        <v>46248</v>
      </c>
      <c r="IT16" s="6" t="n">
        <v>-878.83</v>
      </c>
      <c r="IU16" s="0" t="s">
        <v>381</v>
      </c>
      <c r="IV16" s="11" t="n">
        <v>46244</v>
      </c>
      <c r="IW16" s="6" t="n">
        <v>-384.11</v>
      </c>
      <c r="IX16" s="0" t="s">
        <v>381</v>
      </c>
    </row>
    <row collapsed="false" customFormat="false" customHeight="false" hidden="false" ht="12.1" outlineLevel="0" r="17">
      <c r="A17" s="11" t="n">
        <v>46010</v>
      </c>
      <c r="B17" s="6" t="n">
        <v>-1297.06</v>
      </c>
      <c r="C17" s="0" t="s">
        <v>381</v>
      </c>
      <c r="D17" s="11" t="n">
        <v>45565</v>
      </c>
      <c r="E17" s="6" t="n">
        <v>-454.43</v>
      </c>
      <c r="F17" s="0" t="s">
        <v>381</v>
      </c>
      <c r="G17" s="11" t="n">
        <v>45980</v>
      </c>
      <c r="H17" s="6" t="n">
        <v>-280.36</v>
      </c>
      <c r="I17" s="0" t="s">
        <v>381</v>
      </c>
      <c r="J17" s="0"/>
      <c r="K17" s="0"/>
      <c r="L17" s="0"/>
      <c r="M17" s="0"/>
      <c r="N17" s="0"/>
      <c r="O17" s="0"/>
      <c r="P17" s="11" t="n">
        <v>45705</v>
      </c>
      <c r="Q17" s="6" t="n">
        <v>379.19</v>
      </c>
      <c r="R17" s="0" t="s">
        <v>380</v>
      </c>
      <c r="S17" s="0"/>
      <c r="T17" s="0"/>
      <c r="U17" s="0"/>
      <c r="V17" s="0"/>
      <c r="W17" s="10" t="s">
        <f>=XIRR(W2:W16,V2:V16)</f>
      </c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8" t="s">
        <f>=-SUM(AI2:AI15)</f>
      </c>
      <c r="AJ17" s="0" t="s">
        <v>383</v>
      </c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11" t="n">
        <v>46097</v>
      </c>
      <c r="AX17" s="6" t="n">
        <v>173.05</v>
      </c>
      <c r="AY17" s="0" t="s">
        <v>380</v>
      </c>
      <c r="AZ17" s="11" t="n">
        <v>45540</v>
      </c>
      <c r="BA17" s="6" t="n">
        <v>6581.26</v>
      </c>
      <c r="BB17" s="0" t="s">
        <v>380</v>
      </c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10" t="s">
        <f>=XIRR(BS2:BS16,BR2:BR16)</f>
      </c>
      <c r="BT17" s="0"/>
      <c r="BU17" s="0"/>
      <c r="BV17" s="0"/>
      <c r="BW17" s="0"/>
      <c r="BX17" s="11" t="n">
        <v>46239</v>
      </c>
      <c r="BY17" s="6" t="n">
        <v>156.28</v>
      </c>
      <c r="BZ17" s="0" t="s">
        <v>380</v>
      </c>
      <c r="CA17" s="11" t="n">
        <v>46251</v>
      </c>
      <c r="CB17" s="6" t="n">
        <v>-966.13</v>
      </c>
      <c r="CC17" s="0" t="s">
        <v>381</v>
      </c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11" t="n">
        <v>46129</v>
      </c>
      <c r="DC17" s="6" t="n">
        <v>199.76</v>
      </c>
      <c r="DD17" s="0" t="s">
        <v>380</v>
      </c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8" t="s">
        <f>=-SUM(DO2:DO15)</f>
      </c>
      <c r="DP17" s="0" t="s">
        <v>383</v>
      </c>
      <c r="DQ17" s="11" t="n">
        <v>45565</v>
      </c>
      <c r="DR17" s="6" t="n">
        <v>-22581.92</v>
      </c>
      <c r="DS17" s="0" t="s">
        <v>381</v>
      </c>
      <c r="DT17" s="0"/>
      <c r="DU17" s="0"/>
      <c r="DV17" s="0"/>
      <c r="DW17" s="0"/>
      <c r="DX17" s="0"/>
      <c r="DY17" s="0"/>
      <c r="DZ17" s="0"/>
      <c r="EA17" s="0"/>
      <c r="EB17" s="0"/>
      <c r="EC17" s="11" t="n">
        <v>46112</v>
      </c>
      <c r="ED17" s="6" t="n">
        <v>4249.08</v>
      </c>
      <c r="EE17" s="0" t="s">
        <v>380</v>
      </c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8" t="s">
        <f>=-SUM(EV2:EV15)</f>
      </c>
      <c r="EW17" s="0" t="s">
        <v>383</v>
      </c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11" t="n">
        <v>46050</v>
      </c>
      <c r="GF17" s="6" t="n">
        <v>36945.3</v>
      </c>
      <c r="GG17" s="0" t="s">
        <v>380</v>
      </c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11" t="n">
        <v>46013</v>
      </c>
      <c r="HD17" s="6" t="n">
        <v>2899.08</v>
      </c>
      <c r="HE17" s="0" t="s">
        <v>380</v>
      </c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11" t="n">
        <v>46248</v>
      </c>
      <c r="IT17" s="6" t="n">
        <v>-1757.66</v>
      </c>
      <c r="IU17" s="0" t="s">
        <v>381</v>
      </c>
      <c r="IV17" s="11" t="n">
        <v>46244</v>
      </c>
      <c r="IW17" s="6" t="n">
        <v>-383.81</v>
      </c>
      <c r="IX17" s="0" t="s">
        <v>381</v>
      </c>
    </row>
    <row collapsed="false" customFormat="false" customHeight="false" hidden="false" ht="12.1" outlineLevel="0" r="18">
      <c r="A18" s="11" t="n">
        <v>46012</v>
      </c>
      <c r="B18" s="6" t="n">
        <v>127.61</v>
      </c>
      <c r="C18" s="0" t="s">
        <v>380</v>
      </c>
      <c r="D18" s="11" t="n">
        <v>45565</v>
      </c>
      <c r="E18" s="6" t="n">
        <v>-454.43</v>
      </c>
      <c r="F18" s="0" t="s">
        <v>381</v>
      </c>
      <c r="G18" s="11" t="n">
        <v>45982</v>
      </c>
      <c r="H18" s="6" t="n">
        <v>290.75</v>
      </c>
      <c r="I18" s="0" t="s">
        <v>380</v>
      </c>
      <c r="J18" s="0"/>
      <c r="K18" s="0"/>
      <c r="L18" s="0"/>
      <c r="M18" s="0"/>
      <c r="N18" s="0"/>
      <c r="O18" s="0"/>
      <c r="P18" s="11" t="n">
        <v>45707</v>
      </c>
      <c r="Q18" s="6" t="n">
        <v>374.24</v>
      </c>
      <c r="R18" s="0" t="s">
        <v>380</v>
      </c>
      <c r="S18" s="0"/>
      <c r="T18" s="0"/>
      <c r="U18" s="0"/>
      <c r="V18" s="0"/>
      <c r="W18" s="8" t="s">
        <f>=-SUM(W2:W16)</f>
      </c>
      <c r="X18" s="0" t="s">
        <v>383</v>
      </c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11" t="n">
        <v>46111</v>
      </c>
      <c r="AX18" s="6" t="n">
        <v>82.33</v>
      </c>
      <c r="AY18" s="0" t="s">
        <v>380</v>
      </c>
      <c r="AZ18" s="11" t="n">
        <v>45540</v>
      </c>
      <c r="BA18" s="6" t="n">
        <v>491.19</v>
      </c>
      <c r="BB18" s="0" t="s">
        <v>380</v>
      </c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8" t="s">
        <f>=-SUM(BS2:BS16)</f>
      </c>
      <c r="BT18" s="0" t="s">
        <v>383</v>
      </c>
      <c r="BU18" s="0"/>
      <c r="BV18" s="0"/>
      <c r="BW18" s="0"/>
      <c r="BX18" s="11" t="n">
        <v>46244</v>
      </c>
      <c r="BY18" s="6" t="n">
        <v>1395.68</v>
      </c>
      <c r="BZ18" s="0" t="s">
        <v>380</v>
      </c>
      <c r="CA18" s="11" t="n">
        <v>46251</v>
      </c>
      <c r="CB18" s="6" t="n">
        <v>-1288.17</v>
      </c>
      <c r="CC18" s="0" t="s">
        <v>381</v>
      </c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11" t="n">
        <v>46129</v>
      </c>
      <c r="DC18" s="6" t="n">
        <v>-2.92</v>
      </c>
      <c r="DD18" s="0" t="s">
        <v>381</v>
      </c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11" t="n">
        <v>45565</v>
      </c>
      <c r="DR18" s="6" t="n">
        <v>-4514.88</v>
      </c>
      <c r="DS18" s="0" t="s">
        <v>381</v>
      </c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10" t="s">
        <f>=XIRR(ED2:ED17,EC2:EC17)</f>
      </c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11" t="n">
        <v>46050</v>
      </c>
      <c r="GF18" s="6" t="n">
        <v>1113.42</v>
      </c>
      <c r="GG18" s="0" t="s">
        <v>380</v>
      </c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11" t="n">
        <v>46016</v>
      </c>
      <c r="HD18" s="6" t="n">
        <v>991.05</v>
      </c>
      <c r="HE18" s="0" t="s">
        <v>380</v>
      </c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11" t="n">
        <v>46248</v>
      </c>
      <c r="IT18" s="6" t="n">
        <v>-878.83</v>
      </c>
      <c r="IU18" s="0" t="s">
        <v>381</v>
      </c>
      <c r="IV18" s="0"/>
      <c r="IW18" s="10" t="s">
        <f>=XIRR(IW2:IW17,IV2:IV17)</f>
      </c>
      <c r="IX18" s="0"/>
    </row>
    <row collapsed="false" customFormat="false" customHeight="false" hidden="false" ht="12.1" outlineLevel="0" r="19">
      <c r="A19" s="11" t="n">
        <v>46016</v>
      </c>
      <c r="B19" s="6" t="n">
        <v>372.37</v>
      </c>
      <c r="C19" s="0" t="s">
        <v>380</v>
      </c>
      <c r="D19" s="11" t="n">
        <v>45565</v>
      </c>
      <c r="E19" s="6" t="n">
        <v>-14089.32</v>
      </c>
      <c r="F19" s="0" t="s">
        <v>381</v>
      </c>
      <c r="G19" s="11" t="n">
        <v>45986</v>
      </c>
      <c r="H19" s="6" t="n">
        <v>287.7</v>
      </c>
      <c r="I19" s="0" t="s">
        <v>380</v>
      </c>
      <c r="J19" s="0"/>
      <c r="K19" s="0"/>
      <c r="L19" s="0"/>
      <c r="M19" s="0"/>
      <c r="N19" s="0"/>
      <c r="O19" s="0"/>
      <c r="P19" s="11" t="n">
        <v>45707</v>
      </c>
      <c r="Q19" s="6" t="n">
        <v>752.48</v>
      </c>
      <c r="R19" s="0" t="s">
        <v>380</v>
      </c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11" t="n">
        <v>46129</v>
      </c>
      <c r="AX19" s="6" t="n">
        <v>9533.61</v>
      </c>
      <c r="AY19" s="0" t="s">
        <v>380</v>
      </c>
      <c r="AZ19" s="11" t="n">
        <v>45540</v>
      </c>
      <c r="BA19" s="6" t="n">
        <v>163.53</v>
      </c>
      <c r="BB19" s="0" t="s">
        <v>380</v>
      </c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11" t="n">
        <v>46244</v>
      </c>
      <c r="BY19" s="6" t="n">
        <v>1705.84</v>
      </c>
      <c r="BZ19" s="0" t="s">
        <v>380</v>
      </c>
      <c r="CA19" s="0"/>
      <c r="CB19" s="10" t="s">
        <f>=XIRR(CB2:CB18,CA2:CA18)</f>
      </c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11" t="n">
        <v>46130</v>
      </c>
      <c r="DC19" s="6" t="n">
        <v>-5134.12</v>
      </c>
      <c r="DD19" s="0" t="s">
        <v>381</v>
      </c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11" t="n">
        <v>45565</v>
      </c>
      <c r="DR19" s="6" t="n">
        <v>-22571.92</v>
      </c>
      <c r="DS19" s="0" t="s">
        <v>381</v>
      </c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8" t="s">
        <f>=-SUM(ED2:ED17)</f>
      </c>
      <c r="EE19" s="0" t="s">
        <v>383</v>
      </c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11" t="n">
        <v>46051</v>
      </c>
      <c r="GF19" s="6" t="n">
        <v>-475.48</v>
      </c>
      <c r="GG19" s="0" t="s">
        <v>250</v>
      </c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11" t="n">
        <v>46019</v>
      </c>
      <c r="HD19" s="6" t="n">
        <v>-20.84</v>
      </c>
      <c r="HE19" s="0" t="s">
        <v>210</v>
      </c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10" t="s">
        <f>=XIRR(IT2:IT18,IS2:IS18)</f>
      </c>
      <c r="IU19" s="0"/>
      <c r="IV19" s="0"/>
      <c r="IW19" s="8" t="s">
        <f>=-SUM(IW2:IW17)</f>
      </c>
      <c r="IX19" s="0" t="s">
        <v>383</v>
      </c>
    </row>
    <row collapsed="false" customFormat="false" customHeight="false" hidden="false" ht="12.1" outlineLevel="0" r="20">
      <c r="A20" s="11" t="n">
        <v>46017</v>
      </c>
      <c r="B20" s="6" t="n">
        <v>1262.41</v>
      </c>
      <c r="C20" s="0" t="s">
        <v>380</v>
      </c>
      <c r="D20" s="11" t="n">
        <v>45699</v>
      </c>
      <c r="E20" s="6" t="n">
        <v>1708.35</v>
      </c>
      <c r="F20" s="0" t="s">
        <v>380</v>
      </c>
      <c r="G20" s="11" t="n">
        <v>45988</v>
      </c>
      <c r="H20" s="6" t="n">
        <v>567</v>
      </c>
      <c r="I20" s="0" t="s">
        <v>380</v>
      </c>
      <c r="J20" s="0"/>
      <c r="K20" s="0"/>
      <c r="L20" s="0"/>
      <c r="M20" s="0"/>
      <c r="N20" s="0"/>
      <c r="O20" s="0"/>
      <c r="P20" s="11" t="n">
        <v>45708</v>
      </c>
      <c r="Q20" s="6" t="n">
        <v>-1539.63</v>
      </c>
      <c r="R20" s="0" t="s">
        <v>381</v>
      </c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11" t="n">
        <v>46140</v>
      </c>
      <c r="AX20" s="6" t="n">
        <v>-9234.34</v>
      </c>
      <c r="AY20" s="0" t="s">
        <v>381</v>
      </c>
      <c r="AZ20" s="11" t="n">
        <v>45541</v>
      </c>
      <c r="BA20" s="6" t="n">
        <v>-11638.18</v>
      </c>
      <c r="BB20" s="0" t="s">
        <v>381</v>
      </c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11" t="n">
        <v>46251</v>
      </c>
      <c r="BY20" s="6" t="n">
        <v>-4845.02</v>
      </c>
      <c r="BZ20" s="0" t="s">
        <v>381</v>
      </c>
      <c r="CA20" s="0"/>
      <c r="CB20" s="8" t="s">
        <f>=-SUM(CB2:CB18)</f>
      </c>
      <c r="CC20" s="0" t="s">
        <v>383</v>
      </c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10" t="s">
        <f>=XIRR(DC2:DC19,DB2:DB19)</f>
      </c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11" t="n">
        <v>45565</v>
      </c>
      <c r="DR20" s="6" t="n">
        <v>75565.5</v>
      </c>
      <c r="DS20" s="0" t="s">
        <v>380</v>
      </c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11" t="n">
        <v>46080</v>
      </c>
      <c r="GF20" s="6" t="n">
        <v>-392.26</v>
      </c>
      <c r="GG20" s="0" t="s">
        <v>268</v>
      </c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11" t="n">
        <v>46019</v>
      </c>
      <c r="HD20" s="6" t="n">
        <v>-249.08</v>
      </c>
      <c r="HE20" s="0" t="s">
        <v>211</v>
      </c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8" t="s">
        <f>=-SUM(IT2:IT18)</f>
      </c>
      <c r="IU20" s="0" t="s">
        <v>383</v>
      </c>
    </row>
    <row collapsed="false" customFormat="false" customHeight="false" hidden="false" ht="12.1" outlineLevel="0" r="21">
      <c r="A21" s="11" t="n">
        <v>46038</v>
      </c>
      <c r="B21" s="6" t="n">
        <v>-1225.52</v>
      </c>
      <c r="C21" s="0" t="s">
        <v>381</v>
      </c>
      <c r="D21" s="11" t="n">
        <v>45701</v>
      </c>
      <c r="E21" s="6" t="n">
        <v>-1784.11</v>
      </c>
      <c r="F21" s="0" t="s">
        <v>381</v>
      </c>
      <c r="G21" s="11" t="n">
        <v>45989</v>
      </c>
      <c r="H21" s="6" t="n">
        <v>-1153.8</v>
      </c>
      <c r="I21" s="0" t="s">
        <v>381</v>
      </c>
      <c r="J21" s="0"/>
      <c r="K21" s="0"/>
      <c r="L21" s="0"/>
      <c r="M21" s="0"/>
      <c r="N21" s="0"/>
      <c r="O21" s="0"/>
      <c r="P21" s="11" t="n">
        <v>46042</v>
      </c>
      <c r="Q21" s="6" t="n">
        <v>382.58</v>
      </c>
      <c r="R21" s="0" t="s">
        <v>380</v>
      </c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11" t="n">
        <v>46223</v>
      </c>
      <c r="AX21" s="6" t="n">
        <v>-422.5</v>
      </c>
      <c r="AY21" s="0" t="s">
        <v>348</v>
      </c>
      <c r="AZ21" s="11" t="n">
        <v>45541</v>
      </c>
      <c r="BA21" s="6" t="n">
        <v>154.63</v>
      </c>
      <c r="BB21" s="0" t="s">
        <v>380</v>
      </c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10" t="s">
        <f>=XIRR(BY2:BY20,BX2:BX20)</f>
      </c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8" t="s">
        <f>=-SUM(DC2:DC19)</f>
      </c>
      <c r="DD21" s="0" t="s">
        <v>383</v>
      </c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11" t="n">
        <v>45625</v>
      </c>
      <c r="DR21" s="6" t="n">
        <v>-1444</v>
      </c>
      <c r="DS21" s="0" t="s">
        <v>173</v>
      </c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11" t="n">
        <v>46091</v>
      </c>
      <c r="GF21" s="6" t="n">
        <v>402.32</v>
      </c>
      <c r="GG21" s="0" t="s">
        <v>380</v>
      </c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11" t="n">
        <v>46027</v>
      </c>
      <c r="HD21" s="6" t="n">
        <v>-1000.95</v>
      </c>
      <c r="HE21" s="0" t="s">
        <v>381</v>
      </c>
    </row>
    <row collapsed="false" customFormat="false" customHeight="false" hidden="false" ht="12.1" outlineLevel="0" r="22">
      <c r="A22" s="11" t="n">
        <v>46044</v>
      </c>
      <c r="B22" s="6" t="n">
        <v>-253.43</v>
      </c>
      <c r="C22" s="0" t="s">
        <v>381</v>
      </c>
      <c r="D22" s="11" t="n">
        <v>45957</v>
      </c>
      <c r="E22" s="6" t="n">
        <v>245.38</v>
      </c>
      <c r="F22" s="0" t="s">
        <v>380</v>
      </c>
      <c r="G22" s="11" t="n">
        <v>46034</v>
      </c>
      <c r="H22" s="6" t="n">
        <v>319.68</v>
      </c>
      <c r="I22" s="0" t="s">
        <v>380</v>
      </c>
      <c r="J22" s="0"/>
      <c r="K22" s="0"/>
      <c r="L22" s="0"/>
      <c r="M22" s="0"/>
      <c r="N22" s="0"/>
      <c r="O22" s="0"/>
      <c r="P22" s="11" t="n">
        <v>46064</v>
      </c>
      <c r="Q22" s="6" t="n">
        <v>-387.67</v>
      </c>
      <c r="R22" s="0" t="s">
        <v>381</v>
      </c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11" t="n">
        <v>46245</v>
      </c>
      <c r="AX22" s="6" t="n">
        <v>1515.76</v>
      </c>
      <c r="AY22" s="0" t="s">
        <v>380</v>
      </c>
      <c r="AZ22" s="11" t="n">
        <v>45541</v>
      </c>
      <c r="BA22" s="6" t="n">
        <v>4038.23</v>
      </c>
      <c r="BB22" s="0" t="s">
        <v>380</v>
      </c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8" t="s">
        <f>=-SUM(BY2:BY20)</f>
      </c>
      <c r="BZ22" s="0" t="s">
        <v>383</v>
      </c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11" t="n">
        <v>45796</v>
      </c>
      <c r="DR22" s="6" t="n">
        <v>-1589</v>
      </c>
      <c r="DS22" s="0" t="s">
        <v>175</v>
      </c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11" t="n">
        <v>46099</v>
      </c>
      <c r="GF22" s="6" t="n">
        <v>-42146.94</v>
      </c>
      <c r="GG22" s="0" t="s">
        <v>381</v>
      </c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11" t="n">
        <v>46037</v>
      </c>
      <c r="HD22" s="6" t="n">
        <v>-12085.2</v>
      </c>
      <c r="HE22" s="0" t="s">
        <v>381</v>
      </c>
    </row>
    <row collapsed="false" customFormat="false" customHeight="false" hidden="false" ht="12.1" outlineLevel="0" r="23">
      <c r="A23" s="11" t="n">
        <v>46044</v>
      </c>
      <c r="B23" s="6" t="n">
        <v>-253.43</v>
      </c>
      <c r="C23" s="0" t="s">
        <v>381</v>
      </c>
      <c r="D23" s="11" t="n">
        <v>45958</v>
      </c>
      <c r="E23" s="6" t="n">
        <v>-246.51</v>
      </c>
      <c r="F23" s="0" t="s">
        <v>381</v>
      </c>
      <c r="G23" s="11" t="n">
        <v>46050</v>
      </c>
      <c r="H23" s="6" t="n">
        <v>-360.76</v>
      </c>
      <c r="I23" s="0" t="s">
        <v>381</v>
      </c>
      <c r="J23" s="0"/>
      <c r="K23" s="0"/>
      <c r="L23" s="0"/>
      <c r="M23" s="0"/>
      <c r="N23" s="0"/>
      <c r="O23" s="0"/>
      <c r="P23" s="11" t="n">
        <v>46086</v>
      </c>
      <c r="Q23" s="6" t="n">
        <v>5065.05</v>
      </c>
      <c r="R23" s="0" t="s">
        <v>380</v>
      </c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11" t="n">
        <v>46251</v>
      </c>
      <c r="AX23" s="6" t="n">
        <v>-4069.7</v>
      </c>
      <c r="AY23" s="0" t="s">
        <v>381</v>
      </c>
      <c r="AZ23" s="11" t="n">
        <v>45547</v>
      </c>
      <c r="BA23" s="6" t="n">
        <v>-3621.5</v>
      </c>
      <c r="BB23" s="0" t="s">
        <v>381</v>
      </c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11" t="n">
        <v>45847</v>
      </c>
      <c r="DR23" s="6" t="n">
        <v>-7240.61</v>
      </c>
      <c r="DS23" s="0" t="s">
        <v>381</v>
      </c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11" t="n">
        <v>46178</v>
      </c>
      <c r="GF23" s="6" t="n">
        <v>202.6</v>
      </c>
      <c r="GG23" s="0" t="s">
        <v>380</v>
      </c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10" t="s">
        <f>=XIRR(HD2:HD22,HC2:HC22)</f>
      </c>
      <c r="HE23" s="0"/>
    </row>
    <row collapsed="false" customFormat="false" customHeight="false" hidden="false" ht="12.1" outlineLevel="0" r="24">
      <c r="A24" s="11" t="n">
        <v>46057</v>
      </c>
      <c r="B24" s="6" t="n">
        <v>1282.22</v>
      </c>
      <c r="C24" s="0" t="s">
        <v>380</v>
      </c>
      <c r="D24" s="11" t="n">
        <v>46152</v>
      </c>
      <c r="E24" s="6" t="n">
        <v>250.17</v>
      </c>
      <c r="F24" s="0" t="s">
        <v>380</v>
      </c>
      <c r="G24" s="11" t="n">
        <v>46077</v>
      </c>
      <c r="H24" s="6" t="n">
        <v>332.65</v>
      </c>
      <c r="I24" s="0" t="s">
        <v>380</v>
      </c>
      <c r="J24" s="0"/>
      <c r="K24" s="0"/>
      <c r="L24" s="0"/>
      <c r="M24" s="0"/>
      <c r="N24" s="0"/>
      <c r="O24" s="0"/>
      <c r="P24" s="11" t="n">
        <v>46125</v>
      </c>
      <c r="Q24" s="6" t="n">
        <v>-858.61</v>
      </c>
      <c r="R24" s="0" t="s">
        <v>381</v>
      </c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10" t="s">
        <f>=XIRR(AX2:AX23,AW2:AW23)</f>
      </c>
      <c r="AY24" s="0"/>
      <c r="AZ24" s="0"/>
      <c r="BA24" s="10" t="s">
        <f>=XIRR(BA2:BA23,AZ2:AZ23)</f>
      </c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11" t="n">
        <v>45847</v>
      </c>
      <c r="DR24" s="6" t="n">
        <v>-12413.67</v>
      </c>
      <c r="DS24" s="0" t="s">
        <v>381</v>
      </c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11" t="n">
        <v>46203</v>
      </c>
      <c r="GF24" s="6" t="n">
        <v>-2.38</v>
      </c>
      <c r="GG24" s="0" t="s">
        <v>336</v>
      </c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8" t="s">
        <f>=-SUM(HD2:HD22)</f>
      </c>
      <c r="HE24" s="0" t="s">
        <v>383</v>
      </c>
    </row>
    <row collapsed="false" customFormat="false" customHeight="false" hidden="false" ht="12.1" outlineLevel="0" r="25">
      <c r="A25" s="11" t="n">
        <v>46114</v>
      </c>
      <c r="B25" s="6" t="n">
        <v>-1338.53</v>
      </c>
      <c r="C25" s="0" t="s">
        <v>381</v>
      </c>
      <c r="D25" s="11" t="n">
        <v>46174</v>
      </c>
      <c r="E25" s="6" t="n">
        <v>231.71</v>
      </c>
      <c r="F25" s="0" t="s">
        <v>380</v>
      </c>
      <c r="G25" s="11" t="n">
        <v>46077</v>
      </c>
      <c r="H25" s="6" t="n">
        <v>16644.85</v>
      </c>
      <c r="I25" s="0" t="s">
        <v>380</v>
      </c>
      <c r="J25" s="0"/>
      <c r="K25" s="0"/>
      <c r="L25" s="0"/>
      <c r="M25" s="0"/>
      <c r="N25" s="0"/>
      <c r="O25" s="0"/>
      <c r="P25" s="11" t="n">
        <v>46129</v>
      </c>
      <c r="Q25" s="6" t="n">
        <v>430.08</v>
      </c>
      <c r="R25" s="0" t="s">
        <v>380</v>
      </c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8" t="s">
        <f>=-SUM(AX2:AX23)</f>
      </c>
      <c r="AY25" s="0" t="s">
        <v>383</v>
      </c>
      <c r="AZ25" s="0"/>
      <c r="BA25" s="8" t="s">
        <f>=-SUM(BA2:BA23)</f>
      </c>
      <c r="BB25" s="0" t="s">
        <v>383</v>
      </c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11" t="n">
        <v>45847</v>
      </c>
      <c r="DR25" s="6" t="n">
        <v>-61033.83</v>
      </c>
      <c r="DS25" s="0" t="s">
        <v>381</v>
      </c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11" t="n">
        <v>46234</v>
      </c>
      <c r="GF25" s="6" t="n">
        <v>-2.4</v>
      </c>
      <c r="GG25" s="0" t="s">
        <v>361</v>
      </c>
    </row>
    <row collapsed="false" customFormat="false" customHeight="false" hidden="false" ht="12.1" outlineLevel="0" r="26">
      <c r="A26" s="11" t="n">
        <v>46129</v>
      </c>
      <c r="B26" s="6" t="n">
        <v>1277.72</v>
      </c>
      <c r="C26" s="0" t="s">
        <v>380</v>
      </c>
      <c r="D26" s="11" t="n">
        <v>46174</v>
      </c>
      <c r="E26" s="6" t="n">
        <v>464.63</v>
      </c>
      <c r="F26" s="0" t="s">
        <v>380</v>
      </c>
      <c r="G26" s="11" t="n">
        <v>46080</v>
      </c>
      <c r="H26" s="6" t="n">
        <v>-16275.84</v>
      </c>
      <c r="I26" s="0" t="s">
        <v>381</v>
      </c>
      <c r="J26" s="0"/>
      <c r="K26" s="0"/>
      <c r="L26" s="0"/>
      <c r="M26" s="0"/>
      <c r="N26" s="0"/>
      <c r="O26" s="0"/>
      <c r="P26" s="11" t="n">
        <v>46130</v>
      </c>
      <c r="Q26" s="6" t="n">
        <v>-424.47</v>
      </c>
      <c r="R26" s="0" t="s">
        <v>381</v>
      </c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11" t="n">
        <v>45847</v>
      </c>
      <c r="DR26" s="6" t="n">
        <v>-1034.47</v>
      </c>
      <c r="DS26" s="0" t="s">
        <v>381</v>
      </c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11" t="n">
        <v>46247</v>
      </c>
      <c r="GF26" s="6" t="n">
        <v>-102.12</v>
      </c>
      <c r="GG26" s="0" t="s">
        <v>381</v>
      </c>
    </row>
    <row collapsed="false" customFormat="false" customHeight="false" hidden="false" ht="12.1" outlineLevel="0" r="27">
      <c r="A27" s="11" t="n">
        <v>46140</v>
      </c>
      <c r="B27" s="6" t="n">
        <v>-10857.81</v>
      </c>
      <c r="C27" s="0" t="s">
        <v>381</v>
      </c>
      <c r="D27" s="11" t="n">
        <v>46197</v>
      </c>
      <c r="E27" s="6" t="n">
        <v>187.29</v>
      </c>
      <c r="F27" s="0" t="s">
        <v>380</v>
      </c>
      <c r="G27" s="11" t="n">
        <v>46080</v>
      </c>
      <c r="H27" s="6" t="n">
        <v>982.6</v>
      </c>
      <c r="I27" s="0" t="s">
        <v>380</v>
      </c>
      <c r="J27" s="0"/>
      <c r="K27" s="0"/>
      <c r="L27" s="0"/>
      <c r="M27" s="0"/>
      <c r="N27" s="0"/>
      <c r="O27" s="0"/>
      <c r="P27" s="11" t="n">
        <v>46130</v>
      </c>
      <c r="Q27" s="6" t="n">
        <v>-424.59</v>
      </c>
      <c r="R27" s="0" t="s">
        <v>381</v>
      </c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11" t="n">
        <v>45847</v>
      </c>
      <c r="DR27" s="6" t="n">
        <v>-4138.73</v>
      </c>
      <c r="DS27" s="0" t="s">
        <v>381</v>
      </c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11" t="n">
        <v>46251</v>
      </c>
      <c r="GF27" s="6" t="n">
        <v>-102.08</v>
      </c>
      <c r="GG27" s="0" t="s">
        <v>381</v>
      </c>
    </row>
    <row collapsed="false" customFormat="false" customHeight="false" hidden="false" ht="12.1" outlineLevel="0" r="28">
      <c r="A28" s="11" t="n">
        <v>46153</v>
      </c>
      <c r="B28" s="6" t="n">
        <v>1195.69</v>
      </c>
      <c r="C28" s="0" t="s">
        <v>380</v>
      </c>
      <c r="D28" s="11" t="n">
        <v>46251</v>
      </c>
      <c r="E28" s="6" t="n">
        <v>-391.81</v>
      </c>
      <c r="F28" s="0" t="s">
        <v>381</v>
      </c>
      <c r="G28" s="11" t="n">
        <v>46080</v>
      </c>
      <c r="H28" s="6" t="n">
        <v>2620.27</v>
      </c>
      <c r="I28" s="0" t="s">
        <v>380</v>
      </c>
      <c r="J28" s="0"/>
      <c r="K28" s="0"/>
      <c r="L28" s="0"/>
      <c r="M28" s="0"/>
      <c r="N28" s="0"/>
      <c r="O28" s="0"/>
      <c r="P28" s="11" t="n">
        <v>46130</v>
      </c>
      <c r="Q28" s="6" t="n">
        <v>-3821.29</v>
      </c>
      <c r="R28" s="0" t="s">
        <v>381</v>
      </c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10" t="s">
        <f>=XIRR(DR2:DR27,DQ2:DQ27)</f>
      </c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10" t="s">
        <f>=XIRR(GF2:GF27,GE2:GE27)</f>
      </c>
      <c r="GG28" s="0"/>
    </row>
    <row collapsed="false" customFormat="false" customHeight="false" hidden="false" ht="12.1" outlineLevel="0" r="29">
      <c r="A29" s="11" t="n">
        <v>46251</v>
      </c>
      <c r="B29" s="6" t="n">
        <v>-842.29</v>
      </c>
      <c r="C29" s="0" t="s">
        <v>381</v>
      </c>
      <c r="D29" s="11" t="n">
        <v>46251</v>
      </c>
      <c r="E29" s="6" t="n">
        <v>-587.71</v>
      </c>
      <c r="F29" s="0" t="s">
        <v>381</v>
      </c>
      <c r="G29" s="11" t="n">
        <v>46118</v>
      </c>
      <c r="H29" s="6" t="n">
        <v>1589.78</v>
      </c>
      <c r="I29" s="0" t="s">
        <v>380</v>
      </c>
      <c r="J29" s="0"/>
      <c r="K29" s="0"/>
      <c r="L29" s="0"/>
      <c r="M29" s="0"/>
      <c r="N29" s="0"/>
      <c r="O29" s="0"/>
      <c r="P29" s="0"/>
      <c r="Q29" s="10" t="s">
        <f>=XIRR(Q2:Q28,P2:P28)</f>
      </c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8" t="s">
        <f>=-SUM(DR2:DR27)</f>
      </c>
      <c r="DS29" s="0" t="s">
        <v>383</v>
      </c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8" t="s">
        <f>=-SUM(GF2:GF27)</f>
      </c>
      <c r="GG29" s="0" t="s">
        <v>383</v>
      </c>
    </row>
    <row collapsed="false" customFormat="false" customHeight="false" hidden="false" ht="12.1" outlineLevel="0" r="30">
      <c r="A30" s="0"/>
      <c r="B30" s="10" t="s">
        <f>=XIRR(B2:B29,A2:A29)</f>
      </c>
      <c r="C30" s="0"/>
      <c r="D30" s="0"/>
      <c r="E30" s="10" t="s">
        <f>=XIRR(E2:E29,D2:D29)</f>
      </c>
      <c r="F30" s="0"/>
      <c r="G30" s="11" t="n">
        <v>46118</v>
      </c>
      <c r="H30" s="6" t="n">
        <v>317.96</v>
      </c>
      <c r="I30" s="0" t="s">
        <v>380</v>
      </c>
      <c r="J30" s="0"/>
      <c r="K30" s="0"/>
      <c r="L30" s="0"/>
      <c r="M30" s="0"/>
      <c r="N30" s="0"/>
      <c r="O30" s="0"/>
      <c r="P30" s="0"/>
      <c r="Q30" s="8" t="s">
        <f>=-SUM(Q2:Q28)</f>
      </c>
      <c r="R30" s="0" t="s">
        <v>383</v>
      </c>
    </row>
    <row collapsed="false" customFormat="false" customHeight="false" hidden="false" ht="12.1" outlineLevel="0" r="31">
      <c r="A31" s="0"/>
      <c r="B31" s="8" t="s">
        <f>=-SUM(B2:B29)</f>
      </c>
      <c r="C31" s="0" t="s">
        <v>383</v>
      </c>
      <c r="D31" s="0"/>
      <c r="E31" s="8" t="s">
        <f>=-SUM(E2:E29)</f>
      </c>
      <c r="F31" s="0" t="s">
        <v>383</v>
      </c>
      <c r="G31" s="11" t="n">
        <v>46182</v>
      </c>
      <c r="H31" s="6" t="n">
        <v>-503.57</v>
      </c>
      <c r="I31" s="0" t="s">
        <v>321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11" t="n">
        <v>46208</v>
      </c>
      <c r="H32" s="6" t="n">
        <v>996.89</v>
      </c>
      <c r="I32" s="0" t="s">
        <v>380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11" t="n">
        <v>46251</v>
      </c>
      <c r="H33" s="6" t="n">
        <v>-5116.89</v>
      </c>
      <c r="I33" s="0" t="s">
        <v>381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10" t="s">
        <f>=XIRR(H2:H33,G2:G33)</f>
      </c>
      <c r="I34" s="0"/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8" t="s">
        <f>=-SUM(H2:H33)</f>
      </c>
      <c r="I35" s="0" t="s">
        <v>383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R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495</v>
      </c>
      <c r="C1" s="0"/>
      <c r="D1" s="0"/>
      <c r="E1" s="3" t="s">
        <v>496</v>
      </c>
      <c r="F1" s="0"/>
      <c r="G1" s="0"/>
      <c r="H1" s="3" t="s">
        <v>497</v>
      </c>
      <c r="I1" s="0"/>
      <c r="J1" s="0"/>
      <c r="K1" s="3" t="s">
        <v>498</v>
      </c>
      <c r="L1" s="0"/>
      <c r="M1" s="0"/>
      <c r="N1" s="3" t="s">
        <v>499</v>
      </c>
      <c r="O1" s="0"/>
      <c r="P1" s="0"/>
      <c r="Q1" s="3" t="s">
        <v>500</v>
      </c>
      <c r="R1" s="0"/>
      <c r="S1" s="0"/>
      <c r="T1" s="3" t="s">
        <v>501</v>
      </c>
      <c r="U1" s="0"/>
      <c r="V1" s="0"/>
      <c r="W1" s="3" t="s">
        <v>502</v>
      </c>
      <c r="X1" s="0"/>
      <c r="Y1" s="0"/>
      <c r="Z1" s="3" t="s">
        <v>503</v>
      </c>
      <c r="AA1" s="0"/>
      <c r="AB1" s="0"/>
      <c r="AC1" s="3" t="s">
        <v>504</v>
      </c>
      <c r="AD1" s="0"/>
      <c r="AE1" s="0"/>
      <c r="AF1" s="3" t="s">
        <v>505</v>
      </c>
      <c r="AG1" s="0"/>
      <c r="AH1" s="0"/>
      <c r="AI1" s="3" t="s">
        <v>506</v>
      </c>
      <c r="AJ1" s="0"/>
      <c r="AK1" s="0"/>
      <c r="AL1" s="3" t="s">
        <v>507</v>
      </c>
      <c r="AM1" s="0"/>
      <c r="AN1" s="0"/>
      <c r="AO1" s="3" t="s">
        <v>508</v>
      </c>
      <c r="AP1" s="0"/>
      <c r="AQ1" s="0"/>
      <c r="AR1" s="3" t="s">
        <v>509</v>
      </c>
      <c r="AS1" s="0"/>
      <c r="AT1" s="0"/>
      <c r="AU1" s="3" t="s">
        <v>510</v>
      </c>
      <c r="AV1" s="0"/>
      <c r="AW1" s="0"/>
      <c r="AX1" s="3" t="s">
        <v>511</v>
      </c>
      <c r="AY1" s="0"/>
      <c r="AZ1" s="0"/>
      <c r="BA1" s="3" t="s">
        <v>512</v>
      </c>
      <c r="BB1" s="0"/>
      <c r="BC1" s="0"/>
      <c r="BD1" s="3" t="s">
        <v>513</v>
      </c>
      <c r="BE1" s="0"/>
      <c r="BF1" s="0"/>
      <c r="BG1" s="3" t="s">
        <v>514</v>
      </c>
      <c r="BH1" s="0"/>
      <c r="BI1" s="0"/>
      <c r="BJ1" s="3" t="s">
        <v>515</v>
      </c>
      <c r="BK1" s="0"/>
      <c r="BL1" s="0"/>
      <c r="BM1" s="3" t="s">
        <v>516</v>
      </c>
      <c r="BN1" s="0"/>
      <c r="BO1" s="0"/>
      <c r="BP1" s="3" t="s">
        <v>517</v>
      </c>
      <c r="BQ1" s="0"/>
      <c r="BR1" s="0"/>
      <c r="BS1" s="3" t="s">
        <v>518</v>
      </c>
      <c r="BT1" s="0"/>
      <c r="BU1" s="0"/>
      <c r="BV1" s="3" t="s">
        <v>519</v>
      </c>
      <c r="BW1" s="0"/>
      <c r="BX1" s="0"/>
      <c r="BY1" s="3" t="s">
        <v>520</v>
      </c>
      <c r="BZ1" s="0"/>
      <c r="CA1" s="0"/>
      <c r="CB1" s="3" t="s">
        <v>521</v>
      </c>
      <c r="CC1" s="0"/>
      <c r="CD1" s="0"/>
      <c r="CE1" s="3" t="s">
        <v>522</v>
      </c>
      <c r="CF1" s="0"/>
      <c r="CG1" s="0"/>
      <c r="CH1" s="3" t="s">
        <v>523</v>
      </c>
      <c r="CI1" s="0"/>
      <c r="CJ1" s="0"/>
      <c r="CK1" s="3" t="s">
        <v>524</v>
      </c>
      <c r="CL1" s="0"/>
      <c r="CM1" s="0"/>
      <c r="CN1" s="3" t="s">
        <v>525</v>
      </c>
      <c r="CO1" s="0"/>
      <c r="CP1" s="0"/>
      <c r="CQ1" s="3" t="s">
        <v>526</v>
      </c>
      <c r="CR1" s="0"/>
    </row>
    <row collapsed="false" customFormat="false" customHeight="false" hidden="false" ht="12.1" outlineLevel="0" r="2">
      <c r="A2" s="11" t="n">
        <v>46014</v>
      </c>
      <c r="B2" s="6" t="n">
        <v>1</v>
      </c>
      <c r="C2" s="6" t="n">
        <v>298.13</v>
      </c>
      <c r="D2" s="11" t="n">
        <v>46078</v>
      </c>
      <c r="E2" s="6" t="n">
        <v>5</v>
      </c>
      <c r="F2" s="6" t="n">
        <v>603.55</v>
      </c>
      <c r="G2" s="11" t="n">
        <v>46129</v>
      </c>
      <c r="H2" s="6" t="n">
        <v>3</v>
      </c>
      <c r="I2" s="6" t="n">
        <v>978.3</v>
      </c>
      <c r="J2" s="11" t="n">
        <v>46232</v>
      </c>
      <c r="K2" s="6" t="n">
        <v>1</v>
      </c>
      <c r="L2" s="6" t="n">
        <v>3990.45</v>
      </c>
      <c r="M2" s="11" t="n">
        <v>46080</v>
      </c>
      <c r="N2" s="6" t="n">
        <v>20</v>
      </c>
      <c r="O2" s="6" t="n">
        <v>3687.43</v>
      </c>
      <c r="P2" s="11" t="n">
        <v>46129</v>
      </c>
      <c r="Q2" s="6" t="n">
        <v>2</v>
      </c>
      <c r="R2" s="6" t="n">
        <v>236.12</v>
      </c>
      <c r="S2" s="11" t="n">
        <v>46174</v>
      </c>
      <c r="T2" s="6" t="n">
        <v>1</v>
      </c>
      <c r="U2" s="6" t="n">
        <v>2458.7</v>
      </c>
      <c r="V2" s="11" t="n">
        <v>45996</v>
      </c>
      <c r="W2" s="6" t="n">
        <v>3</v>
      </c>
      <c r="X2" s="6" t="n">
        <v>697.74</v>
      </c>
      <c r="Y2" s="11" t="n">
        <v>45996</v>
      </c>
      <c r="Z2" s="6" t="n">
        <v>815</v>
      </c>
      <c r="AA2" s="6" t="n">
        <v>1504.82</v>
      </c>
      <c r="AB2" s="11" t="n">
        <v>45996</v>
      </c>
      <c r="AC2" s="6" t="n">
        <v>7</v>
      </c>
      <c r="AD2" s="6" t="n">
        <v>1311.66</v>
      </c>
      <c r="AE2" s="11" t="n">
        <v>45996</v>
      </c>
      <c r="AF2" s="6" t="n">
        <v>9</v>
      </c>
      <c r="AG2" s="6" t="n">
        <v>1432.53</v>
      </c>
      <c r="AH2" s="11" t="n">
        <v>46101</v>
      </c>
      <c r="AI2" s="6" t="n">
        <v>4</v>
      </c>
      <c r="AJ2" s="6" t="n">
        <v>658.72</v>
      </c>
      <c r="AK2" s="11" t="n">
        <v>46230</v>
      </c>
      <c r="AL2" s="6" t="n">
        <v>795</v>
      </c>
      <c r="AM2" s="6" t="n">
        <v>989.85</v>
      </c>
      <c r="AN2" s="11" t="n">
        <v>46140</v>
      </c>
      <c r="AO2" s="6" t="n">
        <v>38</v>
      </c>
      <c r="AP2" s="6" t="n">
        <v>75.1716</v>
      </c>
      <c r="AQ2" s="11" t="n">
        <v>46189</v>
      </c>
      <c r="AR2" s="6" t="n">
        <v>1</v>
      </c>
      <c r="AS2" s="6" t="n">
        <v>135.8</v>
      </c>
      <c r="AT2" s="11" t="n">
        <v>46189</v>
      </c>
      <c r="AU2" s="6" t="n">
        <v>1</v>
      </c>
      <c r="AV2" s="6" t="n">
        <v>99.96</v>
      </c>
      <c r="AW2" s="11" t="n">
        <v>46247</v>
      </c>
      <c r="AX2" s="6" t="n">
        <v>1</v>
      </c>
      <c r="AY2" s="6" t="n">
        <v>5.64</v>
      </c>
      <c r="AZ2" s="11" t="n">
        <v>46189</v>
      </c>
      <c r="BA2" s="6" t="n">
        <v>1</v>
      </c>
      <c r="BB2" s="6" t="n">
        <v>1.05</v>
      </c>
      <c r="BC2" s="11" t="n">
        <v>46189</v>
      </c>
      <c r="BD2" s="6" t="n">
        <v>1</v>
      </c>
      <c r="BE2" s="6" t="n">
        <v>12.44</v>
      </c>
      <c r="BF2" s="11" t="n">
        <v>46104</v>
      </c>
      <c r="BG2" s="6" t="n">
        <v>41</v>
      </c>
      <c r="BH2" s="6" t="n">
        <v>41000</v>
      </c>
      <c r="BI2" s="11" t="n">
        <v>45847</v>
      </c>
      <c r="BJ2" s="6" t="n">
        <v>2</v>
      </c>
      <c r="BK2" s="6" t="n">
        <v>1243.37</v>
      </c>
      <c r="BL2" s="11" t="n">
        <v>46038</v>
      </c>
      <c r="BM2" s="6" t="n">
        <v>16</v>
      </c>
      <c r="BN2" s="6" t="n">
        <v>10168.19</v>
      </c>
      <c r="BO2" s="11" t="n">
        <v>46038</v>
      </c>
      <c r="BP2" s="6" t="n">
        <v>7</v>
      </c>
      <c r="BQ2" s="6" t="n">
        <v>6607.68</v>
      </c>
      <c r="BR2" s="11" t="n">
        <v>46036</v>
      </c>
      <c r="BS2" s="6" t="n">
        <v>12</v>
      </c>
      <c r="BT2" s="6" t="n">
        <v>10785.41</v>
      </c>
      <c r="BU2" s="11" t="n">
        <v>46038</v>
      </c>
      <c r="BV2" s="6" t="n">
        <v>20</v>
      </c>
      <c r="BW2" s="6" t="n">
        <v>20011.95</v>
      </c>
      <c r="BX2" s="11" t="n">
        <v>45861</v>
      </c>
      <c r="BY2" s="6" t="n">
        <v>8</v>
      </c>
      <c r="BZ2" s="6" t="n">
        <v>7529.15</v>
      </c>
      <c r="CA2" s="11" t="n">
        <v>45953</v>
      </c>
      <c r="CB2" s="6" t="n">
        <v>8</v>
      </c>
      <c r="CC2" s="6" t="n">
        <v>7375.02</v>
      </c>
      <c r="CD2" s="11" t="n">
        <v>46072</v>
      </c>
      <c r="CE2" s="6" t="n">
        <v>7</v>
      </c>
      <c r="CF2" s="6" t="n">
        <v>6797.02</v>
      </c>
      <c r="CG2" s="11" t="n">
        <v>46199</v>
      </c>
      <c r="CH2" s="6" t="n">
        <v>4</v>
      </c>
      <c r="CI2" s="6" t="n">
        <v>4000</v>
      </c>
      <c r="CJ2" s="11" t="n">
        <v>46122</v>
      </c>
      <c r="CK2" s="6" t="n">
        <v>1</v>
      </c>
      <c r="CL2" s="6" t="n">
        <v>1000</v>
      </c>
      <c r="CM2" s="11" t="n">
        <v>46156</v>
      </c>
      <c r="CN2" s="6" t="n">
        <v>1</v>
      </c>
      <c r="CO2" s="6" t="n">
        <v>1015.71</v>
      </c>
      <c r="CP2" s="11" t="n">
        <v>46104</v>
      </c>
      <c r="CQ2" s="6" t="n">
        <v>1</v>
      </c>
      <c r="CR2" s="6" t="n">
        <v>1015.16</v>
      </c>
    </row>
    <row collapsed="false" customFormat="false" customHeight="false" hidden="false" ht="12.1" outlineLevel="0" r="3">
      <c r="A3" s="11" t="n">
        <v>46076</v>
      </c>
      <c r="B3" s="6" t="n">
        <v>1</v>
      </c>
      <c r="C3" s="6" t="n">
        <v>314.22</v>
      </c>
      <c r="D3" s="11" t="n">
        <v>46080</v>
      </c>
      <c r="E3" s="6" t="n">
        <v>28</v>
      </c>
      <c r="F3" s="6" t="n">
        <v>3396.13</v>
      </c>
      <c r="G3" s="11" t="n">
        <v>46129</v>
      </c>
      <c r="H3" s="6" t="n">
        <v>1</v>
      </c>
      <c r="I3" s="6" t="n">
        <v>326.4</v>
      </c>
      <c r="J3" s="11" t="n">
        <v>46251</v>
      </c>
      <c r="K3" s="6" t="n">
        <v>1</v>
      </c>
      <c r="L3" s="6" t="n">
        <v>3627.78</v>
      </c>
      <c r="M3" s="0"/>
      <c r="N3" s="5" t="s">
        <f>=SUM(O2:O2)/SUM(N2:N2)</f>
      </c>
      <c r="O3" s="0" t="s">
        <v>12</v>
      </c>
      <c r="P3" s="11" t="n">
        <v>46129</v>
      </c>
      <c r="Q3" s="6" t="n">
        <v>12</v>
      </c>
      <c r="R3" s="6" t="n">
        <v>1444.67</v>
      </c>
      <c r="S3" s="0"/>
      <c r="T3" s="5" t="s">
        <f>=SUM(U2:U2)/SUM(T2:T2)</f>
      </c>
      <c r="U3" s="0" t="s">
        <v>12</v>
      </c>
      <c r="V3" s="11" t="n">
        <v>46021</v>
      </c>
      <c r="W3" s="6" t="n">
        <v>1</v>
      </c>
      <c r="X3" s="6" t="n">
        <v>248.99</v>
      </c>
      <c r="Y3" s="11" t="n">
        <v>46015</v>
      </c>
      <c r="Z3" s="6" t="n">
        <v>115</v>
      </c>
      <c r="AA3" s="6" t="n">
        <v>212.08</v>
      </c>
      <c r="AB3" s="11" t="n">
        <v>46015</v>
      </c>
      <c r="AC3" s="6" t="n">
        <v>1</v>
      </c>
      <c r="AD3" s="6" t="n">
        <v>191</v>
      </c>
      <c r="AE3" s="11" t="n">
        <v>46015</v>
      </c>
      <c r="AF3" s="6" t="n">
        <v>2</v>
      </c>
      <c r="AG3" s="6" t="n">
        <v>320.72</v>
      </c>
      <c r="AH3" s="11" t="n">
        <v>46101</v>
      </c>
      <c r="AI3" s="6" t="n">
        <v>1</v>
      </c>
      <c r="AJ3" s="6" t="n">
        <v>164.68</v>
      </c>
      <c r="AK3" s="11" t="n">
        <v>46230</v>
      </c>
      <c r="AL3" s="6" t="n">
        <v>8</v>
      </c>
      <c r="AM3" s="6" t="n">
        <v>9.96</v>
      </c>
      <c r="AN3" s="11" t="n">
        <v>46176</v>
      </c>
      <c r="AO3" s="6" t="n">
        <v>16</v>
      </c>
      <c r="AP3" s="6" t="n">
        <v>32.09</v>
      </c>
      <c r="AQ3" s="0"/>
      <c r="AR3" s="5" t="s">
        <f>=SUM(AS2:AS2)/SUM(AR2:AR2)</f>
      </c>
      <c r="AS3" s="0" t="s">
        <v>12</v>
      </c>
      <c r="AT3" s="0"/>
      <c r="AU3" s="5" t="s">
        <f>=SUM(AV2:AV2)/SUM(AU2:AU2)</f>
      </c>
      <c r="AV3" s="0" t="s">
        <v>12</v>
      </c>
      <c r="AW3" s="11" t="n">
        <v>46251</v>
      </c>
      <c r="AX3" s="6" t="n">
        <v>13</v>
      </c>
      <c r="AY3" s="6" t="n">
        <v>68.9</v>
      </c>
      <c r="AZ3" s="0"/>
      <c r="BA3" s="5" t="s">
        <f>=SUM(BB2:BB2)/SUM(BA2:BA2)</f>
      </c>
      <c r="BB3" s="0" t="s">
        <v>12</v>
      </c>
      <c r="BC3" s="0"/>
      <c r="BD3" s="5" t="s">
        <f>=SUM(BE2:BE2)/SUM(BD2:BD2)</f>
      </c>
      <c r="BE3" s="0" t="s">
        <v>12</v>
      </c>
      <c r="BF3" s="11" t="n">
        <v>46134</v>
      </c>
      <c r="BG3" s="6" t="n">
        <v>1</v>
      </c>
      <c r="BH3" s="6" t="n">
        <v>988.45</v>
      </c>
      <c r="BI3" s="11" t="n">
        <v>45847</v>
      </c>
      <c r="BJ3" s="6" t="n">
        <v>7</v>
      </c>
      <c r="BK3" s="6" t="n">
        <v>4359.08</v>
      </c>
      <c r="BL3" s="11" t="n">
        <v>46064</v>
      </c>
      <c r="BM3" s="6" t="n">
        <v>1</v>
      </c>
      <c r="BN3" s="6" t="n">
        <v>635.5</v>
      </c>
      <c r="BO3" s="11" t="n">
        <v>46077</v>
      </c>
      <c r="BP3" s="6" t="n">
        <v>9</v>
      </c>
      <c r="BQ3" s="6" t="n">
        <v>8510.7</v>
      </c>
      <c r="BR3" s="11" t="n">
        <v>46038</v>
      </c>
      <c r="BS3" s="6" t="n">
        <v>1</v>
      </c>
      <c r="BT3" s="6" t="n">
        <v>911.47</v>
      </c>
      <c r="BU3" s="0"/>
      <c r="BV3" s="5" t="s">
        <f>=SUM(BW2:BW2)/SUM(BV2:BV2)</f>
      </c>
      <c r="BW3" s="0" t="s">
        <v>12</v>
      </c>
      <c r="BX3" s="11" t="n">
        <v>45866</v>
      </c>
      <c r="BY3" s="6" t="n">
        <v>1</v>
      </c>
      <c r="BZ3" s="6" t="n">
        <v>938.45</v>
      </c>
      <c r="CA3" s="11" t="n">
        <v>45953</v>
      </c>
      <c r="CB3" s="6" t="n">
        <v>1</v>
      </c>
      <c r="CC3" s="6" t="n">
        <v>923.7</v>
      </c>
      <c r="CD3" s="11" t="n">
        <v>46091</v>
      </c>
      <c r="CE3" s="6" t="n">
        <v>2</v>
      </c>
      <c r="CF3" s="6" t="n">
        <v>1944.18</v>
      </c>
      <c r="CG3" s="11" t="n">
        <v>46210</v>
      </c>
      <c r="CH3" s="6" t="n">
        <v>1</v>
      </c>
      <c r="CI3" s="6" t="n">
        <v>989.9</v>
      </c>
      <c r="CJ3" s="11" t="n">
        <v>46125</v>
      </c>
      <c r="CK3" s="6" t="n">
        <v>1</v>
      </c>
      <c r="CL3" s="6" t="n">
        <v>996.51</v>
      </c>
      <c r="CM3" s="11" t="n">
        <v>46156</v>
      </c>
      <c r="CN3" s="6" t="n">
        <v>1</v>
      </c>
      <c r="CO3" s="6" t="n">
        <v>1015.71</v>
      </c>
      <c r="CP3" s="11" t="n">
        <v>46104</v>
      </c>
      <c r="CQ3" s="6" t="n">
        <v>1</v>
      </c>
      <c r="CR3" s="6" t="n">
        <v>1015.16</v>
      </c>
    </row>
    <row collapsed="false" customFormat="false" customHeight="false" hidden="false" ht="12.1" outlineLevel="0" r="4">
      <c r="A4" s="11" t="n">
        <v>46076</v>
      </c>
      <c r="B4" s="6" t="n">
        <v>4</v>
      </c>
      <c r="C4" s="6" t="n">
        <v>1256.84</v>
      </c>
      <c r="D4" s="11" t="n">
        <v>46090</v>
      </c>
      <c r="E4" s="6" t="n">
        <v>1</v>
      </c>
      <c r="F4" s="6" t="n">
        <v>120.29</v>
      </c>
      <c r="G4" s="11" t="n">
        <v>46147</v>
      </c>
      <c r="H4" s="6" t="n">
        <v>2</v>
      </c>
      <c r="I4" s="6" t="n">
        <v>618.2</v>
      </c>
      <c r="J4" s="0"/>
      <c r="K4" s="5" t="s">
        <f>=SUM(L2:L3)/SUM(K2:K3)</f>
      </c>
      <c r="L4" s="0" t="s">
        <v>12</v>
      </c>
      <c r="M4" s="0"/>
      <c r="N4" s="6" t="n">
        <v>151.15</v>
      </c>
      <c r="O4" s="0" t="s">
        <v>527</v>
      </c>
      <c r="P4" s="11" t="n">
        <v>46251</v>
      </c>
      <c r="Q4" s="6" t="n">
        <v>1</v>
      </c>
      <c r="R4" s="6" t="n">
        <v>119.44</v>
      </c>
      <c r="S4" s="0"/>
      <c r="T4" s="6" t="n">
        <v>1802</v>
      </c>
      <c r="U4" s="0" t="s">
        <v>527</v>
      </c>
      <c r="V4" s="11" t="n">
        <v>46052</v>
      </c>
      <c r="W4" s="6" t="n">
        <v>1</v>
      </c>
      <c r="X4" s="6" t="n">
        <v>269.23</v>
      </c>
      <c r="Y4" s="11" t="n">
        <v>46021</v>
      </c>
      <c r="Z4" s="6" t="n">
        <v>210</v>
      </c>
      <c r="AA4" s="6" t="n">
        <v>391.02</v>
      </c>
      <c r="AB4" s="11" t="n">
        <v>46021</v>
      </c>
      <c r="AC4" s="6" t="n">
        <v>2</v>
      </c>
      <c r="AD4" s="6" t="n">
        <v>393.76</v>
      </c>
      <c r="AE4" s="11" t="n">
        <v>46021</v>
      </c>
      <c r="AF4" s="6" t="n">
        <v>2</v>
      </c>
      <c r="AG4" s="6" t="n">
        <v>322.12</v>
      </c>
      <c r="AH4" s="11" t="n">
        <v>46113</v>
      </c>
      <c r="AI4" s="6" t="n">
        <v>3</v>
      </c>
      <c r="AJ4" s="6" t="n">
        <v>466.74</v>
      </c>
      <c r="AK4" s="11" t="n">
        <v>46232</v>
      </c>
      <c r="AL4" s="6" t="n">
        <v>159</v>
      </c>
      <c r="AM4" s="6" t="n">
        <v>198.05</v>
      </c>
      <c r="AN4" s="11" t="n">
        <v>46211</v>
      </c>
      <c r="AO4" s="6" t="n">
        <v>8</v>
      </c>
      <c r="AP4" s="6" t="n">
        <v>16.26</v>
      </c>
      <c r="AQ4" s="0"/>
      <c r="AR4" s="6" t="n">
        <v>139.68</v>
      </c>
      <c r="AS4" s="0" t="s">
        <v>527</v>
      </c>
      <c r="AT4" s="0"/>
      <c r="AU4" s="6" t="n">
        <v>93.57</v>
      </c>
      <c r="AV4" s="0" t="s">
        <v>527</v>
      </c>
      <c r="AW4" s="0"/>
      <c r="AX4" s="5" t="s">
        <f>=SUM(AY2:AY3)/SUM(AX2:AX3)</f>
      </c>
      <c r="AY4" s="0" t="s">
        <v>12</v>
      </c>
      <c r="AZ4" s="0"/>
      <c r="BA4" s="6" t="n">
        <v>1.18</v>
      </c>
      <c r="BB4" s="0" t="s">
        <v>527</v>
      </c>
      <c r="BC4" s="0"/>
      <c r="BD4" s="6" t="n">
        <v>12.11</v>
      </c>
      <c r="BE4" s="0" t="s">
        <v>527</v>
      </c>
      <c r="BF4" s="0"/>
      <c r="BG4" s="5" t="s">
        <f>=SUM(BH2:BH3)/SUM(BG2:BG3)</f>
      </c>
      <c r="BH4" s="0" t="s">
        <v>12</v>
      </c>
      <c r="BI4" s="11" t="n">
        <v>45868</v>
      </c>
      <c r="BJ4" s="6" t="n">
        <v>4</v>
      </c>
      <c r="BK4" s="6" t="n">
        <v>2482.02</v>
      </c>
      <c r="BL4" s="11" t="n">
        <v>46077</v>
      </c>
      <c r="BM4" s="6" t="n">
        <v>15</v>
      </c>
      <c r="BN4" s="6" t="n">
        <v>9532.68</v>
      </c>
      <c r="BO4" s="11" t="n">
        <v>46077</v>
      </c>
      <c r="BP4" s="6" t="n">
        <v>1</v>
      </c>
      <c r="BQ4" s="6" t="n">
        <v>945.63</v>
      </c>
      <c r="BR4" s="11" t="n">
        <v>46050</v>
      </c>
      <c r="BS4" s="6" t="n">
        <v>5</v>
      </c>
      <c r="BT4" s="6" t="n">
        <v>4689.1</v>
      </c>
      <c r="BU4" s="0"/>
      <c r="BV4" s="6" t="n">
        <v>86.218</v>
      </c>
      <c r="BW4" s="0" t="s">
        <v>527</v>
      </c>
      <c r="BX4" s="11" t="n">
        <v>46058</v>
      </c>
      <c r="BY4" s="6" t="n">
        <v>1</v>
      </c>
      <c r="BZ4" s="6" t="n">
        <v>894.14</v>
      </c>
      <c r="CA4" s="11" t="n">
        <v>45961</v>
      </c>
      <c r="CB4" s="6" t="n">
        <v>1</v>
      </c>
      <c r="CC4" s="6" t="n">
        <v>929.1</v>
      </c>
      <c r="CD4" s="0"/>
      <c r="CE4" s="5" t="s">
        <f>=SUM(CF2:CF3)/SUM(CE2:CE3)</f>
      </c>
      <c r="CF4" s="0" t="s">
        <v>12</v>
      </c>
      <c r="CG4" s="0"/>
      <c r="CH4" s="5" t="s">
        <f>=SUM(CI2:CI3)/SUM(CH2:CH3)</f>
      </c>
      <c r="CI4" s="0" t="s">
        <v>12</v>
      </c>
      <c r="CJ4" s="11" t="n">
        <v>46132</v>
      </c>
      <c r="CK4" s="6" t="n">
        <v>1</v>
      </c>
      <c r="CL4" s="6" t="n">
        <v>1002.98</v>
      </c>
      <c r="CM4" s="0"/>
      <c r="CN4" s="5" t="s">
        <f>=SUM(CO2:CO3)/SUM(CN2:CN3)</f>
      </c>
      <c r="CO4" s="0" t="s">
        <v>12</v>
      </c>
      <c r="CP4" s="0"/>
      <c r="CQ4" s="5" t="s">
        <f>=SUM(CR2:CR3)/SUM(CQ2:CQ3)</f>
      </c>
      <c r="CR4" s="0" t="s">
        <v>12</v>
      </c>
    </row>
    <row collapsed="false" customFormat="false" customHeight="false" hidden="false" ht="12.1" outlineLevel="0" r="5">
      <c r="A5" s="11" t="n">
        <v>46081</v>
      </c>
      <c r="B5" s="6" t="n">
        <v>2</v>
      </c>
      <c r="C5" s="6" t="n">
        <v>628.72</v>
      </c>
      <c r="D5" s="11" t="n">
        <v>46093</v>
      </c>
      <c r="E5" s="6" t="n">
        <v>1</v>
      </c>
      <c r="F5" s="6" t="n">
        <v>115.76</v>
      </c>
      <c r="G5" s="11" t="n">
        <v>46147</v>
      </c>
      <c r="H5" s="6" t="n">
        <v>1</v>
      </c>
      <c r="I5" s="6" t="n">
        <v>309.38</v>
      </c>
      <c r="J5" s="0"/>
      <c r="K5" s="6" t="n">
        <v>3458</v>
      </c>
      <c r="L5" s="0" t="s">
        <v>527</v>
      </c>
      <c r="M5" s="0"/>
      <c r="N5" s="6" t="n">
        <v>20</v>
      </c>
      <c r="O5" s="0" t="s">
        <v>528</v>
      </c>
      <c r="P5" s="0"/>
      <c r="Q5" s="5" t="s">
        <f>=SUM(R2:R4)/SUM(Q2:Q4)</f>
      </c>
      <c r="R5" s="0" t="s">
        <v>12</v>
      </c>
      <c r="S5" s="0"/>
      <c r="T5" s="6" t="n">
        <v>1</v>
      </c>
      <c r="U5" s="0" t="s">
        <v>528</v>
      </c>
      <c r="V5" s="11" t="n">
        <v>46052</v>
      </c>
      <c r="W5" s="6" t="n">
        <v>4</v>
      </c>
      <c r="X5" s="6" t="n">
        <v>1077.04</v>
      </c>
      <c r="Y5" s="11" t="n">
        <v>46036</v>
      </c>
      <c r="Z5" s="6" t="n">
        <v>258</v>
      </c>
      <c r="AA5" s="6" t="n">
        <v>480.09</v>
      </c>
      <c r="AB5" s="11" t="n">
        <v>46036</v>
      </c>
      <c r="AC5" s="6" t="n">
        <v>2</v>
      </c>
      <c r="AD5" s="6" t="n">
        <v>390.92</v>
      </c>
      <c r="AE5" s="11" t="n">
        <v>46036</v>
      </c>
      <c r="AF5" s="6" t="n">
        <v>4</v>
      </c>
      <c r="AG5" s="6" t="n">
        <v>647.16</v>
      </c>
      <c r="AH5" s="11" t="n">
        <v>46141</v>
      </c>
      <c r="AI5" s="6" t="n">
        <v>3</v>
      </c>
      <c r="AJ5" s="6" t="n">
        <v>432.36</v>
      </c>
      <c r="AK5" s="11" t="n">
        <v>46232</v>
      </c>
      <c r="AL5" s="6" t="n">
        <v>1</v>
      </c>
      <c r="AM5" s="6" t="n">
        <v>1.25</v>
      </c>
      <c r="AN5" s="11" t="n">
        <v>46232</v>
      </c>
      <c r="AO5" s="6" t="n">
        <v>227</v>
      </c>
      <c r="AP5" s="6" t="n">
        <v>465.08</v>
      </c>
      <c r="AQ5" s="0"/>
      <c r="AR5" s="6" t="n">
        <v>1</v>
      </c>
      <c r="AS5" s="0" t="s">
        <v>528</v>
      </c>
      <c r="AT5" s="0"/>
      <c r="AU5" s="6" t="n">
        <v>1</v>
      </c>
      <c r="AV5" s="0" t="s">
        <v>528</v>
      </c>
      <c r="AW5" s="0"/>
      <c r="AX5" s="6" t="n">
        <v>5.14</v>
      </c>
      <c r="AY5" s="0" t="s">
        <v>527</v>
      </c>
      <c r="AZ5" s="0"/>
      <c r="BA5" s="6" t="n">
        <v>1</v>
      </c>
      <c r="BB5" s="0" t="s">
        <v>528</v>
      </c>
      <c r="BC5" s="0"/>
      <c r="BD5" s="6" t="n">
        <v>1</v>
      </c>
      <c r="BE5" s="0" t="s">
        <v>528</v>
      </c>
      <c r="BF5" s="0"/>
      <c r="BG5" s="6" t="n">
        <v>99.22</v>
      </c>
      <c r="BH5" s="0" t="s">
        <v>527</v>
      </c>
      <c r="BI5" s="11" t="n">
        <v>45868</v>
      </c>
      <c r="BJ5" s="6" t="n">
        <v>3</v>
      </c>
      <c r="BK5" s="6" t="n">
        <v>1847.25</v>
      </c>
      <c r="BL5" s="11" t="n">
        <v>46077</v>
      </c>
      <c r="BM5" s="6" t="n">
        <v>1</v>
      </c>
      <c r="BN5" s="6" t="n">
        <v>628.45</v>
      </c>
      <c r="BO5" s="11" t="n">
        <v>46077</v>
      </c>
      <c r="BP5" s="6" t="n">
        <v>1</v>
      </c>
      <c r="BQ5" s="6" t="n">
        <v>893.62</v>
      </c>
      <c r="BR5" s="11" t="n">
        <v>46077</v>
      </c>
      <c r="BS5" s="6" t="n">
        <v>1</v>
      </c>
      <c r="BT5" s="6" t="n">
        <v>937.86</v>
      </c>
      <c r="BU5" s="0"/>
      <c r="BV5" s="6" t="n">
        <v>20</v>
      </c>
      <c r="BW5" s="0" t="s">
        <v>528</v>
      </c>
      <c r="BX5" s="11" t="n">
        <v>46077</v>
      </c>
      <c r="BY5" s="6" t="n">
        <v>5</v>
      </c>
      <c r="BZ5" s="6" t="n">
        <v>4596.9</v>
      </c>
      <c r="CA5" s="0"/>
      <c r="CB5" s="5" t="s">
        <f>=SUM(CC2:CC4)/SUM(CB2:CB4)</f>
      </c>
      <c r="CC5" s="0" t="s">
        <v>12</v>
      </c>
      <c r="CD5" s="0"/>
      <c r="CE5" s="6" t="n">
        <v>85.654</v>
      </c>
      <c r="CF5" s="0" t="s">
        <v>527</v>
      </c>
      <c r="CG5" s="0"/>
      <c r="CH5" s="6" t="n">
        <v>99.9</v>
      </c>
      <c r="CI5" s="0" t="s">
        <v>527</v>
      </c>
      <c r="CJ5" s="0"/>
      <c r="CK5" s="5" t="s">
        <f>=SUM(CL2:CL4)/SUM(CK2:CK4)</f>
      </c>
      <c r="CL5" s="0" t="s">
        <v>12</v>
      </c>
      <c r="CM5" s="0"/>
      <c r="CN5" s="6" t="n">
        <v>99.6</v>
      </c>
      <c r="CO5" s="0" t="s">
        <v>527</v>
      </c>
      <c r="CP5" s="0"/>
      <c r="CQ5" s="6" t="n">
        <v>89.87</v>
      </c>
      <c r="CR5" s="0" t="s">
        <v>527</v>
      </c>
    </row>
    <row collapsed="false" customFormat="false" customHeight="false" hidden="false" ht="12.1" outlineLevel="0" r="6">
      <c r="A6" s="11" t="n">
        <v>46081</v>
      </c>
      <c r="B6" s="6" t="n">
        <v>8</v>
      </c>
      <c r="C6" s="6" t="n">
        <v>2514.87</v>
      </c>
      <c r="D6" s="11" t="n">
        <v>46104</v>
      </c>
      <c r="E6" s="6" t="n">
        <v>1</v>
      </c>
      <c r="F6" s="6" t="n">
        <v>113.65</v>
      </c>
      <c r="G6" s="11" t="n">
        <v>46178</v>
      </c>
      <c r="H6" s="6" t="n">
        <v>3</v>
      </c>
      <c r="I6" s="6" t="n">
        <v>899.28</v>
      </c>
      <c r="J6" s="0"/>
      <c r="K6" s="6" t="n">
        <v>2</v>
      </c>
      <c r="L6" s="0" t="s">
        <v>528</v>
      </c>
      <c r="M6" s="0"/>
      <c r="N6" s="5" t="s">
        <f>=N5*(ABS(N4)-ABS(N3))</f>
      </c>
      <c r="O6" s="0" t="s">
        <v>529</v>
      </c>
      <c r="P6" s="0"/>
      <c r="Q6" s="6" t="n">
        <v>119.77</v>
      </c>
      <c r="R6" s="0" t="s">
        <v>527</v>
      </c>
      <c r="S6" s="0"/>
      <c r="T6" s="5" t="s">
        <f>=T5*(ABS(T4)-ABS(T3))</f>
      </c>
      <c r="U6" s="0" t="s">
        <v>529</v>
      </c>
      <c r="V6" s="11" t="n">
        <v>46081</v>
      </c>
      <c r="W6" s="6" t="n">
        <v>10</v>
      </c>
      <c r="X6" s="6" t="n">
        <v>3003.4</v>
      </c>
      <c r="Y6" s="11" t="n">
        <v>46052</v>
      </c>
      <c r="Z6" s="6" t="n">
        <v>165</v>
      </c>
      <c r="AA6" s="6" t="n">
        <v>308.65</v>
      </c>
      <c r="AB6" s="11" t="n">
        <v>46097</v>
      </c>
      <c r="AC6" s="6" t="n">
        <v>1</v>
      </c>
      <c r="AD6" s="6" t="n">
        <v>200.56</v>
      </c>
      <c r="AE6" s="0"/>
      <c r="AF6" s="5" t="s">
        <f>=SUM(AG2:AG5)/SUM(AF2:AF5)</f>
      </c>
      <c r="AG6" s="0" t="s">
        <v>12</v>
      </c>
      <c r="AH6" s="11" t="n">
        <v>46174</v>
      </c>
      <c r="AI6" s="6" t="n">
        <v>1</v>
      </c>
      <c r="AJ6" s="6" t="n">
        <v>130.72</v>
      </c>
      <c r="AK6" s="11" t="n">
        <v>46189</v>
      </c>
      <c r="AL6" s="6" t="n">
        <v>1</v>
      </c>
      <c r="AM6" s="6" t="n">
        <v>1.23</v>
      </c>
      <c r="AN6" s="0"/>
      <c r="AO6" s="5" t="s">
        <f>=SUM(AP2:AP5)/SUM(AO2:AO5)</f>
      </c>
      <c r="AP6" s="0" t="s">
        <v>12</v>
      </c>
      <c r="AQ6" s="0"/>
      <c r="AR6" s="5" t="s">
        <f>=AR5*(ABS(AR4)-ABS(AR3))</f>
      </c>
      <c r="AS6" s="0" t="s">
        <v>529</v>
      </c>
      <c r="AT6" s="0"/>
      <c r="AU6" s="5" t="s">
        <f>=AU5*(ABS(AU4)-ABS(AU3))</f>
      </c>
      <c r="AV6" s="0" t="s">
        <v>529</v>
      </c>
      <c r="AW6" s="0"/>
      <c r="AX6" s="6" t="n">
        <v>14</v>
      </c>
      <c r="AY6" s="0" t="s">
        <v>528</v>
      </c>
      <c r="AZ6" s="0"/>
      <c r="BA6" s="5" t="s">
        <f>=BA5*(ABS(BA4)-ABS(BA3))</f>
      </c>
      <c r="BB6" s="0" t="s">
        <v>529</v>
      </c>
      <c r="BC6" s="0"/>
      <c r="BD6" s="5" t="s">
        <f>=BD5*(ABS(BD4)-ABS(BD3))</f>
      </c>
      <c r="BE6" s="0" t="s">
        <v>529</v>
      </c>
      <c r="BF6" s="0"/>
      <c r="BG6" s="6" t="n">
        <v>42</v>
      </c>
      <c r="BH6" s="0" t="s">
        <v>528</v>
      </c>
      <c r="BI6" s="11" t="n">
        <v>45905</v>
      </c>
      <c r="BJ6" s="6" t="n">
        <v>5</v>
      </c>
      <c r="BK6" s="6" t="n">
        <v>3078.76</v>
      </c>
      <c r="BL6" s="11" t="n">
        <v>46098</v>
      </c>
      <c r="BM6" s="6" t="n">
        <v>1</v>
      </c>
      <c r="BN6" s="6" t="n">
        <v>655.04</v>
      </c>
      <c r="BO6" s="11" t="n">
        <v>46106</v>
      </c>
      <c r="BP6" s="6" t="n">
        <v>5</v>
      </c>
      <c r="BQ6" s="6" t="n">
        <v>4609.85</v>
      </c>
      <c r="BR6" s="11" t="n">
        <v>46077</v>
      </c>
      <c r="BS6" s="6" t="n">
        <v>1</v>
      </c>
      <c r="BT6" s="6" t="n">
        <v>938.09</v>
      </c>
      <c r="BU6" s="0"/>
      <c r="BV6" s="6" t="s">
        <f>=Портфель!H28*Портфель!$R$13</f>
      </c>
      <c r="BW6" s="0" t="s">
        <v>7</v>
      </c>
      <c r="BX6" s="11" t="n">
        <v>46077</v>
      </c>
      <c r="BY6" s="6" t="n">
        <v>1</v>
      </c>
      <c r="BZ6" s="6" t="n">
        <v>919.37</v>
      </c>
      <c r="CA6" s="0"/>
      <c r="CB6" s="6" t="n">
        <v>81.826</v>
      </c>
      <c r="CC6" s="0" t="s">
        <v>527</v>
      </c>
      <c r="CD6" s="0"/>
      <c r="CE6" s="6" t="n">
        <v>9</v>
      </c>
      <c r="CF6" s="0" t="s">
        <v>528</v>
      </c>
      <c r="CG6" s="0"/>
      <c r="CH6" s="6" t="n">
        <v>5</v>
      </c>
      <c r="CI6" s="0" t="s">
        <v>528</v>
      </c>
      <c r="CJ6" s="0"/>
      <c r="CK6" s="6" t="n">
        <v>99.51</v>
      </c>
      <c r="CL6" s="0" t="s">
        <v>527</v>
      </c>
      <c r="CM6" s="0"/>
      <c r="CN6" s="6" t="n">
        <v>2</v>
      </c>
      <c r="CO6" s="0" t="s">
        <v>528</v>
      </c>
      <c r="CP6" s="0"/>
      <c r="CQ6" s="6" t="n">
        <v>2</v>
      </c>
      <c r="CR6" s="0" t="s">
        <v>528</v>
      </c>
    </row>
    <row collapsed="false" customFormat="false" customHeight="false" hidden="false" ht="12.1" outlineLevel="0" r="7">
      <c r="A7" s="11" t="n">
        <v>46082</v>
      </c>
      <c r="B7" s="6" t="n">
        <v>7</v>
      </c>
      <c r="C7" s="6" t="n">
        <v>2207.23</v>
      </c>
      <c r="D7" s="11" t="n">
        <v>46132</v>
      </c>
      <c r="E7" s="6" t="n">
        <v>1</v>
      </c>
      <c r="F7" s="6" t="n">
        <v>112.74</v>
      </c>
      <c r="G7" s="11" t="n">
        <v>46209</v>
      </c>
      <c r="H7" s="6" t="n">
        <v>15</v>
      </c>
      <c r="I7" s="6" t="n">
        <v>3805.8</v>
      </c>
      <c r="J7" s="0"/>
      <c r="K7" s="5" t="s">
        <f>=K6*(ABS(K5)-ABS(K4))</f>
      </c>
      <c r="L7" s="0" t="s">
        <v>529</v>
      </c>
      <c r="M7" s="0"/>
      <c r="N7" s="0"/>
      <c r="O7" s="0"/>
      <c r="P7" s="0"/>
      <c r="Q7" s="6" t="n">
        <v>15</v>
      </c>
      <c r="R7" s="0" t="s">
        <v>528</v>
      </c>
      <c r="S7" s="0"/>
      <c r="T7" s="0"/>
      <c r="U7" s="0"/>
      <c r="V7" s="11" t="n">
        <v>46081</v>
      </c>
      <c r="W7" s="6" t="n">
        <v>6</v>
      </c>
      <c r="X7" s="6" t="n">
        <v>1802.22</v>
      </c>
      <c r="Y7" s="11" t="n">
        <v>46076</v>
      </c>
      <c r="Z7" s="6" t="n">
        <v>120</v>
      </c>
      <c r="AA7" s="6" t="n">
        <v>228.84</v>
      </c>
      <c r="AB7" s="11" t="n">
        <v>46195</v>
      </c>
      <c r="AC7" s="6" t="n">
        <v>3</v>
      </c>
      <c r="AD7" s="6" t="n">
        <v>514.68</v>
      </c>
      <c r="AE7" s="0"/>
      <c r="AF7" s="6" t="n">
        <v>176.29</v>
      </c>
      <c r="AG7" s="0" t="s">
        <v>527</v>
      </c>
      <c r="AH7" s="11" t="n">
        <v>46188</v>
      </c>
      <c r="AI7" s="6" t="n">
        <v>2</v>
      </c>
      <c r="AJ7" s="6" t="n">
        <v>250.42</v>
      </c>
      <c r="AK7" s="11" t="n">
        <v>46237</v>
      </c>
      <c r="AL7" s="6" t="n">
        <v>3</v>
      </c>
      <c r="AM7" s="6" t="n">
        <v>3.74</v>
      </c>
      <c r="AN7" s="0"/>
      <c r="AO7" s="6" t="n">
        <v>2.071</v>
      </c>
      <c r="AP7" s="0" t="s">
        <v>527</v>
      </c>
      <c r="AQ7" s="0"/>
      <c r="AR7" s="0"/>
      <c r="AS7" s="0"/>
      <c r="AT7" s="0"/>
      <c r="AU7" s="0"/>
      <c r="AV7" s="0"/>
      <c r="AW7" s="0"/>
      <c r="AX7" s="5" t="s">
        <f>=AX6*(ABS(AX5)-ABS(AX4))</f>
      </c>
      <c r="AY7" s="0" t="s">
        <v>529</v>
      </c>
      <c r="AZ7" s="0"/>
      <c r="BA7" s="0"/>
      <c r="BB7" s="0"/>
      <c r="BC7" s="0"/>
      <c r="BD7" s="0"/>
      <c r="BE7" s="0"/>
      <c r="BF7" s="0"/>
      <c r="BG7" s="6" t="s">
        <f>=Портфель!H23*Портфель!$R$13</f>
      </c>
      <c r="BH7" s="0" t="s">
        <v>7</v>
      </c>
      <c r="BI7" s="11" t="n">
        <v>45918</v>
      </c>
      <c r="BJ7" s="6" t="n">
        <v>7</v>
      </c>
      <c r="BK7" s="6" t="n">
        <v>4310.26</v>
      </c>
      <c r="BL7" s="11" t="n">
        <v>46140</v>
      </c>
      <c r="BM7" s="6" t="n">
        <v>11</v>
      </c>
      <c r="BN7" s="6" t="n">
        <v>6970.55</v>
      </c>
      <c r="BO7" s="11" t="n">
        <v>46129</v>
      </c>
      <c r="BP7" s="6" t="n">
        <v>1</v>
      </c>
      <c r="BQ7" s="6" t="n">
        <v>921.97</v>
      </c>
      <c r="BR7" s="11" t="n">
        <v>46077</v>
      </c>
      <c r="BS7" s="6" t="n">
        <v>1</v>
      </c>
      <c r="BT7" s="6" t="n">
        <v>938.1</v>
      </c>
      <c r="BU7" s="0"/>
      <c r="BV7" s="6" t="s">
        <f>=Портфель!I28*Портфель!$R$13</f>
      </c>
      <c r="BW7" s="0" t="s">
        <v>8</v>
      </c>
      <c r="BX7" s="11" t="n">
        <v>46090</v>
      </c>
      <c r="BY7" s="6" t="n">
        <v>1</v>
      </c>
      <c r="BZ7" s="6" t="n">
        <v>916.97</v>
      </c>
      <c r="CA7" s="0"/>
      <c r="CB7" s="6" t="n">
        <v>10</v>
      </c>
      <c r="CC7" s="0" t="s">
        <v>528</v>
      </c>
      <c r="CD7" s="0"/>
      <c r="CE7" s="6" t="s">
        <f>=Портфель!H31*Портфель!$R$13</f>
      </c>
      <c r="CF7" s="0" t="s">
        <v>7</v>
      </c>
      <c r="CG7" s="0"/>
      <c r="CH7" s="6" t="s">
        <f>=Портфель!H32*Портфель!$R$13</f>
      </c>
      <c r="CI7" s="0" t="s">
        <v>7</v>
      </c>
      <c r="CJ7" s="0"/>
      <c r="CK7" s="6" t="n">
        <v>3</v>
      </c>
      <c r="CL7" s="0" t="s">
        <v>528</v>
      </c>
      <c r="CM7" s="0"/>
      <c r="CN7" s="6" t="s">
        <f>=Портфель!H34*Портфель!$R$13</f>
      </c>
      <c r="CO7" s="0" t="s">
        <v>7</v>
      </c>
      <c r="CP7" s="0"/>
      <c r="CQ7" s="6" t="s">
        <f>=Портфель!H35*Портфель!$R$13</f>
      </c>
      <c r="CR7" s="0" t="s">
        <v>7</v>
      </c>
    </row>
    <row collapsed="false" customFormat="false" customHeight="false" hidden="false" ht="12.1" outlineLevel="0" r="8">
      <c r="A8" s="11" t="n">
        <v>46094</v>
      </c>
      <c r="B8" s="6" t="n">
        <v>2</v>
      </c>
      <c r="C8" s="6" t="n">
        <v>635.57</v>
      </c>
      <c r="D8" s="11" t="n">
        <v>46143</v>
      </c>
      <c r="E8" s="6" t="n">
        <v>1</v>
      </c>
      <c r="F8" s="6" t="n">
        <v>101.35</v>
      </c>
      <c r="G8" s="11" t="n">
        <v>46209</v>
      </c>
      <c r="H8" s="6" t="n">
        <v>1</v>
      </c>
      <c r="I8" s="6" t="n">
        <v>253.58</v>
      </c>
      <c r="J8" s="0"/>
      <c r="K8" s="0"/>
      <c r="L8" s="0"/>
      <c r="M8" s="0"/>
      <c r="N8" s="0"/>
      <c r="O8" s="0"/>
      <c r="P8" s="0"/>
      <c r="Q8" s="5" t="s">
        <f>=Q7*(ABS(Q6)-ABS(Q5))</f>
      </c>
      <c r="R8" s="0" t="s">
        <v>529</v>
      </c>
      <c r="S8" s="0"/>
      <c r="T8" s="0"/>
      <c r="U8" s="0"/>
      <c r="V8" s="11" t="n">
        <v>46118</v>
      </c>
      <c r="W8" s="6" t="n">
        <v>1</v>
      </c>
      <c r="X8" s="6" t="n">
        <v>264.87</v>
      </c>
      <c r="Y8" s="11" t="n">
        <v>46091</v>
      </c>
      <c r="Z8" s="6" t="n">
        <v>538</v>
      </c>
      <c r="AA8" s="6" t="n">
        <v>1030.7</v>
      </c>
      <c r="AB8" s="11" t="n">
        <v>46209</v>
      </c>
      <c r="AC8" s="6" t="n">
        <v>2</v>
      </c>
      <c r="AD8" s="6" t="n">
        <v>311.12</v>
      </c>
      <c r="AE8" s="0"/>
      <c r="AF8" s="6" t="n">
        <v>17</v>
      </c>
      <c r="AG8" s="0" t="s">
        <v>528</v>
      </c>
      <c r="AH8" s="0"/>
      <c r="AI8" s="5" t="s">
        <f>=SUM(AJ2:AJ7)/SUM(AI2:AI7)</f>
      </c>
      <c r="AJ8" s="0" t="s">
        <v>12</v>
      </c>
      <c r="AK8" s="0"/>
      <c r="AL8" s="5" t="s">
        <f>=SUM(AM2:AM7)/SUM(AL2:AL7)</f>
      </c>
      <c r="AM8" s="0" t="s">
        <v>12</v>
      </c>
      <c r="AN8" s="0"/>
      <c r="AO8" s="6" t="n">
        <v>289</v>
      </c>
      <c r="AP8" s="0" t="s">
        <v>528</v>
      </c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6" t="s">
        <f>=Портфель!I23*Портфель!$R$13</f>
      </c>
      <c r="BH8" s="0" t="s">
        <v>8</v>
      </c>
      <c r="BI8" s="11" t="n">
        <v>45985</v>
      </c>
      <c r="BJ8" s="6" t="n">
        <v>5</v>
      </c>
      <c r="BK8" s="6" t="n">
        <v>3078.76</v>
      </c>
      <c r="BL8" s="11" t="n">
        <v>46140</v>
      </c>
      <c r="BM8" s="6" t="n">
        <v>2</v>
      </c>
      <c r="BN8" s="6" t="n">
        <v>1267.73</v>
      </c>
      <c r="BO8" s="11" t="n">
        <v>46130</v>
      </c>
      <c r="BP8" s="6" t="n">
        <v>1</v>
      </c>
      <c r="BQ8" s="6" t="n">
        <v>921.97</v>
      </c>
      <c r="BR8" s="0"/>
      <c r="BS8" s="5" t="s">
        <f>=SUM(BT2:BT7)/SUM(BS2:BS7)</f>
      </c>
      <c r="BT8" s="0" t="s">
        <v>12</v>
      </c>
      <c r="BU8" s="0"/>
      <c r="BV8" s="5" t="s">
        <f>=BV5*(BV6*BV4/100-BV3+BV7)</f>
      </c>
      <c r="BW8" s="0" t="s">
        <v>529</v>
      </c>
      <c r="BX8" s="11" t="n">
        <v>46129</v>
      </c>
      <c r="BY8" s="6" t="n">
        <v>1</v>
      </c>
      <c r="BZ8" s="6" t="n">
        <v>940.6</v>
      </c>
      <c r="CA8" s="0"/>
      <c r="CB8" s="6" t="s">
        <f>=Портфель!H30*Портфель!$R$13</f>
      </c>
      <c r="CC8" s="0" t="s">
        <v>7</v>
      </c>
      <c r="CD8" s="0"/>
      <c r="CE8" s="6" t="s">
        <f>=Портфель!I31*Портфель!$R$13</f>
      </c>
      <c r="CF8" s="0" t="s">
        <v>8</v>
      </c>
      <c r="CG8" s="0"/>
      <c r="CH8" s="6" t="s">
        <f>=Портфель!I32*Портфель!$R$13</f>
      </c>
      <c r="CI8" s="0" t="s">
        <v>8</v>
      </c>
      <c r="CJ8" s="0"/>
      <c r="CK8" s="6" t="s">
        <f>=Портфель!H33*Портфель!$R$13</f>
      </c>
      <c r="CL8" s="0" t="s">
        <v>7</v>
      </c>
      <c r="CM8" s="0"/>
      <c r="CN8" s="6" t="s">
        <f>=Портфель!I34*Портфель!$R$13</f>
      </c>
      <c r="CO8" s="0" t="s">
        <v>8</v>
      </c>
      <c r="CP8" s="0"/>
      <c r="CQ8" s="6" t="s">
        <f>=Портфель!I35*Портфель!$R$13</f>
      </c>
      <c r="CR8" s="0" t="s">
        <v>8</v>
      </c>
    </row>
    <row collapsed="false" customFormat="false" customHeight="false" hidden="false" ht="12.1" outlineLevel="0" r="9">
      <c r="A9" s="11" t="n">
        <v>46121</v>
      </c>
      <c r="B9" s="6" t="n">
        <v>2</v>
      </c>
      <c r="C9" s="6" t="n">
        <v>640.4</v>
      </c>
      <c r="D9" s="11" t="n">
        <v>46153</v>
      </c>
      <c r="E9" s="6" t="n">
        <v>3</v>
      </c>
      <c r="F9" s="6" t="n">
        <v>321.94</v>
      </c>
      <c r="G9" s="11" t="n">
        <v>46212</v>
      </c>
      <c r="H9" s="6" t="n">
        <v>1</v>
      </c>
      <c r="I9" s="6" t="n">
        <v>254.98</v>
      </c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11" t="n">
        <v>46125</v>
      </c>
      <c r="W9" s="6" t="n">
        <v>2</v>
      </c>
      <c r="X9" s="6" t="n">
        <v>519.74</v>
      </c>
      <c r="Y9" s="11" t="n">
        <v>46104</v>
      </c>
      <c r="Z9" s="6" t="n">
        <v>137</v>
      </c>
      <c r="AA9" s="6" t="n">
        <v>265.62</v>
      </c>
      <c r="AB9" s="11" t="n">
        <v>46219</v>
      </c>
      <c r="AC9" s="6" t="n">
        <v>3</v>
      </c>
      <c r="AD9" s="6" t="n">
        <v>456.36</v>
      </c>
      <c r="AE9" s="0"/>
      <c r="AF9" s="5" t="s">
        <f>=AF8*(ABS(AF7)-ABS(AF6))</f>
      </c>
      <c r="AG9" s="0" t="s">
        <v>529</v>
      </c>
      <c r="AH9" s="0"/>
      <c r="AI9" s="6" t="n">
        <v>149.17</v>
      </c>
      <c r="AJ9" s="0" t="s">
        <v>527</v>
      </c>
      <c r="AK9" s="0"/>
      <c r="AL9" s="6" t="n">
        <v>1.2571</v>
      </c>
      <c r="AM9" s="0" t="s">
        <v>527</v>
      </c>
      <c r="AN9" s="0"/>
      <c r="AO9" s="5" t="s">
        <f>=AO8*(ABS(AO7)-ABS(AO6))</f>
      </c>
      <c r="AP9" s="0" t="s">
        <v>529</v>
      </c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5" t="s">
        <f>=BG6*(BG7*BG5/100-BG4+BG8)</f>
      </c>
      <c r="BH9" s="0" t="s">
        <v>529</v>
      </c>
      <c r="BI9" s="11" t="n">
        <v>45986</v>
      </c>
      <c r="BJ9" s="6" t="n">
        <v>1</v>
      </c>
      <c r="BK9" s="6" t="n">
        <v>616.03</v>
      </c>
      <c r="BL9" s="11" t="n">
        <v>46140</v>
      </c>
      <c r="BM9" s="6" t="n">
        <v>2</v>
      </c>
      <c r="BN9" s="6" t="n">
        <v>1281.56</v>
      </c>
      <c r="BO9" s="11" t="n">
        <v>46130</v>
      </c>
      <c r="BP9" s="6" t="n">
        <v>1</v>
      </c>
      <c r="BQ9" s="6" t="n">
        <v>932.56</v>
      </c>
      <c r="BR9" s="0"/>
      <c r="BS9" s="6" t="n">
        <v>83.039</v>
      </c>
      <c r="BT9" s="0" t="s">
        <v>527</v>
      </c>
      <c r="BU9" s="0"/>
      <c r="BV9" s="0"/>
      <c r="BW9" s="0"/>
      <c r="BX9" s="11" t="n">
        <v>46169</v>
      </c>
      <c r="BY9" s="6" t="n">
        <v>1</v>
      </c>
      <c r="BZ9" s="6" t="n">
        <v>940.6</v>
      </c>
      <c r="CA9" s="0"/>
      <c r="CB9" s="6" t="s">
        <f>=Портфель!I30*Портфель!$R$13</f>
      </c>
      <c r="CC9" s="0" t="s">
        <v>8</v>
      </c>
      <c r="CD9" s="0"/>
      <c r="CE9" s="5" t="s">
        <f>=CE6*(CE7*CE5/100-CE4+CE8)</f>
      </c>
      <c r="CF9" s="0" t="s">
        <v>529</v>
      </c>
      <c r="CG9" s="0"/>
      <c r="CH9" s="5" t="s">
        <f>=CH6*(CH7*CH5/100-CH4+CH8)</f>
      </c>
      <c r="CI9" s="0" t="s">
        <v>529</v>
      </c>
      <c r="CJ9" s="0"/>
      <c r="CK9" s="6" t="s">
        <f>=Портфель!I33*Портфель!$R$13</f>
      </c>
      <c r="CL9" s="0" t="s">
        <v>8</v>
      </c>
      <c r="CM9" s="0"/>
      <c r="CN9" s="5" t="s">
        <f>=CN6*(CN7*CN5/100-CN4+CN8)</f>
      </c>
      <c r="CO9" s="0" t="s">
        <v>529</v>
      </c>
      <c r="CP9" s="0"/>
      <c r="CQ9" s="5" t="s">
        <f>=CQ6*(CQ7*CQ5/100-CQ4+CQ8)</f>
      </c>
      <c r="CR9" s="0" t="s">
        <v>529</v>
      </c>
    </row>
    <row collapsed="false" customFormat="false" customHeight="false" hidden="false" ht="12.1" outlineLevel="0" r="10">
      <c r="A10" s="11" t="n">
        <v>46122</v>
      </c>
      <c r="B10" s="6" t="n">
        <v>1</v>
      </c>
      <c r="C10" s="6" t="n">
        <v>318.81</v>
      </c>
      <c r="D10" s="11" t="n">
        <v>46160</v>
      </c>
      <c r="E10" s="6" t="n">
        <v>7</v>
      </c>
      <c r="F10" s="6" t="n">
        <v>758.61</v>
      </c>
      <c r="G10" s="11" t="n">
        <v>46219</v>
      </c>
      <c r="H10" s="6" t="n">
        <v>1</v>
      </c>
      <c r="I10" s="6" t="n">
        <v>240.92</v>
      </c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11" t="n">
        <v>46153</v>
      </c>
      <c r="W10" s="6" t="n">
        <v>1</v>
      </c>
      <c r="X10" s="6" t="n">
        <v>248.55</v>
      </c>
      <c r="Y10" s="11" t="n">
        <v>46104</v>
      </c>
      <c r="Z10" s="6" t="n">
        <v>4</v>
      </c>
      <c r="AA10" s="6" t="n">
        <v>7.76</v>
      </c>
      <c r="AB10" s="11" t="n">
        <v>46223</v>
      </c>
      <c r="AC10" s="6" t="n">
        <v>1</v>
      </c>
      <c r="AD10" s="6" t="n">
        <v>145.54</v>
      </c>
      <c r="AE10" s="0"/>
      <c r="AF10" s="0"/>
      <c r="AG10" s="0"/>
      <c r="AH10" s="0"/>
      <c r="AI10" s="6" t="n">
        <v>14</v>
      </c>
      <c r="AJ10" s="0" t="s">
        <v>528</v>
      </c>
      <c r="AK10" s="0"/>
      <c r="AL10" s="6" t="n">
        <v>967</v>
      </c>
      <c r="AM10" s="0" t="s">
        <v>528</v>
      </c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11" t="n">
        <v>46009</v>
      </c>
      <c r="BJ10" s="6" t="n">
        <v>1</v>
      </c>
      <c r="BK10" s="6" t="n">
        <v>619.26</v>
      </c>
      <c r="BL10" s="11" t="n">
        <v>46160</v>
      </c>
      <c r="BM10" s="6" t="n">
        <v>2</v>
      </c>
      <c r="BN10" s="6" t="n">
        <v>1274.29</v>
      </c>
      <c r="BO10" s="0"/>
      <c r="BP10" s="5" t="s">
        <f>=SUM(BQ2:BQ9)/SUM(BP2:BP9)</f>
      </c>
      <c r="BQ10" s="0" t="s">
        <v>12</v>
      </c>
      <c r="BR10" s="0"/>
      <c r="BS10" s="6" t="n">
        <v>21</v>
      </c>
      <c r="BT10" s="0" t="s">
        <v>528</v>
      </c>
      <c r="BU10" s="0"/>
      <c r="BV10" s="0"/>
      <c r="BW10" s="0"/>
      <c r="BX10" s="0"/>
      <c r="BY10" s="5" t="s">
        <f>=SUM(BZ2:BZ9)/SUM(BY2:BY9)</f>
      </c>
      <c r="BZ10" s="0" t="s">
        <v>12</v>
      </c>
      <c r="CA10" s="0"/>
      <c r="CB10" s="5" t="s">
        <f>=CB7*(CB8*CB6/100-CB5+CB9)</f>
      </c>
      <c r="CC10" s="0" t="s">
        <v>529</v>
      </c>
      <c r="CD10" s="0"/>
      <c r="CE10" s="0"/>
      <c r="CF10" s="0"/>
      <c r="CG10" s="0"/>
      <c r="CH10" s="0"/>
      <c r="CI10" s="0"/>
      <c r="CJ10" s="0"/>
      <c r="CK10" s="5" t="s">
        <f>=CK7*(CK8*CK6/100-CK5+CK9)</f>
      </c>
      <c r="CL10" s="0" t="s">
        <v>529</v>
      </c>
    </row>
    <row collapsed="false" customFormat="false" customHeight="false" hidden="false" ht="12.1" outlineLevel="0" r="11">
      <c r="A11" s="11" t="n">
        <v>46146</v>
      </c>
      <c r="B11" s="6" t="n">
        <v>1</v>
      </c>
      <c r="C11" s="6" t="n">
        <v>320.37</v>
      </c>
      <c r="D11" s="11" t="n">
        <v>46168</v>
      </c>
      <c r="E11" s="6" t="n">
        <v>2</v>
      </c>
      <c r="F11" s="6" t="n">
        <v>197.38</v>
      </c>
      <c r="G11" s="11" t="n">
        <v>46239</v>
      </c>
      <c r="H11" s="6" t="n">
        <v>2</v>
      </c>
      <c r="I11" s="6" t="n">
        <v>548.72</v>
      </c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11" t="n">
        <v>46160</v>
      </c>
      <c r="W11" s="6" t="n">
        <v>3</v>
      </c>
      <c r="X11" s="6" t="n">
        <v>711.21</v>
      </c>
      <c r="Y11" s="11" t="n">
        <v>46104</v>
      </c>
      <c r="Z11" s="6" t="n">
        <v>4</v>
      </c>
      <c r="AA11" s="6" t="n">
        <v>7.76</v>
      </c>
      <c r="AB11" s="0"/>
      <c r="AC11" s="5" t="s">
        <f>=SUM(AD2:AD10)/SUM(AC2:AC10)</f>
      </c>
      <c r="AD11" s="0" t="s">
        <v>12</v>
      </c>
      <c r="AE11" s="0"/>
      <c r="AF11" s="0"/>
      <c r="AG11" s="0"/>
      <c r="AH11" s="0"/>
      <c r="AI11" s="5" t="s">
        <f>=AI10*(ABS(AI9)-ABS(AI8))</f>
      </c>
      <c r="AJ11" s="0" t="s">
        <v>529</v>
      </c>
      <c r="AK11" s="0"/>
      <c r="AL11" s="5" t="s">
        <f>=AL10*(ABS(AL9)-ABS(AL8))</f>
      </c>
      <c r="AM11" s="0" t="s">
        <v>529</v>
      </c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11" t="n">
        <v>46009</v>
      </c>
      <c r="BJ11" s="6" t="n">
        <v>1</v>
      </c>
      <c r="BK11" s="6" t="n">
        <v>583.13</v>
      </c>
      <c r="BL11" s="11" t="n">
        <v>46181</v>
      </c>
      <c r="BM11" s="6" t="n">
        <v>3</v>
      </c>
      <c r="BN11" s="6" t="n">
        <v>1909.29</v>
      </c>
      <c r="BO11" s="0"/>
      <c r="BP11" s="6" t="n">
        <v>81.97</v>
      </c>
      <c r="BQ11" s="0" t="s">
        <v>527</v>
      </c>
      <c r="BR11" s="0"/>
      <c r="BS11" s="6" t="s">
        <f>=Портфель!H27*Портфель!$R$13</f>
      </c>
      <c r="BT11" s="0" t="s">
        <v>7</v>
      </c>
      <c r="BU11" s="0"/>
      <c r="BV11" s="0"/>
      <c r="BW11" s="0"/>
      <c r="BX11" s="0"/>
      <c r="BY11" s="6" t="n">
        <v>81.858</v>
      </c>
      <c r="BZ11" s="0" t="s">
        <v>527</v>
      </c>
    </row>
    <row collapsed="false" customFormat="false" customHeight="false" hidden="false" ht="12.1" outlineLevel="0" r="12">
      <c r="A12" s="11" t="n">
        <v>46150</v>
      </c>
      <c r="B12" s="6" t="n">
        <v>1</v>
      </c>
      <c r="C12" s="6" t="n">
        <v>321.76</v>
      </c>
      <c r="D12" s="11" t="n">
        <v>46168</v>
      </c>
      <c r="E12" s="6" t="n">
        <v>2</v>
      </c>
      <c r="F12" s="6" t="n">
        <v>197.62</v>
      </c>
      <c r="G12" s="11" t="n">
        <v>46239</v>
      </c>
      <c r="H12" s="6" t="n">
        <v>1</v>
      </c>
      <c r="I12" s="6" t="n">
        <v>274.38</v>
      </c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11" t="n">
        <v>46168</v>
      </c>
      <c r="W12" s="6" t="n">
        <v>2</v>
      </c>
      <c r="X12" s="6" t="n">
        <v>455.48</v>
      </c>
      <c r="Y12" s="11" t="n">
        <v>46104</v>
      </c>
      <c r="Z12" s="6" t="n">
        <v>4</v>
      </c>
      <c r="AA12" s="6" t="n">
        <v>7.76</v>
      </c>
      <c r="AB12" s="0"/>
      <c r="AC12" s="6" t="n">
        <v>156.02</v>
      </c>
      <c r="AD12" s="0" t="s">
        <v>527</v>
      </c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11" t="n">
        <v>46009</v>
      </c>
      <c r="BJ12" s="6" t="n">
        <v>2</v>
      </c>
      <c r="BK12" s="6" t="n">
        <v>1245.48</v>
      </c>
      <c r="BL12" s="11" t="n">
        <v>46232</v>
      </c>
      <c r="BM12" s="6" t="n">
        <v>1</v>
      </c>
      <c r="BN12" s="6" t="n">
        <v>631.15</v>
      </c>
      <c r="BO12" s="0"/>
      <c r="BP12" s="6" t="n">
        <v>26</v>
      </c>
      <c r="BQ12" s="0" t="s">
        <v>528</v>
      </c>
      <c r="BR12" s="0"/>
      <c r="BS12" s="6" t="s">
        <f>=Портфель!I27*Портфель!$R$13</f>
      </c>
      <c r="BT12" s="0" t="s">
        <v>8</v>
      </c>
      <c r="BU12" s="0"/>
      <c r="BV12" s="0"/>
      <c r="BW12" s="0"/>
      <c r="BX12" s="0"/>
      <c r="BY12" s="6" t="n">
        <v>19</v>
      </c>
      <c r="BZ12" s="0" t="s">
        <v>528</v>
      </c>
    </row>
    <row collapsed="false" customFormat="false" customHeight="false" hidden="false" ht="12.1" outlineLevel="0" r="13">
      <c r="A13" s="11" t="n">
        <v>46150</v>
      </c>
      <c r="B13" s="6" t="n">
        <v>1</v>
      </c>
      <c r="C13" s="6" t="n">
        <v>321.5</v>
      </c>
      <c r="D13" s="11" t="n">
        <v>46181</v>
      </c>
      <c r="E13" s="6" t="n">
        <v>1</v>
      </c>
      <c r="F13" s="6" t="n">
        <v>102.17</v>
      </c>
      <c r="G13" s="11" t="n">
        <v>46247</v>
      </c>
      <c r="H13" s="6" t="n">
        <v>2</v>
      </c>
      <c r="I13" s="6" t="n">
        <v>552.68</v>
      </c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5" t="s">
        <f>=SUM(X2:X12)/SUM(W2:W12)</f>
      </c>
      <c r="X13" s="0" t="s">
        <v>12</v>
      </c>
      <c r="Y13" s="11" t="n">
        <v>46104</v>
      </c>
      <c r="Z13" s="6" t="n">
        <v>4</v>
      </c>
      <c r="AA13" s="6" t="n">
        <v>7.76</v>
      </c>
      <c r="AB13" s="0"/>
      <c r="AC13" s="6" t="n">
        <v>22</v>
      </c>
      <c r="AD13" s="0" t="s">
        <v>528</v>
      </c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11" t="n">
        <v>46009</v>
      </c>
      <c r="BJ13" s="6" t="n">
        <v>1</v>
      </c>
      <c r="BK13" s="6" t="n">
        <v>584.03</v>
      </c>
      <c r="BL13" s="0"/>
      <c r="BM13" s="5" t="s">
        <f>=SUM(BN2:BN12)/SUM(BM2:BM12)</f>
      </c>
      <c r="BN13" s="0" t="s">
        <v>12</v>
      </c>
      <c r="BO13" s="0"/>
      <c r="BP13" s="6" t="s">
        <f>=Портфель!H26*Портфель!$R$13</f>
      </c>
      <c r="BQ13" s="0" t="s">
        <v>7</v>
      </c>
      <c r="BR13" s="0"/>
      <c r="BS13" s="5" t="s">
        <f>=BS10*(BS11*BS9/100-BS8+BS12)</f>
      </c>
      <c r="BT13" s="0" t="s">
        <v>529</v>
      </c>
      <c r="BU13" s="0"/>
      <c r="BV13" s="0"/>
      <c r="BW13" s="0"/>
      <c r="BX13" s="0"/>
      <c r="BY13" s="6" t="s">
        <f>=Портфель!H29*Портфель!$R$13</f>
      </c>
      <c r="BZ13" s="0" t="s">
        <v>7</v>
      </c>
    </row>
    <row collapsed="false" customFormat="false" customHeight="false" hidden="false" ht="12.1" outlineLevel="0" r="14">
      <c r="A14" s="11" t="n">
        <v>46154</v>
      </c>
      <c r="B14" s="6" t="n">
        <v>2</v>
      </c>
      <c r="C14" s="6" t="n">
        <v>652.26</v>
      </c>
      <c r="D14" s="11" t="n">
        <v>46197</v>
      </c>
      <c r="E14" s="6" t="n">
        <v>1</v>
      </c>
      <c r="F14" s="6" t="n">
        <v>84.24</v>
      </c>
      <c r="G14" s="11" t="n">
        <v>46251</v>
      </c>
      <c r="H14" s="6" t="n">
        <v>1</v>
      </c>
      <c r="I14" s="6" t="n">
        <v>252.86</v>
      </c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6" t="n">
        <v>277.9</v>
      </c>
      <c r="X14" s="0" t="s">
        <v>527</v>
      </c>
      <c r="Y14" s="11" t="n">
        <v>46104</v>
      </c>
      <c r="Z14" s="6" t="n">
        <v>4</v>
      </c>
      <c r="AA14" s="6" t="n">
        <v>7.76</v>
      </c>
      <c r="AB14" s="0"/>
      <c r="AC14" s="5" t="s">
        <f>=AC13*(ABS(AC12)-ABS(AC11))</f>
      </c>
      <c r="AD14" s="0" t="s">
        <v>529</v>
      </c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11" t="n">
        <v>46009</v>
      </c>
      <c r="BJ14" s="6" t="n">
        <v>3</v>
      </c>
      <c r="BK14" s="6" t="n">
        <v>1736.35</v>
      </c>
      <c r="BL14" s="0"/>
      <c r="BM14" s="6" t="n">
        <v>58.778</v>
      </c>
      <c r="BN14" s="0" t="s">
        <v>527</v>
      </c>
      <c r="BO14" s="0"/>
      <c r="BP14" s="6" t="s">
        <f>=Портфель!I26*Портфель!$R$13</f>
      </c>
      <c r="BQ14" s="0" t="s">
        <v>8</v>
      </c>
      <c r="BR14" s="0"/>
      <c r="BS14" s="0"/>
      <c r="BT14" s="0"/>
      <c r="BU14" s="0"/>
      <c r="BV14" s="0"/>
      <c r="BW14" s="0"/>
      <c r="BX14" s="0"/>
      <c r="BY14" s="6" t="s">
        <f>=Портфель!I29*Портфель!$R$13</f>
      </c>
      <c r="BZ14" s="0" t="s">
        <v>8</v>
      </c>
    </row>
    <row collapsed="false" customFormat="false" customHeight="false" hidden="false" ht="12.1" outlineLevel="0" r="15">
      <c r="A15" s="11" t="n">
        <v>46174</v>
      </c>
      <c r="B15" s="6" t="n">
        <v>2</v>
      </c>
      <c r="C15" s="6" t="n">
        <v>645.29</v>
      </c>
      <c r="D15" s="11" t="n">
        <v>46197</v>
      </c>
      <c r="E15" s="6" t="n">
        <v>2</v>
      </c>
      <c r="F15" s="6" t="n">
        <v>168.48</v>
      </c>
      <c r="G15" s="0"/>
      <c r="H15" s="5" t="s">
        <f>=SUM(I2:I14)/SUM(H2:H14)</f>
      </c>
      <c r="I15" s="0" t="s">
        <v>12</v>
      </c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6" t="n">
        <v>34</v>
      </c>
      <c r="X15" s="0" t="s">
        <v>528</v>
      </c>
      <c r="Y15" s="11" t="n">
        <v>46125</v>
      </c>
      <c r="Z15" s="6" t="n">
        <v>2</v>
      </c>
      <c r="AA15" s="6" t="n">
        <v>3.92</v>
      </c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11" t="n">
        <v>46009</v>
      </c>
      <c r="BJ15" s="6" t="n">
        <v>6</v>
      </c>
      <c r="BK15" s="6" t="n">
        <v>3604.88</v>
      </c>
      <c r="BL15" s="0"/>
      <c r="BM15" s="6" t="n">
        <v>55</v>
      </c>
      <c r="BN15" s="0" t="s">
        <v>528</v>
      </c>
      <c r="BO15" s="0"/>
      <c r="BP15" s="5" t="s">
        <f>=BP12*(BP13*BP11/100-BP10+BP14)</f>
      </c>
      <c r="BQ15" s="0" t="s">
        <v>529</v>
      </c>
      <c r="BR15" s="0"/>
      <c r="BS15" s="0"/>
      <c r="BT15" s="0"/>
      <c r="BU15" s="0"/>
      <c r="BV15" s="0"/>
      <c r="BW15" s="0"/>
      <c r="BX15" s="0"/>
      <c r="BY15" s="5" t="s">
        <f>=BY12*(BY13*BY11/100-BY10+BY14)</f>
      </c>
      <c r="BZ15" s="0" t="s">
        <v>529</v>
      </c>
    </row>
    <row collapsed="false" customFormat="false" customHeight="false" hidden="false" ht="12.1" outlineLevel="0" r="16">
      <c r="A16" s="11" t="n">
        <v>46223</v>
      </c>
      <c r="B16" s="6" t="n">
        <v>4</v>
      </c>
      <c r="C16" s="6" t="n">
        <v>1026.25</v>
      </c>
      <c r="D16" s="11" t="n">
        <v>46198</v>
      </c>
      <c r="E16" s="6" t="n">
        <v>1</v>
      </c>
      <c r="F16" s="6" t="n">
        <v>78.58</v>
      </c>
      <c r="G16" s="0"/>
      <c r="H16" s="6" t="n">
        <v>248.92</v>
      </c>
      <c r="I16" s="0" t="s">
        <v>527</v>
      </c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5" t="s">
        <f>=W15*(ABS(W14)-ABS(W13))</f>
      </c>
      <c r="X16" s="0" t="s">
        <v>529</v>
      </c>
      <c r="Y16" s="11" t="n">
        <v>46153</v>
      </c>
      <c r="Z16" s="6" t="n">
        <v>22</v>
      </c>
      <c r="AA16" s="6" t="n">
        <v>43.63</v>
      </c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11" t="n">
        <v>46027</v>
      </c>
      <c r="BJ16" s="6" t="n">
        <v>1</v>
      </c>
      <c r="BK16" s="6" t="n">
        <v>600.73</v>
      </c>
      <c r="BL16" s="0"/>
      <c r="BM16" s="6" t="s">
        <f>=Портфель!H25*Портфель!$R$13</f>
      </c>
      <c r="BN16" s="0" t="s">
        <v>7</v>
      </c>
    </row>
    <row collapsed="false" customFormat="false" customHeight="false" hidden="false" ht="12.1" outlineLevel="0" r="17">
      <c r="A17" s="11" t="n">
        <v>46227</v>
      </c>
      <c r="B17" s="6" t="n">
        <v>1</v>
      </c>
      <c r="C17" s="6" t="n">
        <v>267.83</v>
      </c>
      <c r="D17" s="11" t="n">
        <v>46209</v>
      </c>
      <c r="E17" s="6" t="n">
        <v>2</v>
      </c>
      <c r="F17" s="6" t="n">
        <v>155.48</v>
      </c>
      <c r="G17" s="0"/>
      <c r="H17" s="6" t="n">
        <v>34</v>
      </c>
      <c r="I17" s="0" t="s">
        <v>528</v>
      </c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11" t="n">
        <v>46181</v>
      </c>
      <c r="Z17" s="6" t="n">
        <v>2</v>
      </c>
      <c r="AA17" s="6" t="n">
        <v>3.99</v>
      </c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11" t="n">
        <v>46050</v>
      </c>
      <c r="BJ17" s="6" t="n">
        <v>1</v>
      </c>
      <c r="BK17" s="6" t="n">
        <v>600.73</v>
      </c>
      <c r="BL17" s="0"/>
      <c r="BM17" s="6" t="s">
        <f>=Портфель!I25*Портфель!$R$13</f>
      </c>
      <c r="BN17" s="0" t="s">
        <v>8</v>
      </c>
    </row>
    <row collapsed="false" customFormat="false" customHeight="false" hidden="false" ht="12.1" outlineLevel="0" r="18">
      <c r="A18" s="11" t="n">
        <v>46238</v>
      </c>
      <c r="B18" s="6" t="n">
        <v>4</v>
      </c>
      <c r="C18" s="6" t="n">
        <v>1137.6</v>
      </c>
      <c r="D18" s="11" t="n">
        <v>46213</v>
      </c>
      <c r="E18" s="6" t="n">
        <v>2</v>
      </c>
      <c r="F18" s="6" t="n">
        <v>150.31</v>
      </c>
      <c r="G18" s="0"/>
      <c r="H18" s="5" t="s">
        <f>=H17*(ABS(H16)-ABS(H15))</f>
      </c>
      <c r="I18" s="0" t="s">
        <v>529</v>
      </c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5" t="s">
        <f>=SUM(AA2:AA17)/SUM(Z2:Z17)</f>
      </c>
      <c r="AA18" s="0" t="s">
        <v>12</v>
      </c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11" t="n">
        <v>46055</v>
      </c>
      <c r="BJ18" s="6" t="n">
        <v>2</v>
      </c>
      <c r="BK18" s="6" t="n">
        <v>1201.39</v>
      </c>
      <c r="BL18" s="0"/>
      <c r="BM18" s="5" t="s">
        <f>=BM15*(BM16*BM14/100-BM13+BM17)</f>
      </c>
      <c r="BN18" s="0" t="s">
        <v>529</v>
      </c>
    </row>
    <row collapsed="false" customFormat="false" customHeight="false" hidden="false" ht="12.1" outlineLevel="0" r="19">
      <c r="A19" s="0"/>
      <c r="B19" s="5" t="s">
        <f>=SUM(C2:C18)/SUM(B2:B18)</f>
      </c>
      <c r="C19" s="0" t="s">
        <v>12</v>
      </c>
      <c r="D19" s="11" t="n">
        <v>46213</v>
      </c>
      <c r="E19" s="6" t="n">
        <v>10</v>
      </c>
      <c r="F19" s="6" t="n">
        <v>751.57</v>
      </c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6" t="n">
        <v>1.9784</v>
      </c>
      <c r="AA19" s="0" t="s">
        <v>527</v>
      </c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11" t="n">
        <v>46063</v>
      </c>
      <c r="BJ19" s="6" t="n">
        <v>1</v>
      </c>
      <c r="BK19" s="6" t="n">
        <v>600.8</v>
      </c>
    </row>
    <row collapsed="false" customFormat="false" customHeight="false" hidden="false" ht="12.1" outlineLevel="0" r="20">
      <c r="A20" s="0"/>
      <c r="B20" s="6" t="n">
        <v>266.47</v>
      </c>
      <c r="C20" s="0" t="s">
        <v>527</v>
      </c>
      <c r="D20" s="11" t="n">
        <v>46213</v>
      </c>
      <c r="E20" s="6" t="n">
        <v>2</v>
      </c>
      <c r="F20" s="6" t="n">
        <v>150.31</v>
      </c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6" t="n">
        <v>2404</v>
      </c>
      <c r="AA20" s="0" t="s">
        <v>528</v>
      </c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11" t="n">
        <v>46077</v>
      </c>
      <c r="BJ20" s="6" t="n">
        <v>4</v>
      </c>
      <c r="BK20" s="6" t="n">
        <v>2284.9</v>
      </c>
    </row>
    <row collapsed="false" customFormat="false" customHeight="false" hidden="false" ht="12.1" outlineLevel="0" r="21">
      <c r="A21" s="0"/>
      <c r="B21" s="6" t="n">
        <v>44</v>
      </c>
      <c r="C21" s="0" t="s">
        <v>528</v>
      </c>
      <c r="D21" s="11" t="n">
        <v>46219</v>
      </c>
      <c r="E21" s="6" t="n">
        <v>1</v>
      </c>
      <c r="F21" s="6" t="n">
        <v>62.71</v>
      </c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5" t="s">
        <f>=Z20*(ABS(Z19)-ABS(Z18))</f>
      </c>
      <c r="AA21" s="0" t="s">
        <v>529</v>
      </c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5" t="s">
        <f>=SUM(BK2:BK20)/SUM(BJ2:BJ20)</f>
      </c>
      <c r="BK21" s="0" t="s">
        <v>12</v>
      </c>
    </row>
    <row collapsed="false" customFormat="false" customHeight="false" hidden="false" ht="12.1" outlineLevel="0" r="22">
      <c r="A22" s="0"/>
      <c r="B22" s="5" t="s">
        <f>=B21*(ABS(B20)-ABS(B19))</f>
      </c>
      <c r="C22" s="0" t="s">
        <v>529</v>
      </c>
      <c r="D22" s="11" t="n">
        <v>46223</v>
      </c>
      <c r="E22" s="6" t="n">
        <v>2</v>
      </c>
      <c r="F22" s="6" t="n">
        <v>117.7</v>
      </c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6" t="n">
        <v>56.758</v>
      </c>
      <c r="BK22" s="0" t="s">
        <v>527</v>
      </c>
    </row>
    <row collapsed="false" customFormat="false" customHeight="false" hidden="false" ht="12.1" outlineLevel="0" r="23">
      <c r="A23" s="0"/>
      <c r="B23" s="0"/>
      <c r="C23" s="0"/>
      <c r="D23" s="11" t="n">
        <v>46223</v>
      </c>
      <c r="E23" s="6" t="n">
        <v>2</v>
      </c>
      <c r="F23" s="6" t="n">
        <v>117.02</v>
      </c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6" t="n">
        <v>57</v>
      </c>
      <c r="BK23" s="0" t="s">
        <v>528</v>
      </c>
    </row>
    <row collapsed="false" customFormat="false" customHeight="false" hidden="false" ht="12.1" outlineLevel="0" r="24">
      <c r="A24" s="0"/>
      <c r="B24" s="0"/>
      <c r="C24" s="0"/>
      <c r="D24" s="11" t="n">
        <v>46225</v>
      </c>
      <c r="E24" s="6" t="n">
        <v>21</v>
      </c>
      <c r="F24" s="6" t="n">
        <v>1499.71</v>
      </c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6" t="s">
        <f>=Портфель!H24*Портфель!$R$13</f>
      </c>
      <c r="BK24" s="0" t="s">
        <v>7</v>
      </c>
    </row>
    <row collapsed="false" customFormat="false" customHeight="false" hidden="false" ht="12.1" outlineLevel="0" r="25">
      <c r="A25" s="0"/>
      <c r="B25" s="0"/>
      <c r="C25" s="0"/>
      <c r="D25" s="11" t="n">
        <v>46227</v>
      </c>
      <c r="E25" s="6" t="n">
        <v>4</v>
      </c>
      <c r="F25" s="6" t="n">
        <v>299.67</v>
      </c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6" t="s">
        <f>=Портфель!I24*Портфель!$R$13</f>
      </c>
      <c r="BK25" s="0" t="s">
        <v>8</v>
      </c>
    </row>
    <row collapsed="false" customFormat="false" customHeight="false" hidden="false" ht="12.1" outlineLevel="0" r="26">
      <c r="A26" s="0"/>
      <c r="B26" s="0"/>
      <c r="C26" s="0"/>
      <c r="D26" s="11" t="n">
        <v>46227</v>
      </c>
      <c r="E26" s="6" t="n">
        <v>2</v>
      </c>
      <c r="F26" s="6" t="n">
        <v>150.47</v>
      </c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5" t="s">
        <f>=BJ23*(BJ24*BJ22/100-BJ21+BJ25)</f>
      </c>
      <c r="BK26" s="0" t="s">
        <v>529</v>
      </c>
    </row>
    <row collapsed="false" customFormat="false" customHeight="false" hidden="false" ht="12.1" outlineLevel="0" r="27">
      <c r="A27" s="0"/>
      <c r="B27" s="0"/>
      <c r="C27" s="0"/>
      <c r="D27" s="11" t="n">
        <v>46244</v>
      </c>
      <c r="E27" s="6" t="n">
        <v>1</v>
      </c>
      <c r="F27" s="6" t="n">
        <v>91.91</v>
      </c>
    </row>
    <row collapsed="false" customFormat="false" customHeight="false" hidden="false" ht="12.1" outlineLevel="0" r="28">
      <c r="A28" s="0"/>
      <c r="B28" s="0"/>
      <c r="C28" s="0"/>
      <c r="D28" s="11" t="n">
        <v>46244</v>
      </c>
      <c r="E28" s="6" t="n">
        <v>1</v>
      </c>
      <c r="F28" s="6" t="n">
        <v>91.5</v>
      </c>
    </row>
    <row collapsed="false" customFormat="false" customHeight="false" hidden="false" ht="12.1" outlineLevel="0" r="29">
      <c r="A29" s="0"/>
      <c r="B29" s="0"/>
      <c r="C29" s="0"/>
      <c r="D29" s="11" t="n">
        <v>46251</v>
      </c>
      <c r="E29" s="6" t="n">
        <v>3</v>
      </c>
      <c r="F29" s="6" t="n">
        <v>232.43</v>
      </c>
    </row>
    <row collapsed="false" customFormat="false" customHeight="false" hidden="false" ht="12.1" outlineLevel="0" r="30">
      <c r="A30" s="0"/>
      <c r="B30" s="0"/>
      <c r="C30" s="0"/>
      <c r="D30" s="11" t="n">
        <v>46251</v>
      </c>
      <c r="E30" s="6" t="n">
        <v>12</v>
      </c>
      <c r="F30" s="6" t="n">
        <v>929.98</v>
      </c>
    </row>
    <row collapsed="false" customFormat="false" customHeight="false" hidden="false" ht="12.1" outlineLevel="0" r="31">
      <c r="A31" s="0"/>
      <c r="B31" s="0"/>
      <c r="C31" s="0"/>
      <c r="D31" s="0"/>
      <c r="E31" s="5" t="s">
        <f>=SUM(F2:F30)/SUM(E2:E30)</f>
      </c>
      <c r="F31" s="0" t="s">
        <v>12</v>
      </c>
    </row>
    <row collapsed="false" customFormat="false" customHeight="false" hidden="false" ht="12.1" outlineLevel="0" r="32">
      <c r="A32" s="0"/>
      <c r="B32" s="0"/>
      <c r="C32" s="0"/>
      <c r="D32" s="0"/>
      <c r="E32" s="6" t="n">
        <v>73.76</v>
      </c>
      <c r="F32" s="0" t="s">
        <v>527</v>
      </c>
    </row>
    <row collapsed="false" customFormat="false" customHeight="false" hidden="false" ht="12.1" outlineLevel="0" r="33">
      <c r="A33" s="0"/>
      <c r="B33" s="0"/>
      <c r="C33" s="0"/>
      <c r="D33" s="0"/>
      <c r="E33" s="6" t="n">
        <v>122</v>
      </c>
      <c r="F33" s="0" t="s">
        <v>528</v>
      </c>
    </row>
    <row collapsed="false" customFormat="false" customHeight="false" hidden="false" ht="12.1" outlineLevel="0" r="34">
      <c r="A34" s="0"/>
      <c r="B34" s="0"/>
      <c r="C34" s="0"/>
      <c r="D34" s="0"/>
      <c r="E34" s="5" t="s">
        <f>=E33*(ABS(E32)-ABS(E31))</f>
      </c>
      <c r="F34" s="0" t="s">
        <v>529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9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147</v>
      </c>
      <c r="B1" s="18" t="s">
        <v>0</v>
      </c>
      <c r="C1" s="18" t="s">
        <v>2</v>
      </c>
      <c r="D1" s="18" t="s">
        <v>530</v>
      </c>
      <c r="E1" s="18" t="s">
        <v>1</v>
      </c>
      <c r="F1" s="18" t="s">
        <v>3</v>
      </c>
      <c r="G1" s="18" t="s">
        <v>5</v>
      </c>
      <c r="H1" s="18" t="s">
        <v>6</v>
      </c>
      <c r="I1" s="18" t="s">
        <v>10</v>
      </c>
      <c r="J1" s="18" t="s">
        <v>8</v>
      </c>
      <c r="K1" s="18" t="s">
        <v>531</v>
      </c>
      <c r="L1" s="18" t="s">
        <v>532</v>
      </c>
      <c r="M1" s="18" t="s">
        <v>20</v>
      </c>
      <c r="N1" s="18" t="s">
        <v>533</v>
      </c>
      <c r="O1" s="18" t="s">
        <v>534</v>
      </c>
    </row>
    <row collapsed="false" customFormat="false" customHeight="false" hidden="false" ht="12.1" outlineLevel="0" r="2">
      <c r="A2" s="21" t="n">
        <v>45096.020636574</v>
      </c>
      <c r="B2" s="22" t="s">
        <v>535</v>
      </c>
      <c r="C2" s="22" t="s">
        <v>154</v>
      </c>
      <c r="D2" s="22" t="s">
        <v>535</v>
      </c>
      <c r="E2" s="22" t="s">
        <v>535</v>
      </c>
      <c r="F2" s="22" t="s">
        <v>20</v>
      </c>
      <c r="G2" s="23" t="n">
        <v>1</v>
      </c>
      <c r="H2" s="24" t="n">
        <v>6400</v>
      </c>
      <c r="I2" s="24" t="n">
        <v>6400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  <c r="O2" s="22" t="s">
        <v>536</v>
      </c>
    </row>
    <row collapsed="false" customFormat="false" customHeight="false" hidden="false" ht="12.1" outlineLevel="0" r="3">
      <c r="A3" s="20" t="n">
        <v>45096.593761574</v>
      </c>
      <c r="B3" s="16" t="s">
        <v>384</v>
      </c>
      <c r="C3" s="16" t="s">
        <v>537</v>
      </c>
      <c r="D3" s="16" t="s">
        <v>380</v>
      </c>
      <c r="E3" s="16" t="s">
        <v>18</v>
      </c>
      <c r="F3" s="16" t="s">
        <v>20</v>
      </c>
      <c r="G3" s="7" t="n">
        <v>10</v>
      </c>
      <c r="H3" s="6" t="n">
        <v>170.75</v>
      </c>
      <c r="I3" s="6" t="n">
        <v>-1707.5</v>
      </c>
      <c r="J3" s="6" t="n">
        <v>-0</v>
      </c>
      <c r="K3" s="6" t="n">
        <v>-1.36</v>
      </c>
      <c r="L3" s="6" t="n">
        <v>-0</v>
      </c>
      <c r="M3" s="6" t="s">
        <f>=I3+J3+K3+L3</f>
      </c>
      <c r="N3" s="16"/>
      <c r="O3" s="16" t="s">
        <v>536</v>
      </c>
    </row>
    <row collapsed="false" customFormat="false" customHeight="false" hidden="false" ht="12.1" outlineLevel="0" r="4">
      <c r="A4" s="20" t="n">
        <v>45096.595532407</v>
      </c>
      <c r="B4" s="16" t="s">
        <v>17</v>
      </c>
      <c r="C4" s="16" t="s">
        <v>538</v>
      </c>
      <c r="D4" s="16" t="s">
        <v>380</v>
      </c>
      <c r="E4" s="16" t="s">
        <v>18</v>
      </c>
      <c r="F4" s="16" t="s">
        <v>20</v>
      </c>
      <c r="G4" s="7" t="n">
        <v>10</v>
      </c>
      <c r="H4" s="6" t="n">
        <v>242.18</v>
      </c>
      <c r="I4" s="6" t="n">
        <v>-2421.8</v>
      </c>
      <c r="J4" s="6" t="n">
        <v>-0</v>
      </c>
      <c r="K4" s="6" t="n">
        <v>-1.94</v>
      </c>
      <c r="L4" s="6" t="n">
        <v>-0</v>
      </c>
      <c r="M4" s="6" t="s">
        <f>=I4+J4+K4+L4</f>
      </c>
      <c r="N4" s="16"/>
      <c r="O4" s="16" t="s">
        <v>536</v>
      </c>
    </row>
    <row collapsed="false" customFormat="false" customHeight="false" hidden="false" ht="12.1" outlineLevel="0" r="5">
      <c r="A5" s="20" t="n">
        <v>45096.797465278</v>
      </c>
      <c r="B5" s="16" t="s">
        <v>385</v>
      </c>
      <c r="C5" s="16" t="s">
        <v>539</v>
      </c>
      <c r="D5" s="16" t="s">
        <v>380</v>
      </c>
      <c r="E5" s="16" t="s">
        <v>18</v>
      </c>
      <c r="F5" s="16" t="s">
        <v>20</v>
      </c>
      <c r="G5" s="7" t="n">
        <v>40</v>
      </c>
      <c r="H5" s="6" t="n">
        <v>46.015</v>
      </c>
      <c r="I5" s="6" t="n">
        <v>-1840.6</v>
      </c>
      <c r="J5" s="6" t="n">
        <v>-0</v>
      </c>
      <c r="K5" s="6" t="n">
        <v>-1.47</v>
      </c>
      <c r="L5" s="6" t="n">
        <v>-0</v>
      </c>
      <c r="M5" s="6" t="s">
        <f>=I5+J5+K5+L5</f>
      </c>
      <c r="N5" s="16"/>
      <c r="O5" s="16" t="s">
        <v>536</v>
      </c>
    </row>
    <row collapsed="false" customFormat="false" customHeight="false" hidden="false" ht="12.1" outlineLevel="0" r="6">
      <c r="A6" s="20" t="n">
        <v>45096.933738426</v>
      </c>
      <c r="B6" s="16" t="s">
        <v>386</v>
      </c>
      <c r="C6" s="16" t="s">
        <v>540</v>
      </c>
      <c r="D6" s="16" t="s">
        <v>380</v>
      </c>
      <c r="E6" s="16" t="s">
        <v>18</v>
      </c>
      <c r="F6" s="16" t="s">
        <v>20</v>
      </c>
      <c r="G6" s="7" t="n">
        <v>100</v>
      </c>
      <c r="H6" s="6" t="n">
        <v>4.157</v>
      </c>
      <c r="I6" s="6" t="n">
        <v>-415.7</v>
      </c>
      <c r="J6" s="6" t="n">
        <v>-0</v>
      </c>
      <c r="K6" s="6" t="n">
        <v>-0.33</v>
      </c>
      <c r="L6" s="6" t="n">
        <v>-0</v>
      </c>
      <c r="M6" s="6" t="s">
        <f>=I6+J6+K6+L6</f>
      </c>
      <c r="N6" s="16"/>
      <c r="O6" s="16" t="s">
        <v>536</v>
      </c>
    </row>
    <row collapsed="false" customFormat="false" customHeight="false" hidden="false" ht="12.1" outlineLevel="0" r="7">
      <c r="A7" s="21" t="n">
        <v>45111.020636574</v>
      </c>
      <c r="B7" s="22" t="s">
        <v>535</v>
      </c>
      <c r="C7" s="22" t="s">
        <v>154</v>
      </c>
      <c r="D7" s="22" t="s">
        <v>535</v>
      </c>
      <c r="E7" s="22" t="s">
        <v>535</v>
      </c>
      <c r="F7" s="22" t="s">
        <v>20</v>
      </c>
      <c r="G7" s="23" t="n">
        <v>1</v>
      </c>
      <c r="H7" s="24" t="n">
        <v>201.18</v>
      </c>
      <c r="I7" s="24" t="n">
        <v>201.18</v>
      </c>
      <c r="J7" s="24" t="n">
        <v>0</v>
      </c>
      <c r="K7" s="24" t="n">
        <v>-0</v>
      </c>
      <c r="L7" s="24" t="n">
        <v>-0</v>
      </c>
      <c r="M7" s="6" t="s">
        <f>=I7+J7+K7+L7</f>
      </c>
      <c r="N7" s="22"/>
      <c r="O7" s="22" t="s">
        <v>536</v>
      </c>
    </row>
    <row collapsed="false" customFormat="false" customHeight="false" hidden="false" ht="12.1" outlineLevel="0" r="8">
      <c r="A8" s="21" t="n">
        <v>45126.020636574</v>
      </c>
      <c r="B8" s="22" t="s">
        <v>535</v>
      </c>
      <c r="C8" s="22" t="s">
        <v>154</v>
      </c>
      <c r="D8" s="22" t="s">
        <v>535</v>
      </c>
      <c r="E8" s="22" t="s">
        <v>535</v>
      </c>
      <c r="F8" s="22" t="s">
        <v>20</v>
      </c>
      <c r="G8" s="23" t="n">
        <v>1</v>
      </c>
      <c r="H8" s="24" t="n">
        <v>1768.59</v>
      </c>
      <c r="I8" s="24" t="n">
        <v>1768.59</v>
      </c>
      <c r="J8" s="24" t="n">
        <v>0</v>
      </c>
      <c r="K8" s="24" t="n">
        <v>-0</v>
      </c>
      <c r="L8" s="24" t="n">
        <v>-0</v>
      </c>
      <c r="M8" s="6" t="s">
        <f>=I8+J8+K8+L8</f>
      </c>
      <c r="N8" s="22"/>
      <c r="O8" s="22" t="s">
        <v>536</v>
      </c>
    </row>
    <row collapsed="false" customFormat="false" customHeight="false" hidden="false" ht="12.1" outlineLevel="0" r="9">
      <c r="A9" s="20" t="n">
        <v>45127.734594907</v>
      </c>
      <c r="B9" s="16" t="s">
        <v>384</v>
      </c>
      <c r="C9" s="16" t="s">
        <v>537</v>
      </c>
      <c r="D9" s="16" t="s">
        <v>380</v>
      </c>
      <c r="E9" s="16" t="s">
        <v>18</v>
      </c>
      <c r="F9" s="16" t="s">
        <v>20</v>
      </c>
      <c r="G9" s="7" t="n">
        <v>10</v>
      </c>
      <c r="H9" s="6" t="n">
        <v>172.29</v>
      </c>
      <c r="I9" s="6" t="n">
        <v>-1722.9</v>
      </c>
      <c r="J9" s="6" t="n">
        <v>-0</v>
      </c>
      <c r="K9" s="6" t="n">
        <v>-0.86</v>
      </c>
      <c r="L9" s="6" t="n">
        <v>-0</v>
      </c>
      <c r="M9" s="6" t="s">
        <f>=I9+J9+K9+L9</f>
      </c>
      <c r="N9" s="16"/>
      <c r="O9" s="16" t="s">
        <v>536</v>
      </c>
    </row>
    <row collapsed="false" customFormat="false" customHeight="false" hidden="false" ht="12.1" outlineLevel="0" r="10">
      <c r="A10" s="20" t="n">
        <v>45128.565127315</v>
      </c>
      <c r="B10" s="16" t="s">
        <v>387</v>
      </c>
      <c r="C10" s="16" t="s">
        <v>541</v>
      </c>
      <c r="D10" s="16" t="s">
        <v>380</v>
      </c>
      <c r="E10" s="16" t="s">
        <v>92</v>
      </c>
      <c r="F10" s="16" t="s">
        <v>20</v>
      </c>
      <c r="G10" s="7" t="n">
        <v>2</v>
      </c>
      <c r="H10" s="6" t="n">
        <v>100.5</v>
      </c>
      <c r="I10" s="6" t="n">
        <v>-201</v>
      </c>
      <c r="J10" s="6" t="n">
        <v>-1.76</v>
      </c>
      <c r="K10" s="6" t="n">
        <v>-0.12</v>
      </c>
      <c r="L10" s="6" t="n">
        <v>-0</v>
      </c>
      <c r="M10" s="6" t="s">
        <f>=I10+J10+K10+L10</f>
      </c>
      <c r="N10" s="16"/>
      <c r="O10" s="16" t="s">
        <v>536</v>
      </c>
    </row>
    <row collapsed="false" customFormat="false" customHeight="false" hidden="false" ht="12.1" outlineLevel="0" r="11">
      <c r="A11" s="20" t="n">
        <v>45128.566157407</v>
      </c>
      <c r="B11" s="16" t="s">
        <v>388</v>
      </c>
      <c r="C11" s="16" t="s">
        <v>542</v>
      </c>
      <c r="D11" s="16" t="s">
        <v>380</v>
      </c>
      <c r="E11" s="16" t="s">
        <v>92</v>
      </c>
      <c r="F11" s="16" t="s">
        <v>20</v>
      </c>
      <c r="G11" s="7" t="n">
        <v>1</v>
      </c>
      <c r="H11" s="6" t="n">
        <v>100.89</v>
      </c>
      <c r="I11" s="6" t="n">
        <v>-50.45</v>
      </c>
      <c r="J11" s="6" t="n">
        <v>-0.69</v>
      </c>
      <c r="K11" s="6" t="n">
        <v>-0.05</v>
      </c>
      <c r="L11" s="6" t="n">
        <v>-0</v>
      </c>
      <c r="M11" s="6" t="s">
        <f>=I11+J11+K11+L11</f>
      </c>
      <c r="N11" s="16"/>
      <c r="O11" s="16" t="s">
        <v>536</v>
      </c>
    </row>
    <row collapsed="false" customFormat="false" customHeight="false" hidden="false" ht="12.1" outlineLevel="0" r="12">
      <c r="A12" s="21" t="n">
        <v>45139.020636574</v>
      </c>
      <c r="B12" s="22" t="s">
        <v>535</v>
      </c>
      <c r="C12" s="22" t="s">
        <v>154</v>
      </c>
      <c r="D12" s="22" t="s">
        <v>535</v>
      </c>
      <c r="E12" s="22" t="s">
        <v>535</v>
      </c>
      <c r="F12" s="22" t="s">
        <v>20</v>
      </c>
      <c r="G12" s="23" t="n">
        <v>1</v>
      </c>
      <c r="H12" s="24" t="n">
        <v>1000</v>
      </c>
      <c r="I12" s="24" t="n">
        <v>1000</v>
      </c>
      <c r="J12" s="24" t="n">
        <v>0</v>
      </c>
      <c r="K12" s="24" t="n">
        <v>-0</v>
      </c>
      <c r="L12" s="24" t="n">
        <v>-0</v>
      </c>
      <c r="M12" s="6" t="s">
        <f>=I12+J12+K12+L12</f>
      </c>
      <c r="N12" s="22"/>
      <c r="O12" s="22" t="s">
        <v>536</v>
      </c>
    </row>
    <row collapsed="false" customFormat="false" customHeight="false" hidden="false" ht="12.1" outlineLevel="0" r="13">
      <c r="A13" s="20" t="n">
        <v>45139.848425926</v>
      </c>
      <c r="B13" s="16" t="s">
        <v>389</v>
      </c>
      <c r="C13" s="16" t="s">
        <v>543</v>
      </c>
      <c r="D13" s="16" t="s">
        <v>380</v>
      </c>
      <c r="E13" s="16" t="s">
        <v>18</v>
      </c>
      <c r="F13" s="16" t="s">
        <v>20</v>
      </c>
      <c r="G13" s="7" t="n">
        <v>20</v>
      </c>
      <c r="H13" s="6" t="n">
        <v>43.955</v>
      </c>
      <c r="I13" s="6" t="n">
        <v>-879.1</v>
      </c>
      <c r="J13" s="6" t="n">
        <v>-0</v>
      </c>
      <c r="K13" s="6" t="n">
        <v>-0.44</v>
      </c>
      <c r="L13" s="6" t="n">
        <v>-0</v>
      </c>
      <c r="M13" s="6" t="s">
        <f>=I13+J13+K13+L13</f>
      </c>
      <c r="N13" s="16"/>
      <c r="O13" s="16" t="s">
        <v>536</v>
      </c>
    </row>
    <row collapsed="false" customFormat="false" customHeight="false" hidden="false" ht="12.1" outlineLevel="0" r="14">
      <c r="A14" s="25" t="n">
        <v>45145.580972222</v>
      </c>
      <c r="B14" s="26" t="s">
        <v>38</v>
      </c>
      <c r="C14" s="26" t="s">
        <v>544</v>
      </c>
      <c r="D14" s="26" t="s">
        <v>380</v>
      </c>
      <c r="E14" s="26" t="s">
        <v>380</v>
      </c>
      <c r="F14" s="26" t="s">
        <v>20</v>
      </c>
      <c r="G14" s="27" t="n">
        <v>8</v>
      </c>
      <c r="H14" s="28" t="n">
        <v>13.459</v>
      </c>
      <c r="I14" s="28" t="n">
        <v>-107.67</v>
      </c>
      <c r="J14" s="28" t="n">
        <v>-0</v>
      </c>
      <c r="K14" s="28" t="n">
        <v>-0.05</v>
      </c>
      <c r="L14" s="28" t="n">
        <v>-0</v>
      </c>
      <c r="M14" s="6" t="s">
        <f>=I14+J14+K14+L14</f>
      </c>
      <c r="N14" s="26"/>
      <c r="O14" s="26" t="s">
        <v>536</v>
      </c>
    </row>
    <row collapsed="false" customFormat="false" customHeight="false" hidden="false" ht="12.1" outlineLevel="0" r="15">
      <c r="A15" s="25" t="n">
        <v>45145.639803241</v>
      </c>
      <c r="B15" s="26" t="s">
        <v>38</v>
      </c>
      <c r="C15" s="26" t="s">
        <v>544</v>
      </c>
      <c r="D15" s="26" t="s">
        <v>380</v>
      </c>
      <c r="E15" s="26" t="s">
        <v>380</v>
      </c>
      <c r="F15" s="26" t="s">
        <v>20</v>
      </c>
      <c r="G15" s="27" t="n">
        <v>1</v>
      </c>
      <c r="H15" s="28" t="n">
        <v>13.4205</v>
      </c>
      <c r="I15" s="28" t="n">
        <v>-13.42</v>
      </c>
      <c r="J15" s="28" t="n">
        <v>-0</v>
      </c>
      <c r="K15" s="28" t="n">
        <v>-0.01</v>
      </c>
      <c r="L15" s="28" t="n">
        <v>-0</v>
      </c>
      <c r="M15" s="6" t="s">
        <f>=I15+J15+K15+L15</f>
      </c>
      <c r="N15" s="26"/>
      <c r="O15" s="26" t="s">
        <v>536</v>
      </c>
    </row>
    <row collapsed="false" customFormat="false" customHeight="false" hidden="false" ht="12.1" outlineLevel="0" r="16">
      <c r="A16" s="21" t="n">
        <v>45152.020636574</v>
      </c>
      <c r="B16" s="22" t="s">
        <v>535</v>
      </c>
      <c r="C16" s="22" t="s">
        <v>154</v>
      </c>
      <c r="D16" s="22" t="s">
        <v>535</v>
      </c>
      <c r="E16" s="22" t="s">
        <v>535</v>
      </c>
      <c r="F16" s="22" t="s">
        <v>20</v>
      </c>
      <c r="G16" s="23" t="n">
        <v>1</v>
      </c>
      <c r="H16" s="24" t="n">
        <v>1200</v>
      </c>
      <c r="I16" s="24" t="n">
        <v>1200</v>
      </c>
      <c r="J16" s="24" t="n">
        <v>0</v>
      </c>
      <c r="K16" s="24" t="n">
        <v>-0</v>
      </c>
      <c r="L16" s="24" t="n">
        <v>-0</v>
      </c>
      <c r="M16" s="6" t="s">
        <f>=I16+J16+K16+L16</f>
      </c>
      <c r="N16" s="22"/>
      <c r="O16" s="22" t="s">
        <v>536</v>
      </c>
    </row>
    <row collapsed="false" customFormat="false" customHeight="false" hidden="false" ht="12.1" outlineLevel="0" r="17">
      <c r="A17" s="20" t="n">
        <v>45152.496446759</v>
      </c>
      <c r="B17" s="16" t="s">
        <v>390</v>
      </c>
      <c r="C17" s="16" t="s">
        <v>545</v>
      </c>
      <c r="D17" s="16" t="s">
        <v>380</v>
      </c>
      <c r="E17" s="16" t="s">
        <v>18</v>
      </c>
      <c r="F17" s="16" t="s">
        <v>20</v>
      </c>
      <c r="G17" s="7" t="n">
        <v>10</v>
      </c>
      <c r="H17" s="6" t="n">
        <v>79.45</v>
      </c>
      <c r="I17" s="6" t="n">
        <v>-794.5</v>
      </c>
      <c r="J17" s="6" t="n">
        <v>-0</v>
      </c>
      <c r="K17" s="6" t="n">
        <v>-0.64</v>
      </c>
      <c r="L17" s="6" t="n">
        <v>-0</v>
      </c>
      <c r="M17" s="6" t="s">
        <f>=I17+J17+K17+L17</f>
      </c>
      <c r="N17" s="16"/>
      <c r="O17" s="16" t="s">
        <v>536</v>
      </c>
    </row>
    <row collapsed="false" customFormat="false" customHeight="false" hidden="false" ht="12.1" outlineLevel="0" r="18">
      <c r="A18" s="25" t="n">
        <v>45152.497453704</v>
      </c>
      <c r="B18" s="26" t="s">
        <v>38</v>
      </c>
      <c r="C18" s="26" t="s">
        <v>544</v>
      </c>
      <c r="D18" s="26" t="s">
        <v>380</v>
      </c>
      <c r="E18" s="26" t="s">
        <v>380</v>
      </c>
      <c r="F18" s="26" t="s">
        <v>20</v>
      </c>
      <c r="G18" s="27" t="n">
        <v>28</v>
      </c>
      <c r="H18" s="28" t="n">
        <v>13.919</v>
      </c>
      <c r="I18" s="28" t="n">
        <v>-389.73</v>
      </c>
      <c r="J18" s="28" t="n">
        <v>-0</v>
      </c>
      <c r="K18" s="28" t="n">
        <v>-0.19</v>
      </c>
      <c r="L18" s="28" t="n">
        <v>-0</v>
      </c>
      <c r="M18" s="6" t="s">
        <f>=I18+J18+K18+L18</f>
      </c>
      <c r="N18" s="26"/>
      <c r="O18" s="26" t="s">
        <v>536</v>
      </c>
    </row>
    <row collapsed="false" customFormat="false" customHeight="false" hidden="false" ht="12.1" outlineLevel="0" r="19">
      <c r="A19" s="25" t="n">
        <v>45153.563796296</v>
      </c>
      <c r="B19" s="26" t="s">
        <v>38</v>
      </c>
      <c r="C19" s="26" t="s">
        <v>544</v>
      </c>
      <c r="D19" s="26" t="s">
        <v>380</v>
      </c>
      <c r="E19" s="26" t="s">
        <v>380</v>
      </c>
      <c r="F19" s="26" t="s">
        <v>20</v>
      </c>
      <c r="G19" s="27" t="n">
        <v>1</v>
      </c>
      <c r="H19" s="28" t="n">
        <v>13.4455</v>
      </c>
      <c r="I19" s="28" t="n">
        <v>-13.45</v>
      </c>
      <c r="J19" s="28" t="n">
        <v>-0</v>
      </c>
      <c r="K19" s="28" t="n">
        <v>-0.01</v>
      </c>
      <c r="L19" s="28" t="n">
        <v>-0</v>
      </c>
      <c r="M19" s="6" t="s">
        <f>=I19+J19+K19+L19</f>
      </c>
      <c r="N19" s="26"/>
      <c r="O19" s="26" t="s">
        <v>536</v>
      </c>
    </row>
    <row collapsed="false" customFormat="false" customHeight="false" hidden="false" ht="12.1" outlineLevel="0" r="20">
      <c r="A20" s="21" t="n">
        <v>45160.020636574</v>
      </c>
      <c r="B20" s="22" t="s">
        <v>535</v>
      </c>
      <c r="C20" s="22" t="s">
        <v>154</v>
      </c>
      <c r="D20" s="22" t="s">
        <v>535</v>
      </c>
      <c r="E20" s="22" t="s">
        <v>535</v>
      </c>
      <c r="F20" s="22" t="s">
        <v>20</v>
      </c>
      <c r="G20" s="23" t="n">
        <v>1</v>
      </c>
      <c r="H20" s="24" t="n">
        <v>1200</v>
      </c>
      <c r="I20" s="24" t="n">
        <v>1200</v>
      </c>
      <c r="J20" s="24" t="n">
        <v>0</v>
      </c>
      <c r="K20" s="24" t="n">
        <v>-0</v>
      </c>
      <c r="L20" s="24" t="n">
        <v>-0</v>
      </c>
      <c r="M20" s="6" t="s">
        <f>=I20+J20+K20+L20</f>
      </c>
      <c r="N20" s="22"/>
      <c r="O20" s="22" t="s">
        <v>536</v>
      </c>
    </row>
    <row collapsed="false" customFormat="false" customHeight="false" hidden="false" ht="12.1" outlineLevel="0" r="21">
      <c r="A21" s="20" t="n">
        <v>45160.652372685</v>
      </c>
      <c r="B21" s="16" t="s">
        <v>391</v>
      </c>
      <c r="C21" s="16" t="s">
        <v>546</v>
      </c>
      <c r="D21" s="16" t="s">
        <v>380</v>
      </c>
      <c r="E21" s="16" t="s">
        <v>18</v>
      </c>
      <c r="F21" s="16" t="s">
        <v>20</v>
      </c>
      <c r="G21" s="7" t="n">
        <v>10</v>
      </c>
      <c r="H21" s="6" t="n">
        <v>85.04</v>
      </c>
      <c r="I21" s="6" t="n">
        <v>-850.4</v>
      </c>
      <c r="J21" s="6" t="n">
        <v>-0</v>
      </c>
      <c r="K21" s="6" t="n">
        <v>-0.69</v>
      </c>
      <c r="L21" s="6" t="n">
        <v>-0</v>
      </c>
      <c r="M21" s="6" t="s">
        <f>=I21+J21+K21+L21</f>
      </c>
      <c r="N21" s="16"/>
      <c r="O21" s="16" t="s">
        <v>536</v>
      </c>
    </row>
    <row collapsed="false" customFormat="false" customHeight="false" hidden="false" ht="12.1" outlineLevel="0" r="22">
      <c r="A22" s="25" t="n">
        <v>45163.448657407</v>
      </c>
      <c r="B22" s="26" t="s">
        <v>38</v>
      </c>
      <c r="C22" s="26" t="s">
        <v>544</v>
      </c>
      <c r="D22" s="26" t="s">
        <v>380</v>
      </c>
      <c r="E22" s="26" t="s">
        <v>380</v>
      </c>
      <c r="F22" s="26" t="s">
        <v>20</v>
      </c>
      <c r="G22" s="27" t="n">
        <v>26</v>
      </c>
      <c r="H22" s="28" t="n">
        <v>13.0185</v>
      </c>
      <c r="I22" s="28" t="n">
        <v>-338.48</v>
      </c>
      <c r="J22" s="28" t="n">
        <v>-0</v>
      </c>
      <c r="K22" s="28" t="n">
        <v>-0.17</v>
      </c>
      <c r="L22" s="28" t="n">
        <v>-0</v>
      </c>
      <c r="M22" s="6" t="s">
        <f>=I22+J22+K22+L22</f>
      </c>
      <c r="N22" s="26"/>
      <c r="O22" s="26" t="s">
        <v>536</v>
      </c>
    </row>
    <row collapsed="false" customFormat="false" customHeight="false" hidden="false" ht="12.1" outlineLevel="0" r="23">
      <c r="A23" s="21" t="n">
        <v>45166.020636574</v>
      </c>
      <c r="B23" s="22" t="s">
        <v>535</v>
      </c>
      <c r="C23" s="22" t="s">
        <v>154</v>
      </c>
      <c r="D23" s="22" t="s">
        <v>535</v>
      </c>
      <c r="E23" s="22" t="s">
        <v>535</v>
      </c>
      <c r="F23" s="22" t="s">
        <v>20</v>
      </c>
      <c r="G23" s="23" t="n">
        <v>1</v>
      </c>
      <c r="H23" s="24" t="n">
        <v>2000</v>
      </c>
      <c r="I23" s="24" t="n">
        <v>2000</v>
      </c>
      <c r="J23" s="24" t="n">
        <v>0</v>
      </c>
      <c r="K23" s="24" t="n">
        <v>-0</v>
      </c>
      <c r="L23" s="24" t="n">
        <v>-0</v>
      </c>
      <c r="M23" s="6" t="s">
        <f>=I23+J23+K23+L23</f>
      </c>
      <c r="N23" s="22"/>
      <c r="O23" s="22" t="s">
        <v>536</v>
      </c>
    </row>
    <row collapsed="false" customFormat="false" customHeight="false" hidden="false" ht="12.1" outlineLevel="0" r="24">
      <c r="A24" s="20" t="n">
        <v>45166.727407407</v>
      </c>
      <c r="B24" s="16" t="s">
        <v>392</v>
      </c>
      <c r="C24" s="16" t="s">
        <v>547</v>
      </c>
      <c r="D24" s="16" t="s">
        <v>380</v>
      </c>
      <c r="E24" s="16" t="s">
        <v>18</v>
      </c>
      <c r="F24" s="16" t="s">
        <v>20</v>
      </c>
      <c r="G24" s="7" t="n">
        <v>1000</v>
      </c>
      <c r="H24" s="6" t="n">
        <v>1.7095</v>
      </c>
      <c r="I24" s="6" t="n">
        <v>-1709.5</v>
      </c>
      <c r="J24" s="6" t="n">
        <v>-0</v>
      </c>
      <c r="K24" s="6" t="n">
        <v>-1.36</v>
      </c>
      <c r="L24" s="6" t="n">
        <v>-0</v>
      </c>
      <c r="M24" s="6" t="s">
        <f>=I24+J24+K24+L24</f>
      </c>
      <c r="N24" s="16"/>
      <c r="O24" s="16" t="s">
        <v>536</v>
      </c>
    </row>
    <row collapsed="false" customFormat="false" customHeight="false" hidden="false" ht="12.1" outlineLevel="0" r="25">
      <c r="A25" s="21" t="n">
        <v>45167.020636574</v>
      </c>
      <c r="B25" s="22" t="s">
        <v>535</v>
      </c>
      <c r="C25" s="22" t="s">
        <v>154</v>
      </c>
      <c r="D25" s="22" t="s">
        <v>535</v>
      </c>
      <c r="E25" s="22" t="s">
        <v>535</v>
      </c>
      <c r="F25" s="22" t="s">
        <v>20</v>
      </c>
      <c r="G25" s="23" t="n">
        <v>1</v>
      </c>
      <c r="H25" s="24" t="n">
        <v>328.59</v>
      </c>
      <c r="I25" s="24" t="n">
        <v>328.59</v>
      </c>
      <c r="J25" s="24" t="n">
        <v>0</v>
      </c>
      <c r="K25" s="24" t="n">
        <v>-0</v>
      </c>
      <c r="L25" s="24" t="n">
        <v>-0</v>
      </c>
      <c r="M25" s="6" t="s">
        <f>=I25+J25+K25+L25</f>
      </c>
      <c r="N25" s="22"/>
      <c r="O25" s="22" t="s">
        <v>536</v>
      </c>
    </row>
    <row collapsed="false" customFormat="false" customHeight="false" hidden="false" ht="12.1" outlineLevel="0" r="26">
      <c r="A26" s="29" t="n">
        <v>45167.48818287</v>
      </c>
      <c r="B26" s="30" t="s">
        <v>392</v>
      </c>
      <c r="C26" s="30" t="s">
        <v>547</v>
      </c>
      <c r="D26" s="30" t="s">
        <v>381</v>
      </c>
      <c r="E26" s="30" t="s">
        <v>18</v>
      </c>
      <c r="F26" s="30" t="s">
        <v>20</v>
      </c>
      <c r="G26" s="31" t="n">
        <v>-1000</v>
      </c>
      <c r="H26" s="32" t="n">
        <v>2.3445</v>
      </c>
      <c r="I26" s="32" t="n">
        <v>2344.5</v>
      </c>
      <c r="J26" s="32" t="n">
        <v>0</v>
      </c>
      <c r="K26" s="32" t="n">
        <v>-1.87</v>
      </c>
      <c r="L26" s="32" t="n">
        <v>-0</v>
      </c>
      <c r="M26" s="6" t="s">
        <f>=I26+J26+K26+L26</f>
      </c>
      <c r="N26" s="30"/>
      <c r="O26" s="30" t="s">
        <v>536</v>
      </c>
    </row>
    <row collapsed="false" customFormat="false" customHeight="false" hidden="false" ht="12.1" outlineLevel="0" r="27">
      <c r="A27" s="29" t="n">
        <v>45167.898032407</v>
      </c>
      <c r="B27" s="30" t="s">
        <v>385</v>
      </c>
      <c r="C27" s="30" t="s">
        <v>539</v>
      </c>
      <c r="D27" s="30" t="s">
        <v>381</v>
      </c>
      <c r="E27" s="30" t="s">
        <v>18</v>
      </c>
      <c r="F27" s="30" t="s">
        <v>20</v>
      </c>
      <c r="G27" s="31" t="n">
        <v>-20</v>
      </c>
      <c r="H27" s="32" t="n">
        <v>54.015</v>
      </c>
      <c r="I27" s="32" t="n">
        <v>1080.3</v>
      </c>
      <c r="J27" s="32" t="n">
        <v>0</v>
      </c>
      <c r="K27" s="32" t="n">
        <v>-0.87</v>
      </c>
      <c r="L27" s="32" t="n">
        <v>-0</v>
      </c>
      <c r="M27" s="6" t="s">
        <f>=I27+J27+K27+L27</f>
      </c>
      <c r="N27" s="30"/>
      <c r="O27" s="30" t="s">
        <v>536</v>
      </c>
    </row>
    <row collapsed="false" customFormat="false" customHeight="false" hidden="false" ht="12.1" outlineLevel="0" r="28">
      <c r="A28" s="29" t="n">
        <v>45167.898032407</v>
      </c>
      <c r="B28" s="30" t="s">
        <v>385</v>
      </c>
      <c r="C28" s="30" t="s">
        <v>539</v>
      </c>
      <c r="D28" s="30" t="s">
        <v>381</v>
      </c>
      <c r="E28" s="30" t="s">
        <v>18</v>
      </c>
      <c r="F28" s="30" t="s">
        <v>20</v>
      </c>
      <c r="G28" s="31" t="n">
        <v>-20</v>
      </c>
      <c r="H28" s="32" t="n">
        <v>54.015</v>
      </c>
      <c r="I28" s="32" t="n">
        <v>1080.3</v>
      </c>
      <c r="J28" s="32" t="n">
        <v>0</v>
      </c>
      <c r="K28" s="32" t="n">
        <v>-0.87</v>
      </c>
      <c r="L28" s="32" t="n">
        <v>-0</v>
      </c>
      <c r="M28" s="6" t="s">
        <f>=I28+J28+K28+L28</f>
      </c>
      <c r="N28" s="30"/>
      <c r="O28" s="30" t="s">
        <v>536</v>
      </c>
    </row>
    <row collapsed="false" customFormat="false" customHeight="false" hidden="false" ht="12.1" outlineLevel="0" r="29">
      <c r="A29" s="29" t="n">
        <v>45167.898842593</v>
      </c>
      <c r="B29" s="30" t="s">
        <v>391</v>
      </c>
      <c r="C29" s="30" t="s">
        <v>546</v>
      </c>
      <c r="D29" s="30" t="s">
        <v>381</v>
      </c>
      <c r="E29" s="30" t="s">
        <v>18</v>
      </c>
      <c r="F29" s="30" t="s">
        <v>20</v>
      </c>
      <c r="G29" s="31" t="n">
        <v>-10</v>
      </c>
      <c r="H29" s="32" t="n">
        <v>82.85</v>
      </c>
      <c r="I29" s="32" t="n">
        <v>828.5</v>
      </c>
      <c r="J29" s="32" t="n">
        <v>0</v>
      </c>
      <c r="K29" s="32" t="n">
        <v>-0.66</v>
      </c>
      <c r="L29" s="32" t="n">
        <v>-0</v>
      </c>
      <c r="M29" s="6" t="s">
        <f>=I29+J29+K29+L29</f>
      </c>
      <c r="N29" s="30"/>
      <c r="O29" s="30" t="s">
        <v>536</v>
      </c>
    </row>
    <row collapsed="false" customFormat="false" customHeight="false" hidden="false" ht="12.1" outlineLevel="0" r="30">
      <c r="A30" s="29" t="n">
        <v>45167.899189815</v>
      </c>
      <c r="B30" s="30" t="s">
        <v>389</v>
      </c>
      <c r="C30" s="30" t="s">
        <v>543</v>
      </c>
      <c r="D30" s="30" t="s">
        <v>381</v>
      </c>
      <c r="E30" s="30" t="s">
        <v>18</v>
      </c>
      <c r="F30" s="30" t="s">
        <v>20</v>
      </c>
      <c r="G30" s="31" t="n">
        <v>-20</v>
      </c>
      <c r="H30" s="32" t="n">
        <v>41.515</v>
      </c>
      <c r="I30" s="32" t="n">
        <v>830.3</v>
      </c>
      <c r="J30" s="32" t="n">
        <v>0</v>
      </c>
      <c r="K30" s="32" t="n">
        <v>-0.67</v>
      </c>
      <c r="L30" s="32" t="n">
        <v>-0</v>
      </c>
      <c r="M30" s="6" t="s">
        <f>=I30+J30+K30+L30</f>
      </c>
      <c r="N30" s="30"/>
      <c r="O30" s="30" t="s">
        <v>536</v>
      </c>
    </row>
    <row collapsed="false" customFormat="false" customHeight="false" hidden="false" ht="12.1" outlineLevel="0" r="31">
      <c r="A31" s="20" t="n">
        <v>45167.901770833</v>
      </c>
      <c r="B31" s="16" t="s">
        <v>393</v>
      </c>
      <c r="C31" s="16" t="s">
        <v>548</v>
      </c>
      <c r="D31" s="16" t="s">
        <v>380</v>
      </c>
      <c r="E31" s="16" t="s">
        <v>18</v>
      </c>
      <c r="F31" s="16" t="s">
        <v>20</v>
      </c>
      <c r="G31" s="7" t="n">
        <v>1</v>
      </c>
      <c r="H31" s="6" t="n">
        <v>6741.5</v>
      </c>
      <c r="I31" s="6" t="n">
        <v>-6741.5</v>
      </c>
      <c r="J31" s="6" t="n">
        <v>-0</v>
      </c>
      <c r="K31" s="6" t="n">
        <v>-5.39</v>
      </c>
      <c r="L31" s="6" t="n">
        <v>-0</v>
      </c>
      <c r="M31" s="6" t="s">
        <f>=I31+J31+K31+L31</f>
      </c>
      <c r="N31" s="16"/>
      <c r="O31" s="16" t="s">
        <v>536</v>
      </c>
    </row>
    <row collapsed="false" customFormat="false" customHeight="false" hidden="false" ht="12.1" outlineLevel="0" r="32">
      <c r="A32" s="21" t="n">
        <v>45168.020636574</v>
      </c>
      <c r="B32" s="22" t="s">
        <v>535</v>
      </c>
      <c r="C32" s="22" t="s">
        <v>154</v>
      </c>
      <c r="D32" s="22" t="s">
        <v>535</v>
      </c>
      <c r="E32" s="22" t="s">
        <v>535</v>
      </c>
      <c r="F32" s="22" t="s">
        <v>20</v>
      </c>
      <c r="G32" s="23" t="n">
        <v>1</v>
      </c>
      <c r="H32" s="24" t="n">
        <v>3000</v>
      </c>
      <c r="I32" s="24" t="n">
        <v>3000</v>
      </c>
      <c r="J32" s="24" t="n">
        <v>0</v>
      </c>
      <c r="K32" s="24" t="n">
        <v>-0</v>
      </c>
      <c r="L32" s="24" t="n">
        <v>-0</v>
      </c>
      <c r="M32" s="6" t="s">
        <f>=I32+J32+K32+L32</f>
      </c>
      <c r="N32" s="22"/>
      <c r="O32" s="22" t="s">
        <v>536</v>
      </c>
    </row>
    <row collapsed="false" customFormat="false" customHeight="false" hidden="false" ht="12.1" outlineLevel="0" r="33">
      <c r="A33" s="21" t="n">
        <v>45168.020636574</v>
      </c>
      <c r="B33" s="22" t="s">
        <v>549</v>
      </c>
      <c r="C33" s="22" t="s">
        <v>550</v>
      </c>
      <c r="D33" s="22" t="s">
        <v>549</v>
      </c>
      <c r="E33" s="22" t="s">
        <v>549</v>
      </c>
      <c r="F33" s="22" t="s">
        <v>20</v>
      </c>
      <c r="G33" s="23" t="n">
        <v>1</v>
      </c>
      <c r="H33" s="24" t="n">
        <v>1.17</v>
      </c>
      <c r="I33" s="24" t="n">
        <v>1.17</v>
      </c>
      <c r="J33" s="24" t="n">
        <v>0</v>
      </c>
      <c r="K33" s="24" t="n">
        <v>-0</v>
      </c>
      <c r="L33" s="24" t="n">
        <v>-0</v>
      </c>
      <c r="M33" s="6" t="s">
        <f>=I33+J33+K33+L33</f>
      </c>
      <c r="N33" s="22"/>
      <c r="O33" s="22" t="s">
        <v>536</v>
      </c>
    </row>
    <row collapsed="false" customFormat="false" customHeight="false" hidden="false" ht="12.1" outlineLevel="0" r="34">
      <c r="A34" s="20" t="n">
        <v>45168.5565625</v>
      </c>
      <c r="B34" s="16" t="s">
        <v>394</v>
      </c>
      <c r="C34" s="16" t="s">
        <v>551</v>
      </c>
      <c r="D34" s="16" t="s">
        <v>380</v>
      </c>
      <c r="E34" s="16" t="s">
        <v>18</v>
      </c>
      <c r="F34" s="16" t="s">
        <v>20</v>
      </c>
      <c r="G34" s="7" t="n">
        <v>5</v>
      </c>
      <c r="H34" s="6" t="n">
        <v>555.3</v>
      </c>
      <c r="I34" s="6" t="n">
        <v>-2776.5</v>
      </c>
      <c r="J34" s="6" t="n">
        <v>-0</v>
      </c>
      <c r="K34" s="6" t="n">
        <v>-2.22</v>
      </c>
      <c r="L34" s="6" t="n">
        <v>-0</v>
      </c>
      <c r="M34" s="6" t="s">
        <f>=I34+J34+K34+L34</f>
      </c>
      <c r="N34" s="16"/>
      <c r="O34" s="16" t="s">
        <v>536</v>
      </c>
    </row>
    <row collapsed="false" customFormat="false" customHeight="false" hidden="false" ht="12.1" outlineLevel="0" r="35">
      <c r="A35" s="25" t="n">
        <v>45168.647071759</v>
      </c>
      <c r="B35" s="26" t="s">
        <v>38</v>
      </c>
      <c r="C35" s="26" t="s">
        <v>544</v>
      </c>
      <c r="D35" s="26" t="s">
        <v>381</v>
      </c>
      <c r="E35" s="26" t="s">
        <v>381</v>
      </c>
      <c r="F35" s="26" t="s">
        <v>20</v>
      </c>
      <c r="G35" s="27" t="n">
        <v>-64</v>
      </c>
      <c r="H35" s="28" t="n">
        <v>13.1035</v>
      </c>
      <c r="I35" s="28" t="n">
        <v>838.62</v>
      </c>
      <c r="J35" s="28" t="n">
        <v>0</v>
      </c>
      <c r="K35" s="28" t="n">
        <v>-0.42</v>
      </c>
      <c r="L35" s="28" t="n">
        <v>-0</v>
      </c>
      <c r="M35" s="6" t="s">
        <f>=I35+J35+K35+L35</f>
      </c>
      <c r="N35" s="26"/>
      <c r="O35" s="26" t="s">
        <v>536</v>
      </c>
    </row>
    <row collapsed="false" customFormat="false" customHeight="false" hidden="false" ht="12.1" outlineLevel="0" r="36">
      <c r="A36" s="20" t="n">
        <v>45168.648229167</v>
      </c>
      <c r="B36" s="16" t="s">
        <v>394</v>
      </c>
      <c r="C36" s="16" t="s">
        <v>551</v>
      </c>
      <c r="D36" s="16" t="s">
        <v>380</v>
      </c>
      <c r="E36" s="16" t="s">
        <v>18</v>
      </c>
      <c r="F36" s="16" t="s">
        <v>20</v>
      </c>
      <c r="G36" s="7" t="n">
        <v>2</v>
      </c>
      <c r="H36" s="6" t="n">
        <v>555.25</v>
      </c>
      <c r="I36" s="6" t="n">
        <v>-1110.5</v>
      </c>
      <c r="J36" s="6" t="n">
        <v>-0</v>
      </c>
      <c r="K36" s="6" t="n">
        <v>-0.89</v>
      </c>
      <c r="L36" s="6" t="n">
        <v>-0</v>
      </c>
      <c r="M36" s="6" t="s">
        <f>=I36+J36+K36+L36</f>
      </c>
      <c r="N36" s="16"/>
      <c r="O36" s="16" t="s">
        <v>536</v>
      </c>
    </row>
    <row collapsed="false" customFormat="false" customHeight="false" hidden="false" ht="12.1" outlineLevel="0" r="37">
      <c r="A37" s="21" t="n">
        <v>45169.020636574</v>
      </c>
      <c r="B37" s="22" t="s">
        <v>535</v>
      </c>
      <c r="C37" s="22" t="s">
        <v>154</v>
      </c>
      <c r="D37" s="22" t="s">
        <v>535</v>
      </c>
      <c r="E37" s="22" t="s">
        <v>535</v>
      </c>
      <c r="F37" s="22" t="s">
        <v>20</v>
      </c>
      <c r="G37" s="23" t="n">
        <v>1</v>
      </c>
      <c r="H37" s="24" t="n">
        <v>10</v>
      </c>
      <c r="I37" s="24" t="n">
        <v>10</v>
      </c>
      <c r="J37" s="24" t="n">
        <v>0</v>
      </c>
      <c r="K37" s="24" t="n">
        <v>-0</v>
      </c>
      <c r="L37" s="24" t="n">
        <v>-0</v>
      </c>
      <c r="M37" s="6" t="s">
        <f>=I37+J37+K37+L37</f>
      </c>
      <c r="N37" s="22"/>
      <c r="O37" s="22" t="s">
        <v>536</v>
      </c>
    </row>
    <row collapsed="false" customFormat="false" customHeight="false" hidden="false" ht="12.1" outlineLevel="0" r="38">
      <c r="A38" s="21" t="n">
        <v>45188.020636574</v>
      </c>
      <c r="B38" s="22" t="s">
        <v>549</v>
      </c>
      <c r="C38" s="22" t="s">
        <v>552</v>
      </c>
      <c r="D38" s="22" t="s">
        <v>549</v>
      </c>
      <c r="E38" s="22" t="s">
        <v>549</v>
      </c>
      <c r="F38" s="22" t="s">
        <v>20</v>
      </c>
      <c r="G38" s="23" t="n">
        <v>1</v>
      </c>
      <c r="H38" s="24" t="n">
        <v>4.56</v>
      </c>
      <c r="I38" s="24" t="n">
        <v>4.56</v>
      </c>
      <c r="J38" s="24" t="n">
        <v>0</v>
      </c>
      <c r="K38" s="24" t="n">
        <v>-0</v>
      </c>
      <c r="L38" s="24" t="n">
        <v>-0</v>
      </c>
      <c r="M38" s="6" t="s">
        <f>=I38+J38+K38+L38</f>
      </c>
      <c r="N38" s="22"/>
      <c r="O38" s="22" t="s">
        <v>536</v>
      </c>
    </row>
    <row collapsed="false" customFormat="false" customHeight="false" hidden="false" ht="12.1" outlineLevel="0" r="39">
      <c r="A39" s="21" t="n">
        <v>45208.020636574</v>
      </c>
      <c r="B39" s="22" t="s">
        <v>535</v>
      </c>
      <c r="C39" s="22" t="s">
        <v>154</v>
      </c>
      <c r="D39" s="22" t="s">
        <v>535</v>
      </c>
      <c r="E39" s="22" t="s">
        <v>535</v>
      </c>
      <c r="F39" s="22" t="s">
        <v>20</v>
      </c>
      <c r="G39" s="23" t="n">
        <v>1</v>
      </c>
      <c r="H39" s="24" t="n">
        <v>1131.79</v>
      </c>
      <c r="I39" s="24" t="n">
        <v>1131.79</v>
      </c>
      <c r="J39" s="24" t="n">
        <v>0</v>
      </c>
      <c r="K39" s="24" t="n">
        <v>-0</v>
      </c>
      <c r="L39" s="24" t="n">
        <v>-0</v>
      </c>
      <c r="M39" s="6" t="s">
        <f>=I39+J39+K39+L39</f>
      </c>
      <c r="N39" s="22"/>
      <c r="O39" s="22" t="s">
        <v>536</v>
      </c>
    </row>
    <row collapsed="false" customFormat="false" customHeight="false" hidden="false" ht="12.1" outlineLevel="0" r="40">
      <c r="A40" s="20" t="n">
        <v>45208.437175926</v>
      </c>
      <c r="B40" s="16" t="s">
        <v>394</v>
      </c>
      <c r="C40" s="16" t="s">
        <v>551</v>
      </c>
      <c r="D40" s="16" t="s">
        <v>380</v>
      </c>
      <c r="E40" s="16" t="s">
        <v>18</v>
      </c>
      <c r="F40" s="16" t="s">
        <v>20</v>
      </c>
      <c r="G40" s="7" t="n">
        <v>2</v>
      </c>
      <c r="H40" s="6" t="n">
        <v>541.1</v>
      </c>
      <c r="I40" s="6" t="n">
        <v>-1082.2</v>
      </c>
      <c r="J40" s="6" t="n">
        <v>-0</v>
      </c>
      <c r="K40" s="6" t="n">
        <v>-0.73</v>
      </c>
      <c r="L40" s="6" t="n">
        <v>-0</v>
      </c>
      <c r="M40" s="6" t="s">
        <f>=I40+J40+K40+L40</f>
      </c>
      <c r="N40" s="16"/>
      <c r="O40" s="16" t="s">
        <v>536</v>
      </c>
    </row>
    <row collapsed="false" customFormat="false" customHeight="false" hidden="false" ht="12.1" outlineLevel="0" r="41">
      <c r="A41" s="29" t="n">
        <v>45210.971180556</v>
      </c>
      <c r="B41" s="30" t="s">
        <v>386</v>
      </c>
      <c r="C41" s="30" t="s">
        <v>540</v>
      </c>
      <c r="D41" s="30" t="s">
        <v>381</v>
      </c>
      <c r="E41" s="30" t="s">
        <v>18</v>
      </c>
      <c r="F41" s="30" t="s">
        <v>20</v>
      </c>
      <c r="G41" s="31" t="n">
        <v>-100</v>
      </c>
      <c r="H41" s="32" t="n">
        <v>4.3595</v>
      </c>
      <c r="I41" s="32" t="n">
        <v>435.95</v>
      </c>
      <c r="J41" s="32" t="n">
        <v>0</v>
      </c>
      <c r="K41" s="32" t="n">
        <v>-0.22</v>
      </c>
      <c r="L41" s="32" t="n">
        <v>-0</v>
      </c>
      <c r="M41" s="6" t="s">
        <f>=I41+J41+K41+L41</f>
      </c>
      <c r="N41" s="30"/>
      <c r="O41" s="30" t="s">
        <v>536</v>
      </c>
    </row>
    <row collapsed="false" customFormat="false" customHeight="false" hidden="false" ht="12.1" outlineLevel="0" r="42">
      <c r="A42" s="29" t="n">
        <v>45210.971412037</v>
      </c>
      <c r="B42" s="30" t="s">
        <v>393</v>
      </c>
      <c r="C42" s="30" t="s">
        <v>548</v>
      </c>
      <c r="D42" s="30" t="s">
        <v>381</v>
      </c>
      <c r="E42" s="30" t="s">
        <v>18</v>
      </c>
      <c r="F42" s="30" t="s">
        <v>20</v>
      </c>
      <c r="G42" s="31" t="n">
        <v>-1</v>
      </c>
      <c r="H42" s="32" t="n">
        <v>6926</v>
      </c>
      <c r="I42" s="32" t="n">
        <v>6926</v>
      </c>
      <c r="J42" s="32" t="n">
        <v>0</v>
      </c>
      <c r="K42" s="32" t="n">
        <v>-3.46</v>
      </c>
      <c r="L42" s="32" t="n">
        <v>-0</v>
      </c>
      <c r="M42" s="6" t="s">
        <f>=I42+J42+K42+L42</f>
      </c>
      <c r="N42" s="30"/>
      <c r="O42" s="30" t="s">
        <v>536</v>
      </c>
    </row>
    <row collapsed="false" customFormat="false" customHeight="false" hidden="false" ht="12.1" outlineLevel="0" r="43">
      <c r="A43" s="29" t="n">
        <v>45210.971736111</v>
      </c>
      <c r="B43" s="30" t="s">
        <v>17</v>
      </c>
      <c r="C43" s="30" t="s">
        <v>538</v>
      </c>
      <c r="D43" s="30" t="s">
        <v>381</v>
      </c>
      <c r="E43" s="30" t="s">
        <v>18</v>
      </c>
      <c r="F43" s="30" t="s">
        <v>20</v>
      </c>
      <c r="G43" s="31" t="n">
        <v>-10</v>
      </c>
      <c r="H43" s="32" t="n">
        <v>261.36</v>
      </c>
      <c r="I43" s="32" t="n">
        <v>2613.6</v>
      </c>
      <c r="J43" s="32" t="n">
        <v>0</v>
      </c>
      <c r="K43" s="32" t="n">
        <v>-2.09</v>
      </c>
      <c r="L43" s="32" t="n">
        <v>-0</v>
      </c>
      <c r="M43" s="6" t="s">
        <f>=I43+J43+K43+L43</f>
      </c>
      <c r="N43" s="30"/>
      <c r="O43" s="30" t="s">
        <v>536</v>
      </c>
    </row>
    <row collapsed="false" customFormat="false" customHeight="false" hidden="false" ht="12.1" outlineLevel="0" r="44">
      <c r="A44" s="20" t="n">
        <v>45210.974594907</v>
      </c>
      <c r="B44" s="16" t="s">
        <v>391</v>
      </c>
      <c r="C44" s="16" t="s">
        <v>546</v>
      </c>
      <c r="D44" s="16" t="s">
        <v>380</v>
      </c>
      <c r="E44" s="16" t="s">
        <v>18</v>
      </c>
      <c r="F44" s="16" t="s">
        <v>20</v>
      </c>
      <c r="G44" s="7" t="n">
        <v>10</v>
      </c>
      <c r="H44" s="6" t="n">
        <v>75.76</v>
      </c>
      <c r="I44" s="6" t="n">
        <v>-757.6</v>
      </c>
      <c r="J44" s="6" t="n">
        <v>-0</v>
      </c>
      <c r="K44" s="6" t="n">
        <v>-0.38</v>
      </c>
      <c r="L44" s="6" t="n">
        <v>-0</v>
      </c>
      <c r="M44" s="6" t="s">
        <f>=I44+J44+K44+L44</f>
      </c>
      <c r="N44" s="16"/>
      <c r="O44" s="16" t="s">
        <v>536</v>
      </c>
    </row>
    <row collapsed="false" customFormat="false" customHeight="false" hidden="false" ht="12.1" outlineLevel="0" r="45">
      <c r="A45" s="20" t="n">
        <v>45210.9771875</v>
      </c>
      <c r="B45" s="16" t="s">
        <v>393</v>
      </c>
      <c r="C45" s="16" t="s">
        <v>548</v>
      </c>
      <c r="D45" s="16" t="s">
        <v>380</v>
      </c>
      <c r="E45" s="16" t="s">
        <v>18</v>
      </c>
      <c r="F45" s="16" t="s">
        <v>20</v>
      </c>
      <c r="G45" s="7" t="n">
        <v>1</v>
      </c>
      <c r="H45" s="6" t="n">
        <v>6960</v>
      </c>
      <c r="I45" s="6" t="n">
        <v>-6960</v>
      </c>
      <c r="J45" s="6" t="n">
        <v>-0</v>
      </c>
      <c r="K45" s="6" t="n">
        <v>-5.57</v>
      </c>
      <c r="L45" s="6" t="n">
        <v>-0</v>
      </c>
      <c r="M45" s="6" t="s">
        <f>=I45+J45+K45+L45</f>
      </c>
      <c r="N45" s="16"/>
      <c r="O45" s="16" t="s">
        <v>536</v>
      </c>
    </row>
    <row collapsed="false" customFormat="false" customHeight="false" hidden="false" ht="12.1" outlineLevel="0" r="46">
      <c r="A46" s="20" t="n">
        <v>45210.982395833</v>
      </c>
      <c r="B46" s="16" t="s">
        <v>391</v>
      </c>
      <c r="C46" s="16" t="s">
        <v>546</v>
      </c>
      <c r="D46" s="16" t="s">
        <v>380</v>
      </c>
      <c r="E46" s="16" t="s">
        <v>18</v>
      </c>
      <c r="F46" s="16" t="s">
        <v>20</v>
      </c>
      <c r="G46" s="7" t="n">
        <v>30</v>
      </c>
      <c r="H46" s="6" t="n">
        <v>76.27</v>
      </c>
      <c r="I46" s="6" t="n">
        <v>-2288.1</v>
      </c>
      <c r="J46" s="6" t="n">
        <v>-0</v>
      </c>
      <c r="K46" s="6" t="n">
        <v>-1.82</v>
      </c>
      <c r="L46" s="6" t="n">
        <v>-0</v>
      </c>
      <c r="M46" s="6" t="s">
        <f>=I46+J46+K46+L46</f>
      </c>
      <c r="N46" s="16"/>
      <c r="O46" s="16" t="s">
        <v>536</v>
      </c>
    </row>
    <row collapsed="false" customFormat="false" customHeight="false" hidden="false" ht="12.1" outlineLevel="0" r="47">
      <c r="A47" s="29" t="n">
        <v>45210.992233796</v>
      </c>
      <c r="B47" s="30" t="s">
        <v>394</v>
      </c>
      <c r="C47" s="30" t="s">
        <v>551</v>
      </c>
      <c r="D47" s="30" t="s">
        <v>381</v>
      </c>
      <c r="E47" s="30" t="s">
        <v>18</v>
      </c>
      <c r="F47" s="30" t="s">
        <v>20</v>
      </c>
      <c r="G47" s="31" t="n">
        <v>-9</v>
      </c>
      <c r="H47" s="32" t="n">
        <v>542.05</v>
      </c>
      <c r="I47" s="32" t="n">
        <v>4878.45</v>
      </c>
      <c r="J47" s="32" t="n">
        <v>0</v>
      </c>
      <c r="K47" s="32" t="n">
        <v>-3.9</v>
      </c>
      <c r="L47" s="32" t="n">
        <v>-0</v>
      </c>
      <c r="M47" s="6" t="s">
        <f>=I47+J47+K47+L47</f>
      </c>
      <c r="N47" s="30"/>
      <c r="O47" s="30" t="s">
        <v>536</v>
      </c>
    </row>
    <row collapsed="false" customFormat="false" customHeight="false" hidden="false" ht="12.1" outlineLevel="0" r="48">
      <c r="A48" s="29" t="n">
        <v>45210.992488426</v>
      </c>
      <c r="B48" s="30" t="s">
        <v>390</v>
      </c>
      <c r="C48" s="30" t="s">
        <v>545</v>
      </c>
      <c r="D48" s="30" t="s">
        <v>381</v>
      </c>
      <c r="E48" s="30" t="s">
        <v>18</v>
      </c>
      <c r="F48" s="30" t="s">
        <v>20</v>
      </c>
      <c r="G48" s="31" t="n">
        <v>-10</v>
      </c>
      <c r="H48" s="32" t="n">
        <v>78.65</v>
      </c>
      <c r="I48" s="32" t="n">
        <v>786.5</v>
      </c>
      <c r="J48" s="32" t="n">
        <v>0</v>
      </c>
      <c r="K48" s="32" t="n">
        <v>-0.63</v>
      </c>
      <c r="L48" s="32" t="n">
        <v>-0</v>
      </c>
      <c r="M48" s="6" t="s">
        <f>=I48+J48+K48+L48</f>
      </c>
      <c r="N48" s="30"/>
      <c r="O48" s="30" t="s">
        <v>536</v>
      </c>
    </row>
    <row collapsed="false" customFormat="false" customHeight="false" hidden="false" ht="12.1" outlineLevel="0" r="49">
      <c r="A49" s="29" t="n">
        <v>45210.992939815</v>
      </c>
      <c r="B49" s="30" t="s">
        <v>391</v>
      </c>
      <c r="C49" s="30" t="s">
        <v>546</v>
      </c>
      <c r="D49" s="30" t="s">
        <v>381</v>
      </c>
      <c r="E49" s="30" t="s">
        <v>18</v>
      </c>
      <c r="F49" s="30" t="s">
        <v>20</v>
      </c>
      <c r="G49" s="31" t="n">
        <v>-40</v>
      </c>
      <c r="H49" s="32" t="n">
        <v>75.97</v>
      </c>
      <c r="I49" s="32" t="n">
        <v>3038.8</v>
      </c>
      <c r="J49" s="32" t="n">
        <v>0</v>
      </c>
      <c r="K49" s="32" t="n">
        <v>-2.43</v>
      </c>
      <c r="L49" s="32" t="n">
        <v>-0</v>
      </c>
      <c r="M49" s="6" t="s">
        <f>=I49+J49+K49+L49</f>
      </c>
      <c r="N49" s="30"/>
      <c r="O49" s="30" t="s">
        <v>536</v>
      </c>
    </row>
    <row collapsed="false" customFormat="false" customHeight="false" hidden="false" ht="12.1" outlineLevel="0" r="50">
      <c r="A50" s="29" t="n">
        <v>45210.993391204</v>
      </c>
      <c r="B50" s="30" t="s">
        <v>384</v>
      </c>
      <c r="C50" s="30" t="s">
        <v>537</v>
      </c>
      <c r="D50" s="30" t="s">
        <v>381</v>
      </c>
      <c r="E50" s="30" t="s">
        <v>18</v>
      </c>
      <c r="F50" s="30" t="s">
        <v>20</v>
      </c>
      <c r="G50" s="31" t="n">
        <v>-20</v>
      </c>
      <c r="H50" s="32" t="n">
        <v>167.78</v>
      </c>
      <c r="I50" s="32" t="n">
        <v>3355.6</v>
      </c>
      <c r="J50" s="32" t="n">
        <v>0</v>
      </c>
      <c r="K50" s="32" t="n">
        <v>-2.69</v>
      </c>
      <c r="L50" s="32" t="n">
        <v>-0</v>
      </c>
      <c r="M50" s="6" t="s">
        <f>=I50+J50+K50+L50</f>
      </c>
      <c r="N50" s="30"/>
      <c r="O50" s="30" t="s">
        <v>536</v>
      </c>
    </row>
    <row collapsed="false" customFormat="false" customHeight="false" hidden="false" ht="12.1" outlineLevel="0" r="51">
      <c r="A51" s="29" t="n">
        <v>45210.994016204</v>
      </c>
      <c r="B51" s="30" t="s">
        <v>393</v>
      </c>
      <c r="C51" s="30" t="s">
        <v>548</v>
      </c>
      <c r="D51" s="30" t="s">
        <v>381</v>
      </c>
      <c r="E51" s="30" t="s">
        <v>18</v>
      </c>
      <c r="F51" s="30" t="s">
        <v>20</v>
      </c>
      <c r="G51" s="31" t="n">
        <v>-1</v>
      </c>
      <c r="H51" s="32" t="n">
        <v>6908</v>
      </c>
      <c r="I51" s="32" t="n">
        <v>6908</v>
      </c>
      <c r="J51" s="32" t="n">
        <v>0</v>
      </c>
      <c r="K51" s="32" t="n">
        <v>-3.45</v>
      </c>
      <c r="L51" s="32" t="n">
        <v>-0</v>
      </c>
      <c r="M51" s="6" t="s">
        <f>=I51+J51+K51+L51</f>
      </c>
      <c r="N51" s="30"/>
      <c r="O51" s="30" t="s">
        <v>536</v>
      </c>
    </row>
    <row collapsed="false" customFormat="false" customHeight="false" hidden="false" ht="12.1" outlineLevel="0" r="52">
      <c r="A52" s="20" t="n">
        <v>45211.437673611</v>
      </c>
      <c r="B52" s="16" t="s">
        <v>391</v>
      </c>
      <c r="C52" s="16" t="s">
        <v>546</v>
      </c>
      <c r="D52" s="16" t="s">
        <v>380</v>
      </c>
      <c r="E52" s="16" t="s">
        <v>18</v>
      </c>
      <c r="F52" s="16" t="s">
        <v>20</v>
      </c>
      <c r="G52" s="7" t="n">
        <v>250</v>
      </c>
      <c r="H52" s="6" t="n">
        <v>75.2</v>
      </c>
      <c r="I52" s="6" t="n">
        <v>-18800</v>
      </c>
      <c r="J52" s="6" t="n">
        <v>-0</v>
      </c>
      <c r="K52" s="6" t="n">
        <v>-9.4</v>
      </c>
      <c r="L52" s="6" t="n">
        <v>-0</v>
      </c>
      <c r="M52" s="6" t="s">
        <f>=I52+J52+K52+L52</f>
      </c>
      <c r="N52" s="16"/>
      <c r="O52" s="16" t="s">
        <v>536</v>
      </c>
    </row>
    <row collapsed="false" customFormat="false" customHeight="false" hidden="false" ht="12.1" outlineLevel="0" r="53">
      <c r="A53" s="29" t="n">
        <v>45211.463310185</v>
      </c>
      <c r="B53" s="30" t="s">
        <v>391</v>
      </c>
      <c r="C53" s="30" t="s">
        <v>546</v>
      </c>
      <c r="D53" s="30" t="s">
        <v>381</v>
      </c>
      <c r="E53" s="30" t="s">
        <v>18</v>
      </c>
      <c r="F53" s="30" t="s">
        <v>20</v>
      </c>
      <c r="G53" s="31" t="n">
        <v>-250</v>
      </c>
      <c r="H53" s="32" t="n">
        <v>76.46</v>
      </c>
      <c r="I53" s="32" t="n">
        <v>19115</v>
      </c>
      <c r="J53" s="32" t="n">
        <v>0</v>
      </c>
      <c r="K53" s="32" t="n">
        <v>-15.3</v>
      </c>
      <c r="L53" s="32" t="n">
        <v>-0</v>
      </c>
      <c r="M53" s="6" t="s">
        <f>=I53+J53+K53+L53</f>
      </c>
      <c r="N53" s="30"/>
      <c r="O53" s="30" t="s">
        <v>536</v>
      </c>
    </row>
    <row collapsed="false" customFormat="false" customHeight="false" hidden="false" ht="12.1" outlineLevel="0" r="54">
      <c r="A54" s="20" t="n">
        <v>45211.46744213</v>
      </c>
      <c r="B54" s="16" t="s">
        <v>384</v>
      </c>
      <c r="C54" s="16" t="s">
        <v>537</v>
      </c>
      <c r="D54" s="16" t="s">
        <v>380</v>
      </c>
      <c r="E54" s="16" t="s">
        <v>18</v>
      </c>
      <c r="F54" s="16" t="s">
        <v>20</v>
      </c>
      <c r="G54" s="7" t="n">
        <v>110</v>
      </c>
      <c r="H54" s="6" t="n">
        <v>168.95</v>
      </c>
      <c r="I54" s="6" t="n">
        <v>-18584.5</v>
      </c>
      <c r="J54" s="6" t="n">
        <v>-0</v>
      </c>
      <c r="K54" s="6" t="n">
        <v>-14.87</v>
      </c>
      <c r="L54" s="6" t="n">
        <v>-0</v>
      </c>
      <c r="M54" s="6" t="s">
        <f>=I54+J54+K54+L54</f>
      </c>
      <c r="N54" s="16"/>
      <c r="O54" s="16" t="s">
        <v>536</v>
      </c>
    </row>
    <row collapsed="false" customFormat="false" customHeight="false" hidden="false" ht="12.1" outlineLevel="0" r="55">
      <c r="A55" s="29" t="n">
        <v>45211.509710648</v>
      </c>
      <c r="B55" s="30" t="s">
        <v>384</v>
      </c>
      <c r="C55" s="30" t="s">
        <v>537</v>
      </c>
      <c r="D55" s="30" t="s">
        <v>381</v>
      </c>
      <c r="E55" s="30" t="s">
        <v>18</v>
      </c>
      <c r="F55" s="30" t="s">
        <v>20</v>
      </c>
      <c r="G55" s="31" t="n">
        <v>-110</v>
      </c>
      <c r="H55" s="32" t="n">
        <v>169.07</v>
      </c>
      <c r="I55" s="32" t="n">
        <v>18597.7</v>
      </c>
      <c r="J55" s="32" t="n">
        <v>0</v>
      </c>
      <c r="K55" s="32" t="n">
        <v>-9.3</v>
      </c>
      <c r="L55" s="32" t="n">
        <v>-0</v>
      </c>
      <c r="M55" s="6" t="s">
        <f>=I55+J55+K55+L55</f>
      </c>
      <c r="N55" s="30"/>
      <c r="O55" s="30" t="s">
        <v>536</v>
      </c>
    </row>
    <row collapsed="false" customFormat="false" customHeight="false" hidden="false" ht="12.1" outlineLevel="0" r="56">
      <c r="A56" s="20" t="n">
        <v>45211.599768519</v>
      </c>
      <c r="B56" s="16" t="s">
        <v>395</v>
      </c>
      <c r="C56" s="16" t="s">
        <v>553</v>
      </c>
      <c r="D56" s="16" t="s">
        <v>380</v>
      </c>
      <c r="E56" s="16" t="s">
        <v>18</v>
      </c>
      <c r="F56" s="16" t="s">
        <v>20</v>
      </c>
      <c r="G56" s="7" t="n">
        <v>11</v>
      </c>
      <c r="H56" s="6" t="n">
        <v>1695.2</v>
      </c>
      <c r="I56" s="6" t="n">
        <v>-18647.2</v>
      </c>
      <c r="J56" s="6" t="n">
        <v>-0</v>
      </c>
      <c r="K56" s="6" t="n">
        <v>-14.92</v>
      </c>
      <c r="L56" s="6" t="n">
        <v>-0</v>
      </c>
      <c r="M56" s="6" t="s">
        <f>=I56+J56+K56+L56</f>
      </c>
      <c r="N56" s="16"/>
      <c r="O56" s="16" t="s">
        <v>536</v>
      </c>
    </row>
    <row collapsed="false" customFormat="false" customHeight="false" hidden="false" ht="12.1" outlineLevel="0" r="57">
      <c r="A57" s="29" t="n">
        <v>45211.66306713</v>
      </c>
      <c r="B57" s="30" t="s">
        <v>395</v>
      </c>
      <c r="C57" s="30" t="s">
        <v>553</v>
      </c>
      <c r="D57" s="30" t="s">
        <v>381</v>
      </c>
      <c r="E57" s="30" t="s">
        <v>18</v>
      </c>
      <c r="F57" s="30" t="s">
        <v>20</v>
      </c>
      <c r="G57" s="31" t="n">
        <v>-11</v>
      </c>
      <c r="H57" s="32" t="n">
        <v>1700.2</v>
      </c>
      <c r="I57" s="32" t="n">
        <v>18702.2</v>
      </c>
      <c r="J57" s="32" t="n">
        <v>0</v>
      </c>
      <c r="K57" s="32" t="n">
        <v>-9.35</v>
      </c>
      <c r="L57" s="32" t="n">
        <v>-0</v>
      </c>
      <c r="M57" s="6" t="s">
        <f>=I57+J57+K57+L57</f>
      </c>
      <c r="N57" s="30"/>
      <c r="O57" s="30" t="s">
        <v>536</v>
      </c>
    </row>
    <row collapsed="false" customFormat="false" customHeight="false" hidden="false" ht="12.1" outlineLevel="0" r="58">
      <c r="A58" s="20" t="n">
        <v>45215.853321759</v>
      </c>
      <c r="B58" s="16" t="s">
        <v>396</v>
      </c>
      <c r="C58" s="16" t="s">
        <v>554</v>
      </c>
      <c r="D58" s="16" t="s">
        <v>380</v>
      </c>
      <c r="E58" s="16" t="s">
        <v>92</v>
      </c>
      <c r="F58" s="16" t="s">
        <v>20</v>
      </c>
      <c r="G58" s="7" t="n">
        <v>19</v>
      </c>
      <c r="H58" s="6" t="n">
        <v>96.791</v>
      </c>
      <c r="I58" s="6" t="n">
        <v>-18390.29</v>
      </c>
      <c r="J58" s="6" t="n">
        <v>-346.75</v>
      </c>
      <c r="K58" s="6" t="n">
        <v>-11.04</v>
      </c>
      <c r="L58" s="6" t="n">
        <v>-0</v>
      </c>
      <c r="M58" s="6" t="s">
        <f>=I58+J58+K58+L58</f>
      </c>
      <c r="N58" s="16"/>
      <c r="O58" s="16" t="s">
        <v>536</v>
      </c>
    </row>
    <row collapsed="false" customFormat="false" customHeight="false" hidden="false" ht="12.1" outlineLevel="0" r="59">
      <c r="A59" s="20" t="n">
        <v>45232.85525463</v>
      </c>
      <c r="B59" s="16" t="s">
        <v>386</v>
      </c>
      <c r="C59" s="16" t="s">
        <v>540</v>
      </c>
      <c r="D59" s="16" t="s">
        <v>380</v>
      </c>
      <c r="E59" s="16" t="s">
        <v>18</v>
      </c>
      <c r="F59" s="16" t="s">
        <v>20</v>
      </c>
      <c r="G59" s="7" t="n">
        <v>100</v>
      </c>
      <c r="H59" s="6" t="n">
        <v>4.248</v>
      </c>
      <c r="I59" s="6" t="n">
        <v>-424.8</v>
      </c>
      <c r="J59" s="6" t="n">
        <v>-0</v>
      </c>
      <c r="K59" s="6" t="n">
        <v>-0.33</v>
      </c>
      <c r="L59" s="6" t="n">
        <v>-0</v>
      </c>
      <c r="M59" s="6" t="s">
        <f>=I59+J59+K59+L59</f>
      </c>
      <c r="N59" s="16"/>
      <c r="O59" s="16" t="s">
        <v>536</v>
      </c>
    </row>
    <row collapsed="false" customFormat="false" customHeight="false" hidden="false" ht="12.1" outlineLevel="0" r="60">
      <c r="A60" s="21" t="n">
        <v>45266.020636574</v>
      </c>
      <c r="B60" s="22" t="s">
        <v>535</v>
      </c>
      <c r="C60" s="22" t="s">
        <v>154</v>
      </c>
      <c r="D60" s="22" t="s">
        <v>535</v>
      </c>
      <c r="E60" s="22" t="s">
        <v>535</v>
      </c>
      <c r="F60" s="22" t="s">
        <v>20</v>
      </c>
      <c r="G60" s="23" t="n">
        <v>1</v>
      </c>
      <c r="H60" s="24" t="n">
        <v>3215.69</v>
      </c>
      <c r="I60" s="24" t="n">
        <v>3215.69</v>
      </c>
      <c r="J60" s="24" t="n">
        <v>0</v>
      </c>
      <c r="K60" s="24" t="n">
        <v>-0</v>
      </c>
      <c r="L60" s="24" t="n">
        <v>-0</v>
      </c>
      <c r="M60" s="6" t="s">
        <f>=I60+J60+K60+L60</f>
      </c>
      <c r="N60" s="22"/>
      <c r="O60" s="22" t="s">
        <v>536</v>
      </c>
    </row>
    <row collapsed="false" customFormat="false" customHeight="false" hidden="false" ht="12.1" outlineLevel="0" r="61">
      <c r="A61" s="21" t="n">
        <v>45266.020636574</v>
      </c>
      <c r="B61" s="22" t="s">
        <v>535</v>
      </c>
      <c r="C61" s="22" t="s">
        <v>154</v>
      </c>
      <c r="D61" s="22" t="s">
        <v>535</v>
      </c>
      <c r="E61" s="22" t="s">
        <v>535</v>
      </c>
      <c r="F61" s="22" t="s">
        <v>20</v>
      </c>
      <c r="G61" s="23" t="n">
        <v>1</v>
      </c>
      <c r="H61" s="24" t="n">
        <v>32258.84</v>
      </c>
      <c r="I61" s="24" t="n">
        <v>32258.84</v>
      </c>
      <c r="J61" s="24" t="n">
        <v>0</v>
      </c>
      <c r="K61" s="24" t="n">
        <v>-0</v>
      </c>
      <c r="L61" s="24" t="n">
        <v>-0</v>
      </c>
      <c r="M61" s="6" t="s">
        <f>=I61+J61+K61+L61</f>
      </c>
      <c r="N61" s="22"/>
      <c r="O61" s="22" t="s">
        <v>536</v>
      </c>
    </row>
    <row collapsed="false" customFormat="false" customHeight="false" hidden="false" ht="12.1" outlineLevel="0" r="62">
      <c r="A62" s="20" t="n">
        <v>45266.613668981</v>
      </c>
      <c r="B62" s="16" t="s">
        <v>384</v>
      </c>
      <c r="C62" s="16" t="s">
        <v>537</v>
      </c>
      <c r="D62" s="16" t="s">
        <v>380</v>
      </c>
      <c r="E62" s="16" t="s">
        <v>18</v>
      </c>
      <c r="F62" s="16" t="s">
        <v>20</v>
      </c>
      <c r="G62" s="7" t="n">
        <v>20</v>
      </c>
      <c r="H62" s="6" t="n">
        <v>160.44</v>
      </c>
      <c r="I62" s="6" t="n">
        <v>-3208.8</v>
      </c>
      <c r="J62" s="6" t="n">
        <v>-0</v>
      </c>
      <c r="K62" s="6" t="n">
        <v>-2.56</v>
      </c>
      <c r="L62" s="6" t="n">
        <v>-0</v>
      </c>
      <c r="M62" s="6" t="s">
        <f>=I62+J62+K62+L62</f>
      </c>
      <c r="N62" s="16"/>
      <c r="O62" s="16" t="s">
        <v>536</v>
      </c>
    </row>
    <row collapsed="false" customFormat="false" customHeight="false" hidden="false" ht="12.1" outlineLevel="0" r="63">
      <c r="A63" s="20" t="n">
        <v>45266.940497685</v>
      </c>
      <c r="B63" s="16" t="s">
        <v>384</v>
      </c>
      <c r="C63" s="16" t="s">
        <v>537</v>
      </c>
      <c r="D63" s="16" t="s">
        <v>380</v>
      </c>
      <c r="E63" s="16" t="s">
        <v>18</v>
      </c>
      <c r="F63" s="16" t="s">
        <v>20</v>
      </c>
      <c r="G63" s="7" t="n">
        <v>20</v>
      </c>
      <c r="H63" s="6" t="n">
        <v>158.73</v>
      </c>
      <c r="I63" s="6" t="n">
        <v>-3174.6</v>
      </c>
      <c r="J63" s="6" t="n">
        <v>-0</v>
      </c>
      <c r="K63" s="6" t="n">
        <v>-2.54</v>
      </c>
      <c r="L63" s="6" t="n">
        <v>-0</v>
      </c>
      <c r="M63" s="6" t="s">
        <f>=I63+J63+K63+L63</f>
      </c>
      <c r="N63" s="16"/>
      <c r="O63" s="16" t="s">
        <v>536</v>
      </c>
    </row>
    <row collapsed="false" customFormat="false" customHeight="false" hidden="false" ht="12.1" outlineLevel="0" r="64">
      <c r="A64" s="20" t="n">
        <v>45266.945393519</v>
      </c>
      <c r="B64" s="16" t="s">
        <v>397</v>
      </c>
      <c r="C64" s="16" t="s">
        <v>555</v>
      </c>
      <c r="D64" s="16" t="s">
        <v>380</v>
      </c>
      <c r="E64" s="16" t="s">
        <v>18</v>
      </c>
      <c r="F64" s="16" t="s">
        <v>20</v>
      </c>
      <c r="G64" s="7" t="n">
        <v>3</v>
      </c>
      <c r="H64" s="6" t="n">
        <v>1257</v>
      </c>
      <c r="I64" s="6" t="n">
        <v>-3771</v>
      </c>
      <c r="J64" s="6" t="n">
        <v>-0</v>
      </c>
      <c r="K64" s="6" t="n">
        <v>-3.02</v>
      </c>
      <c r="L64" s="6" t="n">
        <v>-0</v>
      </c>
      <c r="M64" s="6" t="s">
        <f>=I64+J64+K64+L64</f>
      </c>
      <c r="N64" s="16"/>
      <c r="O64" s="16" t="s">
        <v>536</v>
      </c>
    </row>
    <row collapsed="false" customFormat="false" customHeight="false" hidden="false" ht="12.1" outlineLevel="0" r="65">
      <c r="A65" s="20" t="n">
        <v>45266.946724537</v>
      </c>
      <c r="B65" s="16" t="s">
        <v>386</v>
      </c>
      <c r="C65" s="16" t="s">
        <v>540</v>
      </c>
      <c r="D65" s="16" t="s">
        <v>380</v>
      </c>
      <c r="E65" s="16" t="s">
        <v>18</v>
      </c>
      <c r="F65" s="16" t="s">
        <v>20</v>
      </c>
      <c r="G65" s="7" t="n">
        <v>200</v>
      </c>
      <c r="H65" s="6" t="n">
        <v>3.942</v>
      </c>
      <c r="I65" s="6" t="n">
        <v>-788.4</v>
      </c>
      <c r="J65" s="6" t="n">
        <v>-0</v>
      </c>
      <c r="K65" s="6" t="n">
        <v>-0.63</v>
      </c>
      <c r="L65" s="6" t="n">
        <v>-0</v>
      </c>
      <c r="M65" s="6" t="s">
        <f>=I65+J65+K65+L65</f>
      </c>
      <c r="N65" s="16"/>
      <c r="O65" s="16" t="s">
        <v>536</v>
      </c>
    </row>
    <row collapsed="false" customFormat="false" customHeight="false" hidden="false" ht="12.1" outlineLevel="0" r="66">
      <c r="A66" s="20" t="n">
        <v>45266.955868056</v>
      </c>
      <c r="B66" s="16" t="s">
        <v>391</v>
      </c>
      <c r="C66" s="16" t="s">
        <v>546</v>
      </c>
      <c r="D66" s="16" t="s">
        <v>380</v>
      </c>
      <c r="E66" s="16" t="s">
        <v>18</v>
      </c>
      <c r="F66" s="16" t="s">
        <v>20</v>
      </c>
      <c r="G66" s="7" t="n">
        <v>10</v>
      </c>
      <c r="H66" s="6" t="n">
        <v>65.63</v>
      </c>
      <c r="I66" s="6" t="n">
        <v>-656.3</v>
      </c>
      <c r="J66" s="6" t="n">
        <v>-0</v>
      </c>
      <c r="K66" s="6" t="n">
        <v>-0.33</v>
      </c>
      <c r="L66" s="6" t="n">
        <v>-0</v>
      </c>
      <c r="M66" s="6" t="s">
        <f>=I66+J66+K66+L66</f>
      </c>
      <c r="N66" s="16"/>
      <c r="O66" s="16" t="s">
        <v>536</v>
      </c>
    </row>
    <row collapsed="false" customFormat="false" customHeight="false" hidden="false" ht="12.1" outlineLevel="0" r="67">
      <c r="A67" s="20" t="n">
        <v>45266.956585648</v>
      </c>
      <c r="B67" s="16" t="s">
        <v>391</v>
      </c>
      <c r="C67" s="16" t="s">
        <v>546</v>
      </c>
      <c r="D67" s="16" t="s">
        <v>380</v>
      </c>
      <c r="E67" s="16" t="s">
        <v>18</v>
      </c>
      <c r="F67" s="16" t="s">
        <v>20</v>
      </c>
      <c r="G67" s="7" t="n">
        <v>50</v>
      </c>
      <c r="H67" s="6" t="n">
        <v>65.65</v>
      </c>
      <c r="I67" s="6" t="n">
        <v>-3282.5</v>
      </c>
      <c r="J67" s="6" t="n">
        <v>-0</v>
      </c>
      <c r="K67" s="6" t="n">
        <v>-2.63</v>
      </c>
      <c r="L67" s="6" t="n">
        <v>-0</v>
      </c>
      <c r="M67" s="6" t="s">
        <f>=I67+J67+K67+L67</f>
      </c>
      <c r="N67" s="16"/>
      <c r="O67" s="16" t="s">
        <v>536</v>
      </c>
    </row>
    <row collapsed="false" customFormat="false" customHeight="false" hidden="false" ht="12.1" outlineLevel="0" r="68">
      <c r="A68" s="21" t="n">
        <v>45267.020636574</v>
      </c>
      <c r="B68" s="22" t="s">
        <v>549</v>
      </c>
      <c r="C68" s="22" t="s">
        <v>556</v>
      </c>
      <c r="D68" s="22" t="s">
        <v>549</v>
      </c>
      <c r="E68" s="22" t="s">
        <v>549</v>
      </c>
      <c r="F68" s="22" t="s">
        <v>20</v>
      </c>
      <c r="G68" s="23" t="n">
        <v>1</v>
      </c>
      <c r="H68" s="24" t="n">
        <v>1.26</v>
      </c>
      <c r="I68" s="24" t="n">
        <v>1.26</v>
      </c>
      <c r="J68" s="24" t="n">
        <v>0</v>
      </c>
      <c r="K68" s="24" t="n">
        <v>-0</v>
      </c>
      <c r="L68" s="24" t="n">
        <v>-0</v>
      </c>
      <c r="M68" s="6" t="s">
        <f>=I68+J68+K68+L68</f>
      </c>
      <c r="N68" s="22"/>
      <c r="O68" s="22" t="s">
        <v>536</v>
      </c>
    </row>
    <row collapsed="false" customFormat="false" customHeight="false" hidden="false" ht="12.1" outlineLevel="0" r="69">
      <c r="A69" s="21" t="n">
        <v>45267.020636574</v>
      </c>
      <c r="B69" s="22" t="s">
        <v>557</v>
      </c>
      <c r="C69" s="22" t="s">
        <v>558</v>
      </c>
      <c r="D69" s="22" t="s">
        <v>557</v>
      </c>
      <c r="E69" s="22" t="s">
        <v>557</v>
      </c>
      <c r="F69" s="22" t="s">
        <v>20</v>
      </c>
      <c r="G69" s="23" t="n">
        <v>1</v>
      </c>
      <c r="H69" s="24" t="n">
        <v>50</v>
      </c>
      <c r="I69" s="24" t="n">
        <v>50</v>
      </c>
      <c r="J69" s="24" t="n">
        <v>0</v>
      </c>
      <c r="K69" s="24" t="n">
        <v>-0</v>
      </c>
      <c r="L69" s="24" t="n">
        <v>-0</v>
      </c>
      <c r="M69" s="6" t="s">
        <f>=I69+J69+K69+L69</f>
      </c>
      <c r="N69" s="22"/>
      <c r="O69" s="22" t="s">
        <v>536</v>
      </c>
    </row>
    <row collapsed="false" customFormat="false" customHeight="false" hidden="false" ht="12.1" outlineLevel="0" r="70">
      <c r="A70" s="20" t="n">
        <v>45267.462881944</v>
      </c>
      <c r="B70" s="16" t="s">
        <v>17</v>
      </c>
      <c r="C70" s="16" t="s">
        <v>538</v>
      </c>
      <c r="D70" s="16" t="s">
        <v>380</v>
      </c>
      <c r="E70" s="16" t="s">
        <v>18</v>
      </c>
      <c r="F70" s="16" t="s">
        <v>20</v>
      </c>
      <c r="G70" s="7" t="n">
        <v>10</v>
      </c>
      <c r="H70" s="6" t="n">
        <v>270.4</v>
      </c>
      <c r="I70" s="6" t="n">
        <v>-2704</v>
      </c>
      <c r="J70" s="6" t="n">
        <v>-0</v>
      </c>
      <c r="K70" s="6" t="n">
        <v>-2.16</v>
      </c>
      <c r="L70" s="6" t="n">
        <v>-0</v>
      </c>
      <c r="M70" s="6" t="s">
        <f>=I70+J70+K70+L70</f>
      </c>
      <c r="N70" s="16"/>
      <c r="O70" s="16" t="s">
        <v>536</v>
      </c>
    </row>
    <row collapsed="false" customFormat="false" customHeight="false" hidden="false" ht="12.1" outlineLevel="0" r="71">
      <c r="A71" s="20" t="n">
        <v>45267.463981481</v>
      </c>
      <c r="B71" s="16" t="s">
        <v>398</v>
      </c>
      <c r="C71" s="16" t="s">
        <v>559</v>
      </c>
      <c r="D71" s="16" t="s">
        <v>380</v>
      </c>
      <c r="E71" s="16" t="s">
        <v>18</v>
      </c>
      <c r="F71" s="16" t="s">
        <v>20</v>
      </c>
      <c r="G71" s="7" t="n">
        <v>100</v>
      </c>
      <c r="H71" s="6" t="n">
        <v>15.637</v>
      </c>
      <c r="I71" s="6" t="n">
        <v>-1563.7</v>
      </c>
      <c r="J71" s="6" t="n">
        <v>-0</v>
      </c>
      <c r="K71" s="6" t="n">
        <v>-0.78</v>
      </c>
      <c r="L71" s="6" t="n">
        <v>-0</v>
      </c>
      <c r="M71" s="6" t="s">
        <f>=I71+J71+K71+L71</f>
      </c>
      <c r="N71" s="16"/>
      <c r="O71" s="16" t="s">
        <v>536</v>
      </c>
    </row>
    <row collapsed="false" customFormat="false" customHeight="false" hidden="false" ht="12.1" outlineLevel="0" r="72">
      <c r="A72" s="20" t="n">
        <v>45267.465775463</v>
      </c>
      <c r="B72" s="16" t="s">
        <v>399</v>
      </c>
      <c r="C72" s="16" t="s">
        <v>560</v>
      </c>
      <c r="D72" s="16" t="s">
        <v>380</v>
      </c>
      <c r="E72" s="16" t="s">
        <v>18</v>
      </c>
      <c r="F72" s="16" t="s">
        <v>20</v>
      </c>
      <c r="G72" s="7" t="n">
        <v>200</v>
      </c>
      <c r="H72" s="6" t="n">
        <v>5.33</v>
      </c>
      <c r="I72" s="6" t="n">
        <v>-1066</v>
      </c>
      <c r="J72" s="6" t="n">
        <v>-0</v>
      </c>
      <c r="K72" s="6" t="n">
        <v>-0.85</v>
      </c>
      <c r="L72" s="6" t="n">
        <v>-0</v>
      </c>
      <c r="M72" s="6" t="s">
        <f>=I72+J72+K72+L72</f>
      </c>
      <c r="N72" s="16"/>
      <c r="O72" s="16" t="s">
        <v>536</v>
      </c>
    </row>
    <row collapsed="false" customFormat="false" customHeight="false" hidden="false" ht="12.1" outlineLevel="0" r="73">
      <c r="A73" s="20" t="n">
        <v>45267.466319444</v>
      </c>
      <c r="B73" s="16" t="s">
        <v>400</v>
      </c>
      <c r="C73" s="16" t="s">
        <v>561</v>
      </c>
      <c r="D73" s="16" t="s">
        <v>380</v>
      </c>
      <c r="E73" s="16" t="s">
        <v>18</v>
      </c>
      <c r="F73" s="16" t="s">
        <v>20</v>
      </c>
      <c r="G73" s="7" t="n">
        <v>50000</v>
      </c>
      <c r="H73" s="6" t="n">
        <v>0.022205</v>
      </c>
      <c r="I73" s="6" t="n">
        <v>-1110.25</v>
      </c>
      <c r="J73" s="6" t="n">
        <v>-0</v>
      </c>
      <c r="K73" s="6" t="n">
        <v>-0.89</v>
      </c>
      <c r="L73" s="6" t="n">
        <v>-0</v>
      </c>
      <c r="M73" s="6" t="s">
        <f>=I73+J73+K73+L73</f>
      </c>
      <c r="N73" s="16"/>
      <c r="O73" s="16" t="s">
        <v>536</v>
      </c>
    </row>
    <row collapsed="false" customFormat="false" customHeight="false" hidden="false" ht="12.1" outlineLevel="0" r="74">
      <c r="A74" s="20" t="n">
        <v>45267.498298611</v>
      </c>
      <c r="B74" s="16" t="s">
        <v>401</v>
      </c>
      <c r="C74" s="16" t="s">
        <v>562</v>
      </c>
      <c r="D74" s="16" t="s">
        <v>380</v>
      </c>
      <c r="E74" s="16" t="s">
        <v>18</v>
      </c>
      <c r="F74" s="16" t="s">
        <v>20</v>
      </c>
      <c r="G74" s="7" t="n">
        <v>100</v>
      </c>
      <c r="H74" s="6" t="n">
        <v>3.887</v>
      </c>
      <c r="I74" s="6" t="n">
        <v>-388.7</v>
      </c>
      <c r="J74" s="6" t="n">
        <v>-0</v>
      </c>
      <c r="K74" s="6" t="n">
        <v>-0.31</v>
      </c>
      <c r="L74" s="6" t="n">
        <v>-0</v>
      </c>
      <c r="M74" s="6" t="s">
        <f>=I74+J74+K74+L74</f>
      </c>
      <c r="N74" s="16"/>
      <c r="O74" s="16" t="s">
        <v>536</v>
      </c>
    </row>
    <row collapsed="false" customFormat="false" customHeight="false" hidden="false" ht="12.1" outlineLevel="0" r="75">
      <c r="A75" s="20" t="n">
        <v>45267.501770833</v>
      </c>
      <c r="B75" s="16" t="s">
        <v>386</v>
      </c>
      <c r="C75" s="16" t="s">
        <v>540</v>
      </c>
      <c r="D75" s="16" t="s">
        <v>380</v>
      </c>
      <c r="E75" s="16" t="s">
        <v>18</v>
      </c>
      <c r="F75" s="16" t="s">
        <v>20</v>
      </c>
      <c r="G75" s="7" t="n">
        <v>100</v>
      </c>
      <c r="H75" s="6" t="n">
        <v>3.8885</v>
      </c>
      <c r="I75" s="6" t="n">
        <v>-388.85</v>
      </c>
      <c r="J75" s="6" t="n">
        <v>-0</v>
      </c>
      <c r="K75" s="6" t="n">
        <v>-0.31</v>
      </c>
      <c r="L75" s="6" t="n">
        <v>-0</v>
      </c>
      <c r="M75" s="6" t="s">
        <f>=I75+J75+K75+L75</f>
      </c>
      <c r="N75" s="16"/>
      <c r="O75" s="16" t="s">
        <v>536</v>
      </c>
    </row>
    <row collapsed="false" customFormat="false" customHeight="false" hidden="false" ht="12.1" outlineLevel="0" r="76">
      <c r="A76" s="20" t="n">
        <v>45267.512939815</v>
      </c>
      <c r="B76" s="16" t="s">
        <v>17</v>
      </c>
      <c r="C76" s="16" t="s">
        <v>538</v>
      </c>
      <c r="D76" s="16" t="s">
        <v>380</v>
      </c>
      <c r="E76" s="16" t="s">
        <v>18</v>
      </c>
      <c r="F76" s="16" t="s">
        <v>20</v>
      </c>
      <c r="G76" s="7" t="n">
        <v>10</v>
      </c>
      <c r="H76" s="6" t="n">
        <v>264.34</v>
      </c>
      <c r="I76" s="6" t="n">
        <v>-2643.4</v>
      </c>
      <c r="J76" s="6" t="n">
        <v>-0</v>
      </c>
      <c r="K76" s="6" t="n">
        <v>-2.12</v>
      </c>
      <c r="L76" s="6" t="n">
        <v>-0</v>
      </c>
      <c r="M76" s="6" t="s">
        <f>=I76+J76+K76+L76</f>
      </c>
      <c r="N76" s="16"/>
      <c r="O76" s="16" t="s">
        <v>536</v>
      </c>
    </row>
    <row collapsed="false" customFormat="false" customHeight="false" hidden="false" ht="12.1" outlineLevel="0" r="77">
      <c r="A77" s="20" t="n">
        <v>45267.519733796</v>
      </c>
      <c r="B77" s="16" t="s">
        <v>399</v>
      </c>
      <c r="C77" s="16" t="s">
        <v>560</v>
      </c>
      <c r="D77" s="16" t="s">
        <v>380</v>
      </c>
      <c r="E77" s="16" t="s">
        <v>18</v>
      </c>
      <c r="F77" s="16" t="s">
        <v>20</v>
      </c>
      <c r="G77" s="7" t="n">
        <v>200</v>
      </c>
      <c r="H77" s="6" t="n">
        <v>4.95</v>
      </c>
      <c r="I77" s="6" t="n">
        <v>-990</v>
      </c>
      <c r="J77" s="6" t="n">
        <v>-0</v>
      </c>
      <c r="K77" s="6" t="n">
        <v>-0.8</v>
      </c>
      <c r="L77" s="6" t="n">
        <v>-0</v>
      </c>
      <c r="M77" s="6" t="s">
        <f>=I77+J77+K77+L77</f>
      </c>
      <c r="N77" s="16"/>
      <c r="O77" s="16" t="s">
        <v>536</v>
      </c>
    </row>
    <row collapsed="false" customFormat="false" customHeight="false" hidden="false" ht="12.1" outlineLevel="0" r="78">
      <c r="A78" s="20" t="n">
        <v>45267.740625</v>
      </c>
      <c r="B78" s="16" t="s">
        <v>402</v>
      </c>
      <c r="C78" s="16" t="s">
        <v>563</v>
      </c>
      <c r="D78" s="16" t="s">
        <v>380</v>
      </c>
      <c r="E78" s="16" t="s">
        <v>18</v>
      </c>
      <c r="F78" s="16" t="s">
        <v>20</v>
      </c>
      <c r="G78" s="7" t="n">
        <v>5</v>
      </c>
      <c r="H78" s="6" t="n">
        <v>276.44</v>
      </c>
      <c r="I78" s="6" t="n">
        <v>-1382.2</v>
      </c>
      <c r="J78" s="6" t="n">
        <v>-0</v>
      </c>
      <c r="K78" s="6" t="n">
        <v>-0.69</v>
      </c>
      <c r="L78" s="6" t="n">
        <v>-0</v>
      </c>
      <c r="M78" s="6" t="s">
        <f>=I78+J78+K78+L78</f>
      </c>
      <c r="N78" s="16"/>
      <c r="O78" s="16" t="s">
        <v>536</v>
      </c>
    </row>
    <row collapsed="false" customFormat="false" customHeight="false" hidden="false" ht="12.1" outlineLevel="0" r="79">
      <c r="A79" s="20" t="n">
        <v>45267.748657407</v>
      </c>
      <c r="B79" s="16" t="s">
        <v>402</v>
      </c>
      <c r="C79" s="16" t="s">
        <v>563</v>
      </c>
      <c r="D79" s="16" t="s">
        <v>380</v>
      </c>
      <c r="E79" s="16" t="s">
        <v>18</v>
      </c>
      <c r="F79" s="16" t="s">
        <v>20</v>
      </c>
      <c r="G79" s="7" t="n">
        <v>2</v>
      </c>
      <c r="H79" s="6" t="n">
        <v>275.9</v>
      </c>
      <c r="I79" s="6" t="n">
        <v>-551.8</v>
      </c>
      <c r="J79" s="6" t="n">
        <v>-0</v>
      </c>
      <c r="K79" s="6" t="n">
        <v>-0.28</v>
      </c>
      <c r="L79" s="6" t="n">
        <v>-0</v>
      </c>
      <c r="M79" s="6" t="s">
        <f>=I79+J79+K79+L79</f>
      </c>
      <c r="N79" s="16"/>
      <c r="O79" s="16" t="s">
        <v>536</v>
      </c>
    </row>
    <row collapsed="false" customFormat="false" customHeight="false" hidden="false" ht="12.1" outlineLevel="0" r="80">
      <c r="A80" s="20" t="n">
        <v>45268.889652778</v>
      </c>
      <c r="B80" s="16" t="s">
        <v>402</v>
      </c>
      <c r="C80" s="16" t="s">
        <v>563</v>
      </c>
      <c r="D80" s="16" t="s">
        <v>380</v>
      </c>
      <c r="E80" s="16" t="s">
        <v>18</v>
      </c>
      <c r="F80" s="16" t="s">
        <v>20</v>
      </c>
      <c r="G80" s="7" t="n">
        <v>1</v>
      </c>
      <c r="H80" s="6" t="n">
        <v>274.67</v>
      </c>
      <c r="I80" s="6" t="n">
        <v>-274.67</v>
      </c>
      <c r="J80" s="6" t="n">
        <v>-0</v>
      </c>
      <c r="K80" s="6" t="n">
        <v>-0.23</v>
      </c>
      <c r="L80" s="6" t="n">
        <v>-0</v>
      </c>
      <c r="M80" s="6" t="s">
        <f>=I80+J80+K80+L80</f>
      </c>
      <c r="N80" s="16"/>
      <c r="O80" s="16" t="s">
        <v>536</v>
      </c>
    </row>
    <row collapsed="false" customFormat="false" customHeight="false" hidden="false" ht="12.1" outlineLevel="0" r="81">
      <c r="A81" s="20" t="n">
        <v>45271.83224537</v>
      </c>
      <c r="B81" s="16" t="s">
        <v>17</v>
      </c>
      <c r="C81" s="16" t="s">
        <v>538</v>
      </c>
      <c r="D81" s="16" t="s">
        <v>380</v>
      </c>
      <c r="E81" s="16" t="s">
        <v>18</v>
      </c>
      <c r="F81" s="16" t="s">
        <v>20</v>
      </c>
      <c r="G81" s="7" t="n">
        <v>20</v>
      </c>
      <c r="H81" s="6" t="n">
        <v>255.81</v>
      </c>
      <c r="I81" s="6" t="n">
        <v>-5116.2</v>
      </c>
      <c r="J81" s="6" t="n">
        <v>-0</v>
      </c>
      <c r="K81" s="6" t="n">
        <v>-4.09</v>
      </c>
      <c r="L81" s="6" t="n">
        <v>-0</v>
      </c>
      <c r="M81" s="6" t="s">
        <f>=I81+J81+K81+L81</f>
      </c>
      <c r="N81" s="16"/>
      <c r="O81" s="16" t="s">
        <v>536</v>
      </c>
    </row>
    <row collapsed="false" customFormat="false" customHeight="false" hidden="false" ht="12.1" outlineLevel="0" r="82">
      <c r="A82" s="20" t="n">
        <v>45273.833865741</v>
      </c>
      <c r="B82" s="16" t="s">
        <v>403</v>
      </c>
      <c r="C82" s="16" t="s">
        <v>564</v>
      </c>
      <c r="D82" s="16" t="s">
        <v>380</v>
      </c>
      <c r="E82" s="16" t="s">
        <v>18</v>
      </c>
      <c r="F82" s="16" t="s">
        <v>20</v>
      </c>
      <c r="G82" s="7" t="n">
        <v>20</v>
      </c>
      <c r="H82" s="6" t="n">
        <v>35.42</v>
      </c>
      <c r="I82" s="6" t="n">
        <v>-708.4</v>
      </c>
      <c r="J82" s="6" t="n">
        <v>-0</v>
      </c>
      <c r="K82" s="6" t="n">
        <v>-0.56</v>
      </c>
      <c r="L82" s="6" t="n">
        <v>-0</v>
      </c>
      <c r="M82" s="6" t="s">
        <f>=I82+J82+K82+L82</f>
      </c>
      <c r="N82" s="16"/>
      <c r="O82" s="16" t="s">
        <v>536</v>
      </c>
    </row>
    <row collapsed="false" customFormat="false" customHeight="false" hidden="false" ht="12.1" outlineLevel="0" r="83">
      <c r="A83" s="20" t="n">
        <v>45273.949733796</v>
      </c>
      <c r="B83" s="16" t="s">
        <v>73</v>
      </c>
      <c r="C83" s="16" t="s">
        <v>565</v>
      </c>
      <c r="D83" s="16" t="s">
        <v>380</v>
      </c>
      <c r="E83" s="16" t="s">
        <v>50</v>
      </c>
      <c r="F83" s="16" t="s">
        <v>20</v>
      </c>
      <c r="G83" s="7" t="n">
        <v>1000</v>
      </c>
      <c r="H83" s="6" t="n">
        <v>1.3108</v>
      </c>
      <c r="I83" s="6" t="n">
        <v>-1310.8</v>
      </c>
      <c r="J83" s="6" t="n">
        <v>-0</v>
      </c>
      <c r="K83" s="6" t="n">
        <v>-0</v>
      </c>
      <c r="L83" s="6" t="n">
        <v>-0</v>
      </c>
      <c r="M83" s="6" t="s">
        <f>=I83+J83+K83+L83</f>
      </c>
      <c r="N83" s="16"/>
      <c r="O83" s="16" t="s">
        <v>536</v>
      </c>
    </row>
    <row collapsed="false" customFormat="false" customHeight="false" hidden="false" ht="12.1" outlineLevel="0" r="84">
      <c r="A84" s="20" t="n">
        <v>45273.967905093</v>
      </c>
      <c r="B84" s="16" t="s">
        <v>389</v>
      </c>
      <c r="C84" s="16" t="s">
        <v>543</v>
      </c>
      <c r="D84" s="16" t="s">
        <v>380</v>
      </c>
      <c r="E84" s="16" t="s">
        <v>18</v>
      </c>
      <c r="F84" s="16" t="s">
        <v>20</v>
      </c>
      <c r="G84" s="7" t="n">
        <v>10</v>
      </c>
      <c r="H84" s="6" t="n">
        <v>35.125</v>
      </c>
      <c r="I84" s="6" t="n">
        <v>-351.25</v>
      </c>
      <c r="J84" s="6" t="n">
        <v>-0</v>
      </c>
      <c r="K84" s="6" t="n">
        <v>-0.28</v>
      </c>
      <c r="L84" s="6" t="n">
        <v>-0</v>
      </c>
      <c r="M84" s="6" t="s">
        <f>=I84+J84+K84+L84</f>
      </c>
      <c r="N84" s="16"/>
      <c r="O84" s="16" t="s">
        <v>536</v>
      </c>
    </row>
    <row collapsed="false" customFormat="false" customHeight="false" hidden="false" ht="12.1" outlineLevel="0" r="85">
      <c r="A85" s="20" t="n">
        <v>45274.484722222</v>
      </c>
      <c r="B85" s="16" t="s">
        <v>404</v>
      </c>
      <c r="C85" s="16" t="s">
        <v>566</v>
      </c>
      <c r="D85" s="16" t="s">
        <v>380</v>
      </c>
      <c r="E85" s="16" t="s">
        <v>18</v>
      </c>
      <c r="F85" s="16" t="s">
        <v>20</v>
      </c>
      <c r="G85" s="7" t="n">
        <v>5</v>
      </c>
      <c r="H85" s="6" t="n">
        <v>32.8</v>
      </c>
      <c r="I85" s="6" t="n">
        <v>-164</v>
      </c>
      <c r="J85" s="6" t="n">
        <v>-0</v>
      </c>
      <c r="K85" s="6" t="n">
        <v>-0.13</v>
      </c>
      <c r="L85" s="6" t="n">
        <v>-0</v>
      </c>
      <c r="M85" s="6" t="s">
        <f>=I85+J85+K85+L85</f>
      </c>
      <c r="N85" s="16"/>
      <c r="O85" s="16" t="s">
        <v>536</v>
      </c>
    </row>
    <row collapsed="false" customFormat="false" customHeight="false" hidden="false" ht="12.1" outlineLevel="0" r="86">
      <c r="A86" s="21" t="n">
        <v>45275.020636574</v>
      </c>
      <c r="B86" s="22" t="s">
        <v>535</v>
      </c>
      <c r="C86" s="22" t="s">
        <v>154</v>
      </c>
      <c r="D86" s="22" t="s">
        <v>535</v>
      </c>
      <c r="E86" s="22" t="s">
        <v>535</v>
      </c>
      <c r="F86" s="22" t="s">
        <v>20</v>
      </c>
      <c r="G86" s="23" t="n">
        <v>1</v>
      </c>
      <c r="H86" s="24" t="n">
        <v>7000.55</v>
      </c>
      <c r="I86" s="24" t="n">
        <v>7000.55</v>
      </c>
      <c r="J86" s="24" t="n">
        <v>0</v>
      </c>
      <c r="K86" s="24" t="n">
        <v>-0</v>
      </c>
      <c r="L86" s="24" t="n">
        <v>-0</v>
      </c>
      <c r="M86" s="6" t="s">
        <f>=I86+J86+K86+L86</f>
      </c>
      <c r="N86" s="22"/>
      <c r="O86" s="22" t="s">
        <v>536</v>
      </c>
    </row>
    <row collapsed="false" customFormat="false" customHeight="false" hidden="false" ht="12.1" outlineLevel="0" r="87">
      <c r="A87" s="21" t="n">
        <v>45275.020636574</v>
      </c>
      <c r="B87" s="22" t="s">
        <v>535</v>
      </c>
      <c r="C87" s="22" t="s">
        <v>154</v>
      </c>
      <c r="D87" s="22" t="s">
        <v>535</v>
      </c>
      <c r="E87" s="22" t="s">
        <v>535</v>
      </c>
      <c r="F87" s="22" t="s">
        <v>20</v>
      </c>
      <c r="G87" s="23" t="n">
        <v>1</v>
      </c>
      <c r="H87" s="24" t="n">
        <v>2928</v>
      </c>
      <c r="I87" s="24" t="n">
        <v>2928</v>
      </c>
      <c r="J87" s="24" t="n">
        <v>0</v>
      </c>
      <c r="K87" s="24" t="n">
        <v>-0</v>
      </c>
      <c r="L87" s="24" t="n">
        <v>-0</v>
      </c>
      <c r="M87" s="6" t="s">
        <f>=I87+J87+K87+L87</f>
      </c>
      <c r="N87" s="22"/>
      <c r="O87" s="22" t="s">
        <v>536</v>
      </c>
    </row>
    <row collapsed="false" customFormat="false" customHeight="false" hidden="false" ht="12.1" outlineLevel="0" r="88">
      <c r="A88" s="20" t="n">
        <v>45275.528587963</v>
      </c>
      <c r="B88" s="16" t="s">
        <v>405</v>
      </c>
      <c r="C88" s="16" t="s">
        <v>567</v>
      </c>
      <c r="D88" s="16" t="s">
        <v>380</v>
      </c>
      <c r="E88" s="16" t="s">
        <v>92</v>
      </c>
      <c r="F88" s="16" t="s">
        <v>20</v>
      </c>
      <c r="G88" s="7" t="n">
        <v>1</v>
      </c>
      <c r="H88" s="6" t="n">
        <v>94.33</v>
      </c>
      <c r="I88" s="6" t="n">
        <v>-707.48</v>
      </c>
      <c r="J88" s="6" t="n">
        <v>-3.69</v>
      </c>
      <c r="K88" s="6" t="n">
        <v>-0.42</v>
      </c>
      <c r="L88" s="6" t="n">
        <v>-0</v>
      </c>
      <c r="M88" s="6" t="s">
        <f>=I88+J88+K88+L88</f>
      </c>
      <c r="N88" s="16"/>
      <c r="O88" s="16" t="s">
        <v>536</v>
      </c>
    </row>
    <row collapsed="false" customFormat="false" customHeight="false" hidden="false" ht="12.1" outlineLevel="0" r="89">
      <c r="A89" s="20" t="n">
        <v>45275.529178241</v>
      </c>
      <c r="B89" s="16" t="s">
        <v>405</v>
      </c>
      <c r="C89" s="16" t="s">
        <v>567</v>
      </c>
      <c r="D89" s="16" t="s">
        <v>380</v>
      </c>
      <c r="E89" s="16" t="s">
        <v>92</v>
      </c>
      <c r="F89" s="16" t="s">
        <v>20</v>
      </c>
      <c r="G89" s="7" t="n">
        <v>2</v>
      </c>
      <c r="H89" s="6" t="n">
        <v>94.33</v>
      </c>
      <c r="I89" s="6" t="n">
        <v>-1414.95</v>
      </c>
      <c r="J89" s="6" t="n">
        <v>-7.38</v>
      </c>
      <c r="K89" s="6" t="n">
        <v>-0.85</v>
      </c>
      <c r="L89" s="6" t="n">
        <v>-0</v>
      </c>
      <c r="M89" s="6" t="s">
        <f>=I89+J89+K89+L89</f>
      </c>
      <c r="N89" s="16"/>
      <c r="O89" s="16" t="s">
        <v>536</v>
      </c>
    </row>
    <row collapsed="false" customFormat="false" customHeight="false" hidden="false" ht="12.1" outlineLevel="0" r="90">
      <c r="A90" s="20" t="n">
        <v>45275.539641204</v>
      </c>
      <c r="B90" s="16" t="s">
        <v>393</v>
      </c>
      <c r="C90" s="16" t="s">
        <v>548</v>
      </c>
      <c r="D90" s="16" t="s">
        <v>380</v>
      </c>
      <c r="E90" s="16" t="s">
        <v>18</v>
      </c>
      <c r="F90" s="16" t="s">
        <v>20</v>
      </c>
      <c r="G90" s="7" t="n">
        <v>1</v>
      </c>
      <c r="H90" s="6" t="n">
        <v>6403</v>
      </c>
      <c r="I90" s="6" t="n">
        <v>-6403</v>
      </c>
      <c r="J90" s="6" t="n">
        <v>-0</v>
      </c>
      <c r="K90" s="6" t="n">
        <v>-3.2</v>
      </c>
      <c r="L90" s="6" t="n">
        <v>-0</v>
      </c>
      <c r="M90" s="6" t="s">
        <f>=I90+J90+K90+L90</f>
      </c>
      <c r="N90" s="16"/>
      <c r="O90" s="16" t="s">
        <v>536</v>
      </c>
    </row>
    <row collapsed="false" customFormat="false" customHeight="false" hidden="false" ht="12.1" outlineLevel="0" r="91">
      <c r="A91" s="21" t="n">
        <v>45278.020636574</v>
      </c>
      <c r="B91" s="22" t="s">
        <v>557</v>
      </c>
      <c r="C91" s="22" t="s">
        <v>568</v>
      </c>
      <c r="D91" s="22" t="s">
        <v>557</v>
      </c>
      <c r="E91" s="22" t="s">
        <v>557</v>
      </c>
      <c r="F91" s="22" t="s">
        <v>20</v>
      </c>
      <c r="G91" s="23" t="n">
        <v>1</v>
      </c>
      <c r="H91" s="24" t="n">
        <v>200</v>
      </c>
      <c r="I91" s="24" t="n">
        <v>200</v>
      </c>
      <c r="J91" s="24" t="n">
        <v>0</v>
      </c>
      <c r="K91" s="24" t="n">
        <v>-0</v>
      </c>
      <c r="L91" s="24" t="n">
        <v>-0</v>
      </c>
      <c r="M91" s="6" t="s">
        <f>=I91+J91+K91+L91</f>
      </c>
      <c r="N91" s="22"/>
      <c r="O91" s="22" t="s">
        <v>536</v>
      </c>
    </row>
    <row collapsed="false" customFormat="false" customHeight="false" hidden="false" ht="12.1" outlineLevel="0" r="92">
      <c r="A92" s="21" t="n">
        <v>45278.020636574</v>
      </c>
      <c r="B92" s="22" t="s">
        <v>535</v>
      </c>
      <c r="C92" s="22" t="s">
        <v>154</v>
      </c>
      <c r="D92" s="22" t="s">
        <v>535</v>
      </c>
      <c r="E92" s="22" t="s">
        <v>535</v>
      </c>
      <c r="F92" s="22" t="s">
        <v>20</v>
      </c>
      <c r="G92" s="23" t="n">
        <v>1</v>
      </c>
      <c r="H92" s="24" t="n">
        <v>2291.19</v>
      </c>
      <c r="I92" s="24" t="n">
        <v>2291.19</v>
      </c>
      <c r="J92" s="24" t="n">
        <v>0</v>
      </c>
      <c r="K92" s="24" t="n">
        <v>-0</v>
      </c>
      <c r="L92" s="24" t="n">
        <v>-0</v>
      </c>
      <c r="M92" s="6" t="s">
        <f>=I92+J92+K92+L92</f>
      </c>
      <c r="N92" s="22"/>
      <c r="O92" s="22" t="s">
        <v>536</v>
      </c>
    </row>
    <row collapsed="false" customFormat="false" customHeight="false" hidden="false" ht="12.1" outlineLevel="0" r="93">
      <c r="A93" s="29" t="n">
        <v>45278.471319444</v>
      </c>
      <c r="B93" s="30" t="s">
        <v>404</v>
      </c>
      <c r="C93" s="30" t="s">
        <v>566</v>
      </c>
      <c r="D93" s="30" t="s">
        <v>381</v>
      </c>
      <c r="E93" s="30" t="s">
        <v>18</v>
      </c>
      <c r="F93" s="30" t="s">
        <v>20</v>
      </c>
      <c r="G93" s="31" t="n">
        <v>-5</v>
      </c>
      <c r="H93" s="32" t="n">
        <v>33.7</v>
      </c>
      <c r="I93" s="32" t="n">
        <v>168.5</v>
      </c>
      <c r="J93" s="32" t="n">
        <v>0</v>
      </c>
      <c r="K93" s="32" t="n">
        <v>-0.08</v>
      </c>
      <c r="L93" s="32" t="n">
        <v>-0</v>
      </c>
      <c r="M93" s="6" t="s">
        <f>=I93+J93+K93+L93</f>
      </c>
      <c r="N93" s="30"/>
      <c r="O93" s="30" t="s">
        <v>536</v>
      </c>
    </row>
    <row collapsed="false" customFormat="false" customHeight="false" hidden="false" ht="12.1" outlineLevel="0" r="94">
      <c r="A94" s="20" t="n">
        <v>45278.847337963</v>
      </c>
      <c r="B94" s="16" t="s">
        <v>386</v>
      </c>
      <c r="C94" s="16" t="s">
        <v>540</v>
      </c>
      <c r="D94" s="16" t="s">
        <v>380</v>
      </c>
      <c r="E94" s="16" t="s">
        <v>18</v>
      </c>
      <c r="F94" s="16" t="s">
        <v>20</v>
      </c>
      <c r="G94" s="7" t="n">
        <v>200</v>
      </c>
      <c r="H94" s="6" t="n">
        <v>3.985</v>
      </c>
      <c r="I94" s="6" t="n">
        <v>-797</v>
      </c>
      <c r="J94" s="6" t="n">
        <v>-0</v>
      </c>
      <c r="K94" s="6" t="n">
        <v>-0.64</v>
      </c>
      <c r="L94" s="6" t="n">
        <v>-0</v>
      </c>
      <c r="M94" s="6" t="s">
        <f>=I94+J94+K94+L94</f>
      </c>
      <c r="N94" s="16"/>
      <c r="O94" s="16" t="s">
        <v>536</v>
      </c>
    </row>
    <row collapsed="false" customFormat="false" customHeight="false" hidden="false" ht="12.1" outlineLevel="0" r="95">
      <c r="A95" s="20" t="n">
        <v>45278.977013889</v>
      </c>
      <c r="B95" s="16" t="s">
        <v>403</v>
      </c>
      <c r="C95" s="16" t="s">
        <v>564</v>
      </c>
      <c r="D95" s="16" t="s">
        <v>380</v>
      </c>
      <c r="E95" s="16" t="s">
        <v>18</v>
      </c>
      <c r="F95" s="16" t="s">
        <v>20</v>
      </c>
      <c r="G95" s="7" t="n">
        <v>20</v>
      </c>
      <c r="H95" s="6" t="n">
        <v>37.24</v>
      </c>
      <c r="I95" s="6" t="n">
        <v>-744.8</v>
      </c>
      <c r="J95" s="6" t="n">
        <v>-0</v>
      </c>
      <c r="K95" s="6" t="n">
        <v>-0.59</v>
      </c>
      <c r="L95" s="6" t="n">
        <v>-0</v>
      </c>
      <c r="M95" s="6" t="s">
        <f>=I95+J95+K95+L95</f>
      </c>
      <c r="N95" s="16"/>
      <c r="O95" s="16" t="s">
        <v>536</v>
      </c>
    </row>
    <row collapsed="false" customFormat="false" customHeight="false" hidden="false" ht="12.1" outlineLevel="0" r="96">
      <c r="A96" s="29" t="n">
        <v>45279.857025463</v>
      </c>
      <c r="B96" s="30" t="s">
        <v>389</v>
      </c>
      <c r="C96" s="30" t="s">
        <v>543</v>
      </c>
      <c r="D96" s="30" t="s">
        <v>381</v>
      </c>
      <c r="E96" s="30" t="s">
        <v>18</v>
      </c>
      <c r="F96" s="30" t="s">
        <v>20</v>
      </c>
      <c r="G96" s="31" t="n">
        <v>-10</v>
      </c>
      <c r="H96" s="32" t="n">
        <v>35.355</v>
      </c>
      <c r="I96" s="32" t="n">
        <v>353.55</v>
      </c>
      <c r="J96" s="32" t="n">
        <v>0</v>
      </c>
      <c r="K96" s="32" t="n">
        <v>-0.29</v>
      </c>
      <c r="L96" s="32" t="n">
        <v>-0</v>
      </c>
      <c r="M96" s="6" t="s">
        <f>=I96+J96+K96+L96</f>
      </c>
      <c r="N96" s="30"/>
      <c r="O96" s="30" t="s">
        <v>536</v>
      </c>
    </row>
    <row collapsed="false" customFormat="false" customHeight="false" hidden="false" ht="12.1" outlineLevel="0" r="97">
      <c r="A97" s="20" t="n">
        <v>45281.978935185</v>
      </c>
      <c r="B97" s="16" t="s">
        <v>386</v>
      </c>
      <c r="C97" s="16" t="s">
        <v>540</v>
      </c>
      <c r="D97" s="16" t="s">
        <v>380</v>
      </c>
      <c r="E97" s="16" t="s">
        <v>18</v>
      </c>
      <c r="F97" s="16" t="s">
        <v>20</v>
      </c>
      <c r="G97" s="7" t="n">
        <v>700</v>
      </c>
      <c r="H97" s="6" t="n">
        <v>3.9915</v>
      </c>
      <c r="I97" s="6" t="n">
        <v>-2794.05</v>
      </c>
      <c r="J97" s="6" t="n">
        <v>-0</v>
      </c>
      <c r="K97" s="6" t="n">
        <v>-2.24</v>
      </c>
      <c r="L97" s="6" t="n">
        <v>-0</v>
      </c>
      <c r="M97" s="6" t="s">
        <f>=I97+J97+K97+L97</f>
      </c>
      <c r="N97" s="16"/>
      <c r="O97" s="16" t="s">
        <v>536</v>
      </c>
    </row>
    <row collapsed="false" customFormat="false" customHeight="false" hidden="false" ht="12.1" outlineLevel="0" r="98">
      <c r="A98" s="21" t="n">
        <v>45282.020636574</v>
      </c>
      <c r="B98" s="22" t="s">
        <v>535</v>
      </c>
      <c r="C98" s="22" t="s">
        <v>154</v>
      </c>
      <c r="D98" s="22" t="s">
        <v>535</v>
      </c>
      <c r="E98" s="22" t="s">
        <v>535</v>
      </c>
      <c r="F98" s="22" t="s">
        <v>20</v>
      </c>
      <c r="G98" s="23" t="n">
        <v>1</v>
      </c>
      <c r="H98" s="24" t="n">
        <v>8200</v>
      </c>
      <c r="I98" s="24" t="n">
        <v>8200</v>
      </c>
      <c r="J98" s="24" t="n">
        <v>0</v>
      </c>
      <c r="K98" s="24" t="n">
        <v>-0</v>
      </c>
      <c r="L98" s="24" t="n">
        <v>-0</v>
      </c>
      <c r="M98" s="6" t="s">
        <f>=I98+J98+K98+L98</f>
      </c>
      <c r="N98" s="22"/>
      <c r="O98" s="22" t="s">
        <v>536</v>
      </c>
    </row>
    <row collapsed="false" customFormat="false" customHeight="false" hidden="false" ht="12.1" outlineLevel="0" r="99">
      <c r="A99" s="20" t="n">
        <v>45285.556111111</v>
      </c>
      <c r="B99" s="16" t="s">
        <v>406</v>
      </c>
      <c r="C99" s="16" t="s">
        <v>569</v>
      </c>
      <c r="D99" s="16" t="s">
        <v>380</v>
      </c>
      <c r="E99" s="16" t="s">
        <v>18</v>
      </c>
      <c r="F99" s="16" t="s">
        <v>20</v>
      </c>
      <c r="G99" s="7" t="n">
        <v>20</v>
      </c>
      <c r="H99" s="6" t="n">
        <v>203.4</v>
      </c>
      <c r="I99" s="6" t="n">
        <v>-4068</v>
      </c>
      <c r="J99" s="6" t="n">
        <v>-0</v>
      </c>
      <c r="K99" s="6" t="n">
        <v>-3.25</v>
      </c>
      <c r="L99" s="6" t="n">
        <v>-0</v>
      </c>
      <c r="M99" s="6" t="s">
        <f>=I99+J99+K99+L99</f>
      </c>
      <c r="N99" s="16"/>
      <c r="O99" s="16" t="s">
        <v>536</v>
      </c>
    </row>
    <row collapsed="false" customFormat="false" customHeight="false" hidden="false" ht="12.1" outlineLevel="0" r="100">
      <c r="A100" s="20" t="n">
        <v>45285.5575</v>
      </c>
      <c r="B100" s="16" t="s">
        <v>407</v>
      </c>
      <c r="C100" s="16" t="s">
        <v>570</v>
      </c>
      <c r="D100" s="16" t="s">
        <v>380</v>
      </c>
      <c r="E100" s="16" t="s">
        <v>18</v>
      </c>
      <c r="F100" s="16" t="s">
        <v>20</v>
      </c>
      <c r="G100" s="7" t="n">
        <v>30</v>
      </c>
      <c r="H100" s="6" t="n">
        <v>63.75</v>
      </c>
      <c r="I100" s="6" t="n">
        <v>-1912.5</v>
      </c>
      <c r="J100" s="6" t="n">
        <v>-0</v>
      </c>
      <c r="K100" s="6" t="n">
        <v>-1.53</v>
      </c>
      <c r="L100" s="6" t="n">
        <v>-0</v>
      </c>
      <c r="M100" s="6" t="s">
        <f>=I100+J100+K100+L100</f>
      </c>
      <c r="N100" s="16"/>
      <c r="O100" s="16" t="s">
        <v>536</v>
      </c>
    </row>
    <row collapsed="false" customFormat="false" customHeight="false" hidden="false" ht="12.1" outlineLevel="0" r="101">
      <c r="A101" s="20" t="n">
        <v>45285.678391204</v>
      </c>
      <c r="B101" s="16" t="s">
        <v>403</v>
      </c>
      <c r="C101" s="16" t="s">
        <v>564</v>
      </c>
      <c r="D101" s="16" t="s">
        <v>380</v>
      </c>
      <c r="E101" s="16" t="s">
        <v>18</v>
      </c>
      <c r="F101" s="16" t="s">
        <v>20</v>
      </c>
      <c r="G101" s="7" t="n">
        <v>40</v>
      </c>
      <c r="H101" s="6" t="n">
        <v>35.63</v>
      </c>
      <c r="I101" s="6" t="n">
        <v>-1425.2</v>
      </c>
      <c r="J101" s="6" t="n">
        <v>-0</v>
      </c>
      <c r="K101" s="6" t="n">
        <v>-1.14</v>
      </c>
      <c r="L101" s="6" t="n">
        <v>-0</v>
      </c>
      <c r="M101" s="6" t="s">
        <f>=I101+J101+K101+L101</f>
      </c>
      <c r="N101" s="16"/>
      <c r="O101" s="16" t="s">
        <v>536</v>
      </c>
    </row>
    <row collapsed="false" customFormat="false" customHeight="false" hidden="false" ht="12.1" outlineLevel="0" r="102">
      <c r="A102" s="21" t="n">
        <v>45286.020636574</v>
      </c>
      <c r="B102" s="22" t="s">
        <v>535</v>
      </c>
      <c r="C102" s="22" t="s">
        <v>154</v>
      </c>
      <c r="D102" s="22" t="s">
        <v>535</v>
      </c>
      <c r="E102" s="22" t="s">
        <v>535</v>
      </c>
      <c r="F102" s="22" t="s">
        <v>20</v>
      </c>
      <c r="G102" s="23" t="n">
        <v>1</v>
      </c>
      <c r="H102" s="24" t="n">
        <v>3215.61</v>
      </c>
      <c r="I102" s="24" t="n">
        <v>3215.61</v>
      </c>
      <c r="J102" s="24" t="n">
        <v>0</v>
      </c>
      <c r="K102" s="24" t="n">
        <v>-0</v>
      </c>
      <c r="L102" s="24" t="n">
        <v>-0</v>
      </c>
      <c r="M102" s="6" t="s">
        <f>=I102+J102+K102+L102</f>
      </c>
      <c r="N102" s="22"/>
      <c r="O102" s="22" t="s">
        <v>536</v>
      </c>
    </row>
    <row collapsed="false" customFormat="false" customHeight="false" hidden="false" ht="12.1" outlineLevel="0" r="103">
      <c r="A103" s="21" t="n">
        <v>45287.020636574</v>
      </c>
      <c r="B103" s="22" t="s">
        <v>535</v>
      </c>
      <c r="C103" s="22" t="s">
        <v>154</v>
      </c>
      <c r="D103" s="22" t="s">
        <v>535</v>
      </c>
      <c r="E103" s="22" t="s">
        <v>535</v>
      </c>
      <c r="F103" s="22" t="s">
        <v>20</v>
      </c>
      <c r="G103" s="23" t="n">
        <v>1</v>
      </c>
      <c r="H103" s="24" t="n">
        <v>5954.76</v>
      </c>
      <c r="I103" s="24" t="n">
        <v>5954.76</v>
      </c>
      <c r="J103" s="24" t="n">
        <v>0</v>
      </c>
      <c r="K103" s="24" t="n">
        <v>-0</v>
      </c>
      <c r="L103" s="24" t="n">
        <v>-0</v>
      </c>
      <c r="M103" s="6" t="s">
        <f>=I103+J103+K103+L103</f>
      </c>
      <c r="N103" s="22"/>
      <c r="O103" s="22" t="s">
        <v>536</v>
      </c>
    </row>
    <row collapsed="false" customFormat="false" customHeight="false" hidden="false" ht="12.1" outlineLevel="0" r="104">
      <c r="A104" s="20" t="n">
        <v>45288.631469907</v>
      </c>
      <c r="B104" s="16" t="s">
        <v>406</v>
      </c>
      <c r="C104" s="16" t="s">
        <v>569</v>
      </c>
      <c r="D104" s="16" t="s">
        <v>380</v>
      </c>
      <c r="E104" s="16" t="s">
        <v>18</v>
      </c>
      <c r="F104" s="16" t="s">
        <v>20</v>
      </c>
      <c r="G104" s="7" t="n">
        <v>10</v>
      </c>
      <c r="H104" s="6" t="n">
        <v>198.44</v>
      </c>
      <c r="I104" s="6" t="n">
        <v>-1984.4</v>
      </c>
      <c r="J104" s="6" t="n">
        <v>-0</v>
      </c>
      <c r="K104" s="6" t="n">
        <v>-1.58</v>
      </c>
      <c r="L104" s="6" t="n">
        <v>-0</v>
      </c>
      <c r="M104" s="6" t="s">
        <f>=I104+J104+K104+L104</f>
      </c>
      <c r="N104" s="16"/>
      <c r="O104" s="16" t="s">
        <v>536</v>
      </c>
    </row>
    <row collapsed="false" customFormat="false" customHeight="false" hidden="false" ht="12.1" outlineLevel="0" r="105">
      <c r="A105" s="20" t="n">
        <v>45288.631469907</v>
      </c>
      <c r="B105" s="16" t="s">
        <v>406</v>
      </c>
      <c r="C105" s="16" t="s">
        <v>569</v>
      </c>
      <c r="D105" s="16" t="s">
        <v>380</v>
      </c>
      <c r="E105" s="16" t="s">
        <v>18</v>
      </c>
      <c r="F105" s="16" t="s">
        <v>20</v>
      </c>
      <c r="G105" s="7" t="n">
        <v>10</v>
      </c>
      <c r="H105" s="6" t="n">
        <v>198.42</v>
      </c>
      <c r="I105" s="6" t="n">
        <v>-1984.2</v>
      </c>
      <c r="J105" s="6" t="n">
        <v>-0</v>
      </c>
      <c r="K105" s="6" t="n">
        <v>-1.58</v>
      </c>
      <c r="L105" s="6" t="n">
        <v>-0</v>
      </c>
      <c r="M105" s="6" t="s">
        <f>=I105+J105+K105+L105</f>
      </c>
      <c r="N105" s="16"/>
      <c r="O105" s="16" t="s">
        <v>536</v>
      </c>
    </row>
    <row collapsed="false" customFormat="false" customHeight="false" hidden="false" ht="12.1" outlineLevel="0" r="106">
      <c r="A106" s="20" t="n">
        <v>45288.631851852</v>
      </c>
      <c r="B106" s="16" t="s">
        <v>401</v>
      </c>
      <c r="C106" s="16" t="s">
        <v>562</v>
      </c>
      <c r="D106" s="16" t="s">
        <v>380</v>
      </c>
      <c r="E106" s="16" t="s">
        <v>18</v>
      </c>
      <c r="F106" s="16" t="s">
        <v>20</v>
      </c>
      <c r="G106" s="7" t="n">
        <v>300</v>
      </c>
      <c r="H106" s="6" t="n">
        <v>3.766</v>
      </c>
      <c r="I106" s="6" t="n">
        <v>-1129.8</v>
      </c>
      <c r="J106" s="6" t="n">
        <v>-0</v>
      </c>
      <c r="K106" s="6" t="n">
        <v>-0.56</v>
      </c>
      <c r="L106" s="6" t="n">
        <v>-0</v>
      </c>
      <c r="M106" s="6" t="s">
        <f>=I106+J106+K106+L106</f>
      </c>
      <c r="N106" s="16"/>
      <c r="O106" s="16" t="s">
        <v>536</v>
      </c>
    </row>
    <row collapsed="false" customFormat="false" customHeight="false" hidden="false" ht="12.1" outlineLevel="0" r="107">
      <c r="A107" s="20" t="n">
        <v>45288.631863426</v>
      </c>
      <c r="B107" s="16" t="s">
        <v>401</v>
      </c>
      <c r="C107" s="16" t="s">
        <v>562</v>
      </c>
      <c r="D107" s="16" t="s">
        <v>380</v>
      </c>
      <c r="E107" s="16" t="s">
        <v>18</v>
      </c>
      <c r="F107" s="16" t="s">
        <v>20</v>
      </c>
      <c r="G107" s="7" t="n">
        <v>100</v>
      </c>
      <c r="H107" s="6" t="n">
        <v>3.766</v>
      </c>
      <c r="I107" s="6" t="n">
        <v>-376.6</v>
      </c>
      <c r="J107" s="6" t="n">
        <v>-0</v>
      </c>
      <c r="K107" s="6" t="n">
        <v>-0.19</v>
      </c>
      <c r="L107" s="6" t="n">
        <v>-0</v>
      </c>
      <c r="M107" s="6" t="s">
        <f>=I107+J107+K107+L107</f>
      </c>
      <c r="N107" s="16"/>
      <c r="O107" s="16" t="s">
        <v>536</v>
      </c>
    </row>
    <row collapsed="false" customFormat="false" customHeight="false" hidden="false" ht="12.1" outlineLevel="0" r="108">
      <c r="A108" s="20" t="n">
        <v>45288.710196759</v>
      </c>
      <c r="B108" s="16" t="s">
        <v>384</v>
      </c>
      <c r="C108" s="16" t="s">
        <v>537</v>
      </c>
      <c r="D108" s="16" t="s">
        <v>380</v>
      </c>
      <c r="E108" s="16" t="s">
        <v>18</v>
      </c>
      <c r="F108" s="16" t="s">
        <v>20</v>
      </c>
      <c r="G108" s="7" t="n">
        <v>20</v>
      </c>
      <c r="H108" s="6" t="n">
        <v>159.34</v>
      </c>
      <c r="I108" s="6" t="n">
        <v>-3186.8</v>
      </c>
      <c r="J108" s="6" t="n">
        <v>-0</v>
      </c>
      <c r="K108" s="6" t="n">
        <v>-2.55</v>
      </c>
      <c r="L108" s="6" t="n">
        <v>-0</v>
      </c>
      <c r="M108" s="6" t="s">
        <f>=I108+J108+K108+L108</f>
      </c>
      <c r="N108" s="16"/>
      <c r="O108" s="16" t="s">
        <v>536</v>
      </c>
    </row>
    <row collapsed="false" customFormat="false" customHeight="false" hidden="false" ht="12.1" outlineLevel="0" r="109">
      <c r="A109" s="20" t="n">
        <v>45288.940162037</v>
      </c>
      <c r="B109" s="16" t="s">
        <v>401</v>
      </c>
      <c r="C109" s="16" t="s">
        <v>562</v>
      </c>
      <c r="D109" s="16" t="s">
        <v>380</v>
      </c>
      <c r="E109" s="16" t="s">
        <v>18</v>
      </c>
      <c r="F109" s="16" t="s">
        <v>20</v>
      </c>
      <c r="G109" s="7" t="n">
        <v>300</v>
      </c>
      <c r="H109" s="6" t="n">
        <v>3.701</v>
      </c>
      <c r="I109" s="6" t="n">
        <v>-1110.3</v>
      </c>
      <c r="J109" s="6" t="n">
        <v>-0</v>
      </c>
      <c r="K109" s="6" t="n">
        <v>-0.89</v>
      </c>
      <c r="L109" s="6" t="n">
        <v>-0</v>
      </c>
      <c r="M109" s="6" t="s">
        <f>=I109+J109+K109+L109</f>
      </c>
      <c r="N109" s="16"/>
      <c r="O109" s="16" t="s">
        <v>536</v>
      </c>
    </row>
    <row collapsed="false" customFormat="false" customHeight="false" hidden="false" ht="12.1" outlineLevel="0" r="110">
      <c r="A110" s="29" t="n">
        <v>45308.780555556</v>
      </c>
      <c r="B110" s="30" t="s">
        <v>399</v>
      </c>
      <c r="C110" s="30" t="s">
        <v>560</v>
      </c>
      <c r="D110" s="30" t="s">
        <v>381</v>
      </c>
      <c r="E110" s="30" t="s">
        <v>18</v>
      </c>
      <c r="F110" s="30" t="s">
        <v>20</v>
      </c>
      <c r="G110" s="31" t="n">
        <v>-100</v>
      </c>
      <c r="H110" s="32" t="n">
        <v>6.69</v>
      </c>
      <c r="I110" s="32" t="n">
        <v>669</v>
      </c>
      <c r="J110" s="32" t="n">
        <v>0</v>
      </c>
      <c r="K110" s="32" t="n">
        <v>-0.54</v>
      </c>
      <c r="L110" s="32" t="n">
        <v>-0</v>
      </c>
      <c r="M110" s="6" t="s">
        <f>=I110+J110+K110+L110</f>
      </c>
      <c r="N110" s="30"/>
      <c r="O110" s="30" t="s">
        <v>536</v>
      </c>
    </row>
    <row collapsed="false" customFormat="false" customHeight="false" hidden="false" ht="12.1" outlineLevel="0" r="111">
      <c r="A111" s="21" t="n">
        <v>45309.020636574</v>
      </c>
      <c r="B111" s="22" t="s">
        <v>549</v>
      </c>
      <c r="C111" s="22" t="s">
        <v>571</v>
      </c>
      <c r="D111" s="22" t="s">
        <v>549</v>
      </c>
      <c r="E111" s="22" t="s">
        <v>549</v>
      </c>
      <c r="F111" s="22" t="s">
        <v>20</v>
      </c>
      <c r="G111" s="23" t="n">
        <v>1</v>
      </c>
      <c r="H111" s="24" t="n">
        <v>701.1</v>
      </c>
      <c r="I111" s="24" t="n">
        <v>701.1</v>
      </c>
      <c r="J111" s="24" t="n">
        <v>0</v>
      </c>
      <c r="K111" s="24" t="n">
        <v>-0</v>
      </c>
      <c r="L111" s="24" t="n">
        <v>-0</v>
      </c>
      <c r="M111" s="6" t="s">
        <f>=I111+J111+K111+L111</f>
      </c>
      <c r="N111" s="22"/>
      <c r="O111" s="22" t="s">
        <v>536</v>
      </c>
    </row>
    <row collapsed="false" customFormat="false" customHeight="false" hidden="false" ht="12.1" outlineLevel="0" r="112">
      <c r="A112" s="29" t="n">
        <v>45309.438587963</v>
      </c>
      <c r="B112" s="30" t="s">
        <v>399</v>
      </c>
      <c r="C112" s="30" t="s">
        <v>560</v>
      </c>
      <c r="D112" s="30" t="s">
        <v>381</v>
      </c>
      <c r="E112" s="30" t="s">
        <v>18</v>
      </c>
      <c r="F112" s="30" t="s">
        <v>20</v>
      </c>
      <c r="G112" s="31" t="n">
        <v>-300</v>
      </c>
      <c r="H112" s="32" t="n">
        <v>6.732</v>
      </c>
      <c r="I112" s="32" t="n">
        <v>2019.6</v>
      </c>
      <c r="J112" s="32" t="n">
        <v>0</v>
      </c>
      <c r="K112" s="32" t="n">
        <v>-1.62</v>
      </c>
      <c r="L112" s="32" t="n">
        <v>-0</v>
      </c>
      <c r="M112" s="6" t="s">
        <f>=I112+J112+K112+L112</f>
      </c>
      <c r="N112" s="30"/>
      <c r="O112" s="30" t="s">
        <v>536</v>
      </c>
    </row>
    <row collapsed="false" customFormat="false" customHeight="false" hidden="false" ht="12.1" outlineLevel="0" r="113">
      <c r="A113" s="29" t="n">
        <v>45310.471377315</v>
      </c>
      <c r="B113" s="30" t="s">
        <v>403</v>
      </c>
      <c r="C113" s="30" t="s">
        <v>564</v>
      </c>
      <c r="D113" s="30" t="s">
        <v>381</v>
      </c>
      <c r="E113" s="30" t="s">
        <v>18</v>
      </c>
      <c r="F113" s="30" t="s">
        <v>20</v>
      </c>
      <c r="G113" s="31" t="n">
        <v>-80</v>
      </c>
      <c r="H113" s="32" t="n">
        <v>37.56</v>
      </c>
      <c r="I113" s="32" t="n">
        <v>3004.8</v>
      </c>
      <c r="J113" s="32" t="n">
        <v>0</v>
      </c>
      <c r="K113" s="32" t="n">
        <v>-2.4</v>
      </c>
      <c r="L113" s="32" t="n">
        <v>-0</v>
      </c>
      <c r="M113" s="6" t="s">
        <f>=I113+J113+K113+L113</f>
      </c>
      <c r="N113" s="30"/>
      <c r="O113" s="30" t="s">
        <v>536</v>
      </c>
    </row>
    <row collapsed="false" customFormat="false" customHeight="false" hidden="false" ht="12.1" outlineLevel="0" r="114">
      <c r="A114" s="20" t="n">
        <v>45314.007881944</v>
      </c>
      <c r="B114" s="16" t="s">
        <v>395</v>
      </c>
      <c r="C114" s="16" t="s">
        <v>553</v>
      </c>
      <c r="D114" s="16" t="s">
        <v>380</v>
      </c>
      <c r="E114" s="16" t="s">
        <v>18</v>
      </c>
      <c r="F114" s="16" t="s">
        <v>20</v>
      </c>
      <c r="G114" s="7" t="n">
        <v>4</v>
      </c>
      <c r="H114" s="6" t="n">
        <v>1445</v>
      </c>
      <c r="I114" s="6" t="n">
        <v>-5780</v>
      </c>
      <c r="J114" s="6" t="n">
        <v>-0</v>
      </c>
      <c r="K114" s="6" t="n">
        <v>-4.63</v>
      </c>
      <c r="L114" s="6" t="n">
        <v>-0</v>
      </c>
      <c r="M114" s="6" t="s">
        <f>=I114+J114+K114+L114</f>
      </c>
      <c r="N114" s="16"/>
      <c r="O114" s="16" t="s">
        <v>536</v>
      </c>
    </row>
    <row collapsed="false" customFormat="false" customHeight="false" hidden="false" ht="12.1" outlineLevel="0" r="115">
      <c r="A115" s="29" t="n">
        <v>45314.441979167</v>
      </c>
      <c r="B115" s="30" t="s">
        <v>402</v>
      </c>
      <c r="C115" s="30" t="s">
        <v>563</v>
      </c>
      <c r="D115" s="30" t="s">
        <v>381</v>
      </c>
      <c r="E115" s="30" t="s">
        <v>18</v>
      </c>
      <c r="F115" s="30" t="s">
        <v>20</v>
      </c>
      <c r="G115" s="31" t="n">
        <v>-8</v>
      </c>
      <c r="H115" s="32" t="n">
        <v>308.23</v>
      </c>
      <c r="I115" s="32" t="n">
        <v>2465.84</v>
      </c>
      <c r="J115" s="32" t="n">
        <v>0</v>
      </c>
      <c r="K115" s="32" t="n">
        <v>-1.23</v>
      </c>
      <c r="L115" s="32" t="n">
        <v>-0</v>
      </c>
      <c r="M115" s="6" t="s">
        <f>=I115+J115+K115+L115</f>
      </c>
      <c r="N115" s="30"/>
      <c r="O115" s="30" t="s">
        <v>536</v>
      </c>
    </row>
    <row collapsed="false" customFormat="false" customHeight="false" hidden="false" ht="12.1" outlineLevel="0" r="116">
      <c r="A116" s="20" t="n">
        <v>45314.515034722</v>
      </c>
      <c r="B116" s="16" t="s">
        <v>404</v>
      </c>
      <c r="C116" s="16" t="s">
        <v>566</v>
      </c>
      <c r="D116" s="16" t="s">
        <v>380</v>
      </c>
      <c r="E116" s="16" t="s">
        <v>18</v>
      </c>
      <c r="F116" s="16" t="s">
        <v>20</v>
      </c>
      <c r="G116" s="7" t="n">
        <v>43</v>
      </c>
      <c r="H116" s="6" t="n">
        <v>75.6</v>
      </c>
      <c r="I116" s="6" t="n">
        <v>-3250.8</v>
      </c>
      <c r="J116" s="6" t="n">
        <v>-0</v>
      </c>
      <c r="K116" s="6" t="n">
        <v>-2.6</v>
      </c>
      <c r="L116" s="6" t="n">
        <v>-0</v>
      </c>
      <c r="M116" s="6" t="s">
        <f>=I116+J116+K116+L116</f>
      </c>
      <c r="N116" s="16"/>
      <c r="O116" s="16" t="s">
        <v>536</v>
      </c>
    </row>
    <row collapsed="false" customFormat="false" customHeight="false" hidden="false" ht="12.1" outlineLevel="0" r="117">
      <c r="A117" s="20" t="n">
        <v>45315.870821759</v>
      </c>
      <c r="B117" s="16" t="s">
        <v>73</v>
      </c>
      <c r="C117" s="16" t="s">
        <v>565</v>
      </c>
      <c r="D117" s="16" t="s">
        <v>380</v>
      </c>
      <c r="E117" s="16" t="s">
        <v>50</v>
      </c>
      <c r="F117" s="16" t="s">
        <v>20</v>
      </c>
      <c r="G117" s="7" t="n">
        <v>46</v>
      </c>
      <c r="H117" s="6" t="n">
        <v>1.3341</v>
      </c>
      <c r="I117" s="6" t="n">
        <v>-61.37</v>
      </c>
      <c r="J117" s="6" t="n">
        <v>-0</v>
      </c>
      <c r="K117" s="6" t="n">
        <v>-0</v>
      </c>
      <c r="L117" s="6" t="n">
        <v>-0</v>
      </c>
      <c r="M117" s="6" t="s">
        <f>=I117+J117+K117+L117</f>
      </c>
      <c r="N117" s="16"/>
      <c r="O117" s="16" t="s">
        <v>536</v>
      </c>
    </row>
    <row collapsed="false" customFormat="false" customHeight="false" hidden="false" ht="12.1" outlineLevel="0" r="118">
      <c r="A118" s="29" t="n">
        <v>45317.515925926</v>
      </c>
      <c r="B118" s="30" t="s">
        <v>400</v>
      </c>
      <c r="C118" s="30" t="s">
        <v>561</v>
      </c>
      <c r="D118" s="30" t="s">
        <v>381</v>
      </c>
      <c r="E118" s="30" t="s">
        <v>18</v>
      </c>
      <c r="F118" s="30" t="s">
        <v>20</v>
      </c>
      <c r="G118" s="31" t="n">
        <v>-50000</v>
      </c>
      <c r="H118" s="32" t="n">
        <v>0.024475</v>
      </c>
      <c r="I118" s="32" t="n">
        <v>1223.75</v>
      </c>
      <c r="J118" s="32" t="n">
        <v>0</v>
      </c>
      <c r="K118" s="32" t="n">
        <v>-0.98</v>
      </c>
      <c r="L118" s="32" t="n">
        <v>-0</v>
      </c>
      <c r="M118" s="6" t="s">
        <f>=I118+J118+K118+L118</f>
      </c>
      <c r="N118" s="30"/>
      <c r="O118" s="30" t="s">
        <v>536</v>
      </c>
    </row>
    <row collapsed="false" customFormat="false" customHeight="false" hidden="false" ht="12.1" outlineLevel="0" r="119">
      <c r="A119" s="20" t="n">
        <v>45317.521643519</v>
      </c>
      <c r="B119" s="16" t="s">
        <v>389</v>
      </c>
      <c r="C119" s="16" t="s">
        <v>543</v>
      </c>
      <c r="D119" s="16" t="s">
        <v>380</v>
      </c>
      <c r="E119" s="16" t="s">
        <v>18</v>
      </c>
      <c r="F119" s="16" t="s">
        <v>20</v>
      </c>
      <c r="G119" s="7" t="n">
        <v>30</v>
      </c>
      <c r="H119" s="6" t="n">
        <v>34.895</v>
      </c>
      <c r="I119" s="6" t="n">
        <v>-1046.85</v>
      </c>
      <c r="J119" s="6" t="n">
        <v>-0</v>
      </c>
      <c r="K119" s="6" t="n">
        <v>-0.83</v>
      </c>
      <c r="L119" s="6" t="n">
        <v>-0</v>
      </c>
      <c r="M119" s="6" t="s">
        <f>=I119+J119+K119+L119</f>
      </c>
      <c r="N119" s="16"/>
      <c r="O119" s="16" t="s">
        <v>536</v>
      </c>
    </row>
    <row collapsed="false" customFormat="false" customHeight="false" hidden="false" ht="12.1" outlineLevel="0" r="120">
      <c r="A120" s="29" t="n">
        <v>45324.621354167</v>
      </c>
      <c r="B120" s="30" t="s">
        <v>397</v>
      </c>
      <c r="C120" s="30" t="s">
        <v>555</v>
      </c>
      <c r="D120" s="30" t="s">
        <v>381</v>
      </c>
      <c r="E120" s="30" t="s">
        <v>18</v>
      </c>
      <c r="F120" s="30" t="s">
        <v>20</v>
      </c>
      <c r="G120" s="31" t="n">
        <v>-3</v>
      </c>
      <c r="H120" s="32" t="n">
        <v>1634.4</v>
      </c>
      <c r="I120" s="32" t="n">
        <v>4903.2</v>
      </c>
      <c r="J120" s="32" t="n">
        <v>0</v>
      </c>
      <c r="K120" s="32" t="n">
        <v>-3.93</v>
      </c>
      <c r="L120" s="32" t="n">
        <v>-0</v>
      </c>
      <c r="M120" s="6" t="s">
        <f>=I120+J120+K120+L120</f>
      </c>
      <c r="N120" s="30"/>
      <c r="O120" s="30" t="s">
        <v>536</v>
      </c>
    </row>
    <row collapsed="false" customFormat="false" customHeight="false" hidden="false" ht="12.1" outlineLevel="0" r="121">
      <c r="A121" s="20" t="n">
        <v>45324.623761574</v>
      </c>
      <c r="B121" s="16" t="s">
        <v>408</v>
      </c>
      <c r="C121" s="16" t="s">
        <v>572</v>
      </c>
      <c r="D121" s="16" t="s">
        <v>380</v>
      </c>
      <c r="E121" s="16" t="s">
        <v>18</v>
      </c>
      <c r="F121" s="16" t="s">
        <v>20</v>
      </c>
      <c r="G121" s="7" t="n">
        <v>1</v>
      </c>
      <c r="H121" s="6" t="n">
        <v>549.05</v>
      </c>
      <c r="I121" s="6" t="n">
        <v>-549.05</v>
      </c>
      <c r="J121" s="6" t="n">
        <v>-0</v>
      </c>
      <c r="K121" s="6" t="n">
        <v>-0.43</v>
      </c>
      <c r="L121" s="6" t="n">
        <v>-0</v>
      </c>
      <c r="M121" s="6" t="s">
        <f>=I121+J121+K121+L121</f>
      </c>
      <c r="N121" s="16"/>
      <c r="O121" s="16" t="s">
        <v>536</v>
      </c>
    </row>
    <row collapsed="false" customFormat="false" customHeight="false" hidden="false" ht="12.1" outlineLevel="0" r="122">
      <c r="A122" s="20" t="n">
        <v>45324.623761574</v>
      </c>
      <c r="B122" s="16" t="s">
        <v>408</v>
      </c>
      <c r="C122" s="16" t="s">
        <v>572</v>
      </c>
      <c r="D122" s="16" t="s">
        <v>380</v>
      </c>
      <c r="E122" s="16" t="s">
        <v>18</v>
      </c>
      <c r="F122" s="16" t="s">
        <v>20</v>
      </c>
      <c r="G122" s="7" t="n">
        <v>1</v>
      </c>
      <c r="H122" s="6" t="n">
        <v>549.05</v>
      </c>
      <c r="I122" s="6" t="n">
        <v>-549.05</v>
      </c>
      <c r="J122" s="6" t="n">
        <v>-0</v>
      </c>
      <c r="K122" s="6" t="n">
        <v>-0.43</v>
      </c>
      <c r="L122" s="6" t="n">
        <v>-0</v>
      </c>
      <c r="M122" s="6" t="s">
        <f>=I122+J122+K122+L122</f>
      </c>
      <c r="N122" s="16"/>
      <c r="O122" s="16" t="s">
        <v>536</v>
      </c>
    </row>
    <row collapsed="false" customFormat="false" customHeight="false" hidden="false" ht="12.1" outlineLevel="0" r="123">
      <c r="A123" s="20" t="n">
        <v>45324.624097222</v>
      </c>
      <c r="B123" s="16" t="s">
        <v>409</v>
      </c>
      <c r="C123" s="16" t="s">
        <v>573</v>
      </c>
      <c r="D123" s="16" t="s">
        <v>380</v>
      </c>
      <c r="E123" s="16" t="s">
        <v>18</v>
      </c>
      <c r="F123" s="16" t="s">
        <v>20</v>
      </c>
      <c r="G123" s="7" t="n">
        <v>5</v>
      </c>
      <c r="H123" s="6" t="n">
        <v>681.4</v>
      </c>
      <c r="I123" s="6" t="n">
        <v>-3407</v>
      </c>
      <c r="J123" s="6" t="n">
        <v>-0</v>
      </c>
      <c r="K123" s="6" t="n">
        <v>-2.72</v>
      </c>
      <c r="L123" s="6" t="n">
        <v>-0</v>
      </c>
      <c r="M123" s="6" t="s">
        <f>=I123+J123+K123+L123</f>
      </c>
      <c r="N123" s="16"/>
      <c r="O123" s="16" t="s">
        <v>536</v>
      </c>
    </row>
    <row collapsed="false" customFormat="false" customHeight="false" hidden="false" ht="12.1" outlineLevel="0" r="124">
      <c r="A124" s="29" t="n">
        <v>45324.625138889</v>
      </c>
      <c r="B124" s="30" t="s">
        <v>391</v>
      </c>
      <c r="C124" s="30" t="s">
        <v>546</v>
      </c>
      <c r="D124" s="30" t="s">
        <v>381</v>
      </c>
      <c r="E124" s="30" t="s">
        <v>18</v>
      </c>
      <c r="F124" s="30" t="s">
        <v>20</v>
      </c>
      <c r="G124" s="31" t="n">
        <v>-60</v>
      </c>
      <c r="H124" s="32" t="n">
        <v>70.69</v>
      </c>
      <c r="I124" s="32" t="n">
        <v>4241.4</v>
      </c>
      <c r="J124" s="32" t="n">
        <v>0</v>
      </c>
      <c r="K124" s="32" t="n">
        <v>-3.39</v>
      </c>
      <c r="L124" s="32" t="n">
        <v>-0</v>
      </c>
      <c r="M124" s="6" t="s">
        <f>=I124+J124+K124+L124</f>
      </c>
      <c r="N124" s="30"/>
      <c r="O124" s="30" t="s">
        <v>536</v>
      </c>
    </row>
    <row collapsed="false" customFormat="false" customHeight="false" hidden="false" ht="12.1" outlineLevel="0" r="125">
      <c r="A125" s="20" t="n">
        <v>45327.448761574</v>
      </c>
      <c r="B125" s="16" t="s">
        <v>408</v>
      </c>
      <c r="C125" s="16" t="s">
        <v>572</v>
      </c>
      <c r="D125" s="16" t="s">
        <v>380</v>
      </c>
      <c r="E125" s="16" t="s">
        <v>18</v>
      </c>
      <c r="F125" s="16" t="s">
        <v>20</v>
      </c>
      <c r="G125" s="7" t="n">
        <v>8</v>
      </c>
      <c r="H125" s="6" t="n">
        <v>553.55</v>
      </c>
      <c r="I125" s="6" t="n">
        <v>-4428.4</v>
      </c>
      <c r="J125" s="6" t="n">
        <v>-0</v>
      </c>
      <c r="K125" s="6" t="n">
        <v>-3.53</v>
      </c>
      <c r="L125" s="6" t="n">
        <v>-0</v>
      </c>
      <c r="M125" s="6" t="s">
        <f>=I125+J125+K125+L125</f>
      </c>
      <c r="N125" s="16"/>
      <c r="O125" s="16" t="s">
        <v>536</v>
      </c>
    </row>
    <row collapsed="false" customFormat="false" customHeight="false" hidden="false" ht="12.1" outlineLevel="0" r="126">
      <c r="A126" s="29" t="n">
        <v>45327.476076389</v>
      </c>
      <c r="B126" s="30" t="s">
        <v>404</v>
      </c>
      <c r="C126" s="30" t="s">
        <v>566</v>
      </c>
      <c r="D126" s="30" t="s">
        <v>381</v>
      </c>
      <c r="E126" s="30" t="s">
        <v>18</v>
      </c>
      <c r="F126" s="30" t="s">
        <v>20</v>
      </c>
      <c r="G126" s="31" t="n">
        <v>-43</v>
      </c>
      <c r="H126" s="32" t="n">
        <v>67.9</v>
      </c>
      <c r="I126" s="32" t="n">
        <v>2919.7</v>
      </c>
      <c r="J126" s="32" t="n">
        <v>0</v>
      </c>
      <c r="K126" s="32" t="n">
        <v>-2.33</v>
      </c>
      <c r="L126" s="32" t="n">
        <v>-0</v>
      </c>
      <c r="M126" s="6" t="s">
        <f>=I126+J126+K126+L126</f>
      </c>
      <c r="N126" s="30"/>
      <c r="O126" s="30" t="s">
        <v>536</v>
      </c>
    </row>
    <row collapsed="false" customFormat="false" customHeight="false" hidden="false" ht="12.1" outlineLevel="0" r="127">
      <c r="A127" s="20" t="n">
        <v>45327.476597222</v>
      </c>
      <c r="B127" s="16" t="s">
        <v>408</v>
      </c>
      <c r="C127" s="16" t="s">
        <v>572</v>
      </c>
      <c r="D127" s="16" t="s">
        <v>380</v>
      </c>
      <c r="E127" s="16" t="s">
        <v>18</v>
      </c>
      <c r="F127" s="16" t="s">
        <v>20</v>
      </c>
      <c r="G127" s="7" t="n">
        <v>5</v>
      </c>
      <c r="H127" s="6" t="n">
        <v>556.95</v>
      </c>
      <c r="I127" s="6" t="n">
        <v>-2784.75</v>
      </c>
      <c r="J127" s="6" t="n">
        <v>-0</v>
      </c>
      <c r="K127" s="6" t="n">
        <v>-2.23</v>
      </c>
      <c r="L127" s="6" t="n">
        <v>-0</v>
      </c>
      <c r="M127" s="6" t="s">
        <f>=I127+J127+K127+L127</f>
      </c>
      <c r="N127" s="16"/>
      <c r="O127" s="16" t="s">
        <v>536</v>
      </c>
    </row>
    <row collapsed="false" customFormat="false" customHeight="false" hidden="false" ht="12.1" outlineLevel="0" r="128">
      <c r="A128" s="20" t="n">
        <v>45327.478101852</v>
      </c>
      <c r="B128" s="16" t="s">
        <v>73</v>
      </c>
      <c r="C128" s="16" t="s">
        <v>565</v>
      </c>
      <c r="D128" s="16" t="s">
        <v>380</v>
      </c>
      <c r="E128" s="16" t="s">
        <v>50</v>
      </c>
      <c r="F128" s="16" t="s">
        <v>20</v>
      </c>
      <c r="G128" s="7" t="n">
        <v>370</v>
      </c>
      <c r="H128" s="6" t="n">
        <v>1.3403</v>
      </c>
      <c r="I128" s="6" t="n">
        <v>-495.91</v>
      </c>
      <c r="J128" s="6" t="n">
        <v>-0</v>
      </c>
      <c r="K128" s="6" t="n">
        <v>-0</v>
      </c>
      <c r="L128" s="6" t="n">
        <v>-0</v>
      </c>
      <c r="M128" s="6" t="s">
        <f>=I128+J128+K128+L128</f>
      </c>
      <c r="N128" s="16"/>
      <c r="O128" s="16" t="s">
        <v>536</v>
      </c>
    </row>
    <row collapsed="false" customFormat="false" customHeight="false" hidden="false" ht="12.1" outlineLevel="0" r="129">
      <c r="A129" s="21" t="n">
        <v>45351.020636574</v>
      </c>
      <c r="B129" s="22" t="s">
        <v>574</v>
      </c>
      <c r="C129" s="22" t="s">
        <v>575</v>
      </c>
      <c r="D129" s="22" t="s">
        <v>549</v>
      </c>
      <c r="E129" s="22" t="s">
        <v>549</v>
      </c>
      <c r="F129" s="22" t="s">
        <v>20</v>
      </c>
      <c r="G129" s="23" t="n">
        <v>1</v>
      </c>
      <c r="H129" s="24" t="n">
        <v>0.01</v>
      </c>
      <c r="I129" s="24" t="n">
        <v>0.01</v>
      </c>
      <c r="J129" s="24" t="n">
        <v>0</v>
      </c>
      <c r="K129" s="24" t="n">
        <v>-0</v>
      </c>
      <c r="L129" s="24" t="n">
        <v>-0</v>
      </c>
      <c r="M129" s="6" t="s">
        <f>=I129+J129+K129+L129</f>
      </c>
      <c r="N129" s="22"/>
      <c r="O129" s="22" t="s">
        <v>536</v>
      </c>
    </row>
    <row collapsed="false" customFormat="false" customHeight="false" hidden="false" ht="12.1" outlineLevel="0" r="130">
      <c r="A130" s="29" t="n">
        <v>45351.64587963</v>
      </c>
      <c r="B130" s="30" t="s">
        <v>395</v>
      </c>
      <c r="C130" s="30" t="s">
        <v>553</v>
      </c>
      <c r="D130" s="30" t="s">
        <v>381</v>
      </c>
      <c r="E130" s="30" t="s">
        <v>18</v>
      </c>
      <c r="F130" s="30" t="s">
        <v>20</v>
      </c>
      <c r="G130" s="31" t="n">
        <v>-4</v>
      </c>
      <c r="H130" s="32" t="n">
        <v>1345</v>
      </c>
      <c r="I130" s="32" t="n">
        <v>5380</v>
      </c>
      <c r="J130" s="32" t="n">
        <v>0</v>
      </c>
      <c r="K130" s="32" t="n">
        <v>-4.31</v>
      </c>
      <c r="L130" s="32" t="n">
        <v>-0</v>
      </c>
      <c r="M130" s="6" t="s">
        <f>=I130+J130+K130+L130</f>
      </c>
      <c r="N130" s="30"/>
      <c r="O130" s="30" t="s">
        <v>536</v>
      </c>
    </row>
    <row collapsed="false" customFormat="false" customHeight="false" hidden="false" ht="12.1" outlineLevel="0" r="131">
      <c r="A131" s="20" t="n">
        <v>45351.647696759</v>
      </c>
      <c r="B131" s="16" t="s">
        <v>17</v>
      </c>
      <c r="C131" s="16" t="s">
        <v>538</v>
      </c>
      <c r="D131" s="16" t="s">
        <v>380</v>
      </c>
      <c r="E131" s="16" t="s">
        <v>18</v>
      </c>
      <c r="F131" s="16" t="s">
        <v>20</v>
      </c>
      <c r="G131" s="7" t="n">
        <v>10</v>
      </c>
      <c r="H131" s="6" t="n">
        <v>292.71</v>
      </c>
      <c r="I131" s="6" t="n">
        <v>-2927.1</v>
      </c>
      <c r="J131" s="6" t="n">
        <v>-0</v>
      </c>
      <c r="K131" s="6" t="n">
        <v>-2.33</v>
      </c>
      <c r="L131" s="6" t="n">
        <v>-0</v>
      </c>
      <c r="M131" s="6" t="s">
        <f>=I131+J131+K131+L131</f>
      </c>
      <c r="N131" s="16"/>
      <c r="O131" s="16" t="s">
        <v>536</v>
      </c>
    </row>
    <row collapsed="false" customFormat="false" customHeight="false" hidden="false" ht="12.1" outlineLevel="0" r="132">
      <c r="A132" s="29" t="n">
        <v>45351.920775463</v>
      </c>
      <c r="B132" s="30" t="s">
        <v>389</v>
      </c>
      <c r="C132" s="30" t="s">
        <v>543</v>
      </c>
      <c r="D132" s="30" t="s">
        <v>381</v>
      </c>
      <c r="E132" s="30" t="s">
        <v>18</v>
      </c>
      <c r="F132" s="30" t="s">
        <v>20</v>
      </c>
      <c r="G132" s="31" t="n">
        <v>-30</v>
      </c>
      <c r="H132" s="32" t="n">
        <v>35.05</v>
      </c>
      <c r="I132" s="32" t="n">
        <v>1051.5</v>
      </c>
      <c r="J132" s="32" t="n">
        <v>0</v>
      </c>
      <c r="K132" s="32" t="n">
        <v>-0.84</v>
      </c>
      <c r="L132" s="32" t="n">
        <v>-0</v>
      </c>
      <c r="M132" s="6" t="s">
        <f>=I132+J132+K132+L132</f>
      </c>
      <c r="N132" s="30"/>
      <c r="O132" s="30" t="s">
        <v>536</v>
      </c>
    </row>
    <row collapsed="false" customFormat="false" customHeight="false" hidden="false" ht="12.1" outlineLevel="0" r="133">
      <c r="A133" s="20" t="n">
        <v>45351.921909722</v>
      </c>
      <c r="B133" s="16" t="s">
        <v>409</v>
      </c>
      <c r="C133" s="16" t="s">
        <v>573</v>
      </c>
      <c r="D133" s="16" t="s">
        <v>380</v>
      </c>
      <c r="E133" s="16" t="s">
        <v>18</v>
      </c>
      <c r="F133" s="16" t="s">
        <v>20</v>
      </c>
      <c r="G133" s="7" t="n">
        <v>5</v>
      </c>
      <c r="H133" s="6" t="n">
        <v>651.8</v>
      </c>
      <c r="I133" s="6" t="n">
        <v>-3259</v>
      </c>
      <c r="J133" s="6" t="n">
        <v>-0</v>
      </c>
      <c r="K133" s="6" t="n">
        <v>-2.61</v>
      </c>
      <c r="L133" s="6" t="n">
        <v>-0</v>
      </c>
      <c r="M133" s="6" t="s">
        <f>=I133+J133+K133+L133</f>
      </c>
      <c r="N133" s="16"/>
      <c r="O133" s="16" t="s">
        <v>536</v>
      </c>
    </row>
    <row collapsed="false" customFormat="false" customHeight="false" hidden="false" ht="12.1" outlineLevel="0" r="134">
      <c r="A134" s="29" t="n">
        <v>45352.456342593</v>
      </c>
      <c r="B134" s="30" t="s">
        <v>406</v>
      </c>
      <c r="C134" s="30" t="s">
        <v>569</v>
      </c>
      <c r="D134" s="30" t="s">
        <v>381</v>
      </c>
      <c r="E134" s="30" t="s">
        <v>18</v>
      </c>
      <c r="F134" s="30" t="s">
        <v>20</v>
      </c>
      <c r="G134" s="31" t="n">
        <v>-10</v>
      </c>
      <c r="H134" s="32" t="n">
        <v>218.18</v>
      </c>
      <c r="I134" s="32" t="n">
        <v>2181.8</v>
      </c>
      <c r="J134" s="32" t="n">
        <v>0</v>
      </c>
      <c r="K134" s="32" t="n">
        <v>-1.75</v>
      </c>
      <c r="L134" s="32" t="n">
        <v>-0</v>
      </c>
      <c r="M134" s="6" t="s">
        <f>=I134+J134+K134+L134</f>
      </c>
      <c r="N134" s="30"/>
      <c r="O134" s="30" t="s">
        <v>536</v>
      </c>
    </row>
    <row collapsed="false" customFormat="false" customHeight="false" hidden="false" ht="12.1" outlineLevel="0" r="135">
      <c r="A135" s="29" t="n">
        <v>45352.456354167</v>
      </c>
      <c r="B135" s="30" t="s">
        <v>406</v>
      </c>
      <c r="C135" s="30" t="s">
        <v>569</v>
      </c>
      <c r="D135" s="30" t="s">
        <v>381</v>
      </c>
      <c r="E135" s="30" t="s">
        <v>18</v>
      </c>
      <c r="F135" s="30" t="s">
        <v>20</v>
      </c>
      <c r="G135" s="31" t="n">
        <v>-30</v>
      </c>
      <c r="H135" s="32" t="n">
        <v>218.12</v>
      </c>
      <c r="I135" s="32" t="n">
        <v>6543.6</v>
      </c>
      <c r="J135" s="32" t="n">
        <v>0</v>
      </c>
      <c r="K135" s="32" t="n">
        <v>-3.27</v>
      </c>
      <c r="L135" s="32" t="n">
        <v>-0</v>
      </c>
      <c r="M135" s="6" t="s">
        <f>=I135+J135+K135+L135</f>
      </c>
      <c r="N135" s="30"/>
      <c r="O135" s="30" t="s">
        <v>536</v>
      </c>
    </row>
    <row collapsed="false" customFormat="false" customHeight="false" hidden="false" ht="12.1" outlineLevel="0" r="136">
      <c r="A136" s="20" t="n">
        <v>45352.4571875</v>
      </c>
      <c r="B136" s="16" t="s">
        <v>17</v>
      </c>
      <c r="C136" s="16" t="s">
        <v>538</v>
      </c>
      <c r="D136" s="16" t="s">
        <v>380</v>
      </c>
      <c r="E136" s="16" t="s">
        <v>18</v>
      </c>
      <c r="F136" s="16" t="s">
        <v>20</v>
      </c>
      <c r="G136" s="7" t="n">
        <v>30</v>
      </c>
      <c r="H136" s="6" t="n">
        <v>293.35</v>
      </c>
      <c r="I136" s="6" t="n">
        <v>-8800.5</v>
      </c>
      <c r="J136" s="6" t="n">
        <v>-0</v>
      </c>
      <c r="K136" s="6" t="n">
        <v>-7.04</v>
      </c>
      <c r="L136" s="6" t="n">
        <v>-0</v>
      </c>
      <c r="M136" s="6" t="s">
        <f>=I136+J136+K136+L136</f>
      </c>
      <c r="N136" s="16"/>
      <c r="O136" s="16" t="s">
        <v>536</v>
      </c>
    </row>
    <row collapsed="false" customFormat="false" customHeight="false" hidden="false" ht="12.1" outlineLevel="0" r="137">
      <c r="A137" s="29" t="n">
        <v>45356.5428125</v>
      </c>
      <c r="B137" s="30" t="s">
        <v>398</v>
      </c>
      <c r="C137" s="30" t="s">
        <v>559</v>
      </c>
      <c r="D137" s="30" t="s">
        <v>381</v>
      </c>
      <c r="E137" s="30" t="s">
        <v>18</v>
      </c>
      <c r="F137" s="30" t="s">
        <v>20</v>
      </c>
      <c r="G137" s="31" t="n">
        <v>-100</v>
      </c>
      <c r="H137" s="32" t="n">
        <v>18.515</v>
      </c>
      <c r="I137" s="32" t="n">
        <v>1851.5</v>
      </c>
      <c r="J137" s="32" t="n">
        <v>0</v>
      </c>
      <c r="K137" s="32" t="n">
        <v>-1.49</v>
      </c>
      <c r="L137" s="32" t="n">
        <v>-0</v>
      </c>
      <c r="M137" s="6" t="s">
        <f>=I137+J137+K137+L137</f>
      </c>
      <c r="N137" s="30"/>
      <c r="O137" s="30" t="s">
        <v>536</v>
      </c>
    </row>
    <row collapsed="false" customFormat="false" customHeight="false" hidden="false" ht="12.1" outlineLevel="0" r="138">
      <c r="A138" s="29" t="n">
        <v>45356.543125</v>
      </c>
      <c r="B138" s="30" t="s">
        <v>407</v>
      </c>
      <c r="C138" s="30" t="s">
        <v>570</v>
      </c>
      <c r="D138" s="30" t="s">
        <v>381</v>
      </c>
      <c r="E138" s="30" t="s">
        <v>18</v>
      </c>
      <c r="F138" s="30" t="s">
        <v>20</v>
      </c>
      <c r="G138" s="31" t="n">
        <v>-30</v>
      </c>
      <c r="H138" s="32" t="n">
        <v>78.75</v>
      </c>
      <c r="I138" s="32" t="n">
        <v>2362.5</v>
      </c>
      <c r="J138" s="32" t="n">
        <v>0</v>
      </c>
      <c r="K138" s="32" t="n">
        <v>-1.89</v>
      </c>
      <c r="L138" s="32" t="n">
        <v>-0</v>
      </c>
      <c r="M138" s="6" t="s">
        <f>=I138+J138+K138+L138</f>
      </c>
      <c r="N138" s="30"/>
      <c r="O138" s="30" t="s">
        <v>536</v>
      </c>
    </row>
    <row collapsed="false" customFormat="false" customHeight="false" hidden="false" ht="12.1" outlineLevel="0" r="139">
      <c r="A139" s="20" t="n">
        <v>45356.544409722</v>
      </c>
      <c r="B139" s="16" t="s">
        <v>17</v>
      </c>
      <c r="C139" s="16" t="s">
        <v>538</v>
      </c>
      <c r="D139" s="16" t="s">
        <v>380</v>
      </c>
      <c r="E139" s="16" t="s">
        <v>18</v>
      </c>
      <c r="F139" s="16" t="s">
        <v>20</v>
      </c>
      <c r="G139" s="7" t="n">
        <v>10</v>
      </c>
      <c r="H139" s="6" t="n">
        <v>298.29</v>
      </c>
      <c r="I139" s="6" t="n">
        <v>-2982.9</v>
      </c>
      <c r="J139" s="6" t="n">
        <v>-0</v>
      </c>
      <c r="K139" s="6" t="n">
        <v>-1.49</v>
      </c>
      <c r="L139" s="6" t="n">
        <v>-0</v>
      </c>
      <c r="M139" s="6" t="s">
        <f>=I139+J139+K139+L139</f>
      </c>
      <c r="N139" s="16"/>
      <c r="O139" s="16" t="s">
        <v>536</v>
      </c>
    </row>
    <row collapsed="false" customFormat="false" customHeight="false" hidden="false" ht="12.1" outlineLevel="0" r="140">
      <c r="A140" s="29" t="n">
        <v>45357.568090278</v>
      </c>
      <c r="B140" s="30" t="s">
        <v>73</v>
      </c>
      <c r="C140" s="30" t="s">
        <v>565</v>
      </c>
      <c r="D140" s="30" t="s">
        <v>381</v>
      </c>
      <c r="E140" s="30" t="s">
        <v>50</v>
      </c>
      <c r="F140" s="30" t="s">
        <v>20</v>
      </c>
      <c r="G140" s="31" t="n">
        <v>-1416</v>
      </c>
      <c r="H140" s="32" t="n">
        <v>1.3576</v>
      </c>
      <c r="I140" s="32" t="n">
        <v>1922.36</v>
      </c>
      <c r="J140" s="32" t="n">
        <v>0</v>
      </c>
      <c r="K140" s="32" t="n">
        <v>-0</v>
      </c>
      <c r="L140" s="32" t="n">
        <v>-0</v>
      </c>
      <c r="M140" s="6" t="s">
        <f>=I140+J140+K140+L140</f>
      </c>
      <c r="N140" s="30"/>
      <c r="O140" s="30" t="s">
        <v>536</v>
      </c>
    </row>
    <row collapsed="false" customFormat="false" customHeight="false" hidden="false" ht="12.1" outlineLevel="0" r="141">
      <c r="A141" s="29" t="n">
        <v>45357.600856481</v>
      </c>
      <c r="B141" s="30" t="s">
        <v>393</v>
      </c>
      <c r="C141" s="30" t="s">
        <v>548</v>
      </c>
      <c r="D141" s="30" t="s">
        <v>381</v>
      </c>
      <c r="E141" s="30" t="s">
        <v>18</v>
      </c>
      <c r="F141" s="30" t="s">
        <v>20</v>
      </c>
      <c r="G141" s="31" t="n">
        <v>-1</v>
      </c>
      <c r="H141" s="32" t="n">
        <v>7526.5</v>
      </c>
      <c r="I141" s="32" t="n">
        <v>7526.5</v>
      </c>
      <c r="J141" s="32" t="n">
        <v>0</v>
      </c>
      <c r="K141" s="32" t="n">
        <v>-3.76</v>
      </c>
      <c r="L141" s="32" t="n">
        <v>-0</v>
      </c>
      <c r="M141" s="6" t="s">
        <f>=I141+J141+K141+L141</f>
      </c>
      <c r="N141" s="30"/>
      <c r="O141" s="30" t="s">
        <v>536</v>
      </c>
    </row>
    <row collapsed="false" customFormat="false" customHeight="false" hidden="false" ht="12.1" outlineLevel="0" r="142">
      <c r="A142" s="20" t="n">
        <v>45358.760486111</v>
      </c>
      <c r="B142" s="16" t="s">
        <v>35</v>
      </c>
      <c r="C142" s="16" t="s">
        <v>576</v>
      </c>
      <c r="D142" s="16" t="s">
        <v>380</v>
      </c>
      <c r="E142" s="16" t="s">
        <v>18</v>
      </c>
      <c r="F142" s="16" t="s">
        <v>20</v>
      </c>
      <c r="G142" s="7" t="n">
        <v>30</v>
      </c>
      <c r="H142" s="6" t="n">
        <v>207.85</v>
      </c>
      <c r="I142" s="6" t="n">
        <v>-6235.5</v>
      </c>
      <c r="J142" s="6" t="n">
        <v>-0</v>
      </c>
      <c r="K142" s="6" t="n">
        <v>-3.12</v>
      </c>
      <c r="L142" s="6" t="n">
        <v>-0</v>
      </c>
      <c r="M142" s="6" t="s">
        <f>=I142+J142+K142+L142</f>
      </c>
      <c r="N142" s="16"/>
      <c r="O142" s="16" t="s">
        <v>536</v>
      </c>
    </row>
    <row collapsed="false" customFormat="false" customHeight="false" hidden="false" ht="12.1" outlineLevel="0" r="143">
      <c r="A143" s="29" t="n">
        <v>45362.67375</v>
      </c>
      <c r="B143" s="30" t="s">
        <v>401</v>
      </c>
      <c r="C143" s="30" t="s">
        <v>562</v>
      </c>
      <c r="D143" s="30" t="s">
        <v>381</v>
      </c>
      <c r="E143" s="30" t="s">
        <v>18</v>
      </c>
      <c r="F143" s="30" t="s">
        <v>20</v>
      </c>
      <c r="G143" s="31" t="n">
        <v>-800</v>
      </c>
      <c r="H143" s="32" t="n">
        <v>4.057</v>
      </c>
      <c r="I143" s="32" t="n">
        <v>3245.6</v>
      </c>
      <c r="J143" s="32" t="n">
        <v>0</v>
      </c>
      <c r="K143" s="32" t="n">
        <v>-2.59</v>
      </c>
      <c r="L143" s="32" t="n">
        <v>-0</v>
      </c>
      <c r="M143" s="6" t="s">
        <f>=I143+J143+K143+L143</f>
      </c>
      <c r="N143" s="30"/>
      <c r="O143" s="30" t="s">
        <v>536</v>
      </c>
    </row>
    <row collapsed="false" customFormat="false" customHeight="false" hidden="false" ht="12.1" outlineLevel="0" r="144">
      <c r="A144" s="20" t="n">
        <v>45362.677314815</v>
      </c>
      <c r="B144" s="16" t="s">
        <v>410</v>
      </c>
      <c r="C144" s="16" t="s">
        <v>577</v>
      </c>
      <c r="D144" s="16" t="s">
        <v>380</v>
      </c>
      <c r="E144" s="16" t="s">
        <v>18</v>
      </c>
      <c r="F144" s="16" t="s">
        <v>20</v>
      </c>
      <c r="G144" s="7" t="n">
        <v>10000</v>
      </c>
      <c r="H144" s="6" t="n">
        <v>0.7767</v>
      </c>
      <c r="I144" s="6" t="n">
        <v>-7767</v>
      </c>
      <c r="J144" s="6" t="n">
        <v>-0</v>
      </c>
      <c r="K144" s="6" t="n">
        <v>-3.88</v>
      </c>
      <c r="L144" s="6" t="n">
        <v>-0</v>
      </c>
      <c r="M144" s="6" t="s">
        <f>=I144+J144+K144+L144</f>
      </c>
      <c r="N144" s="16"/>
      <c r="O144" s="16" t="s">
        <v>536</v>
      </c>
    </row>
    <row collapsed="false" customFormat="false" customHeight="false" hidden="false" ht="12.1" outlineLevel="0" r="145">
      <c r="A145" s="29" t="n">
        <v>45366.466284722</v>
      </c>
      <c r="B145" s="30" t="s">
        <v>17</v>
      </c>
      <c r="C145" s="30" t="s">
        <v>538</v>
      </c>
      <c r="D145" s="30" t="s">
        <v>381</v>
      </c>
      <c r="E145" s="30" t="s">
        <v>18</v>
      </c>
      <c r="F145" s="30" t="s">
        <v>20</v>
      </c>
      <c r="G145" s="31" t="n">
        <v>-90</v>
      </c>
      <c r="H145" s="32" t="n">
        <v>296.23</v>
      </c>
      <c r="I145" s="32" t="n">
        <v>26660.7</v>
      </c>
      <c r="J145" s="32" t="n">
        <v>0</v>
      </c>
      <c r="K145" s="32" t="n">
        <v>-21.33</v>
      </c>
      <c r="L145" s="32" t="n">
        <v>-0</v>
      </c>
      <c r="M145" s="6" t="s">
        <f>=I145+J145+K145+L145</f>
      </c>
      <c r="N145" s="30"/>
      <c r="O145" s="30" t="s">
        <v>536</v>
      </c>
    </row>
    <row collapsed="false" customFormat="false" customHeight="false" hidden="false" ht="12.1" outlineLevel="0" r="146">
      <c r="A146" s="20" t="n">
        <v>45366.477407407</v>
      </c>
      <c r="B146" s="16" t="s">
        <v>411</v>
      </c>
      <c r="C146" s="16" t="s">
        <v>578</v>
      </c>
      <c r="D146" s="16" t="s">
        <v>380</v>
      </c>
      <c r="E146" s="16" t="s">
        <v>18</v>
      </c>
      <c r="F146" s="16" t="s">
        <v>20</v>
      </c>
      <c r="G146" s="7" t="n">
        <v>200</v>
      </c>
      <c r="H146" s="6" t="n">
        <v>29.255</v>
      </c>
      <c r="I146" s="6" t="n">
        <v>-5851</v>
      </c>
      <c r="J146" s="6" t="n">
        <v>-0</v>
      </c>
      <c r="K146" s="6" t="n">
        <v>-4.69</v>
      </c>
      <c r="L146" s="6" t="n">
        <v>-0</v>
      </c>
      <c r="M146" s="6" t="s">
        <f>=I146+J146+K146+L146</f>
      </c>
      <c r="N146" s="16"/>
      <c r="O146" s="16" t="s">
        <v>536</v>
      </c>
    </row>
    <row collapsed="false" customFormat="false" customHeight="false" hidden="false" ht="12.1" outlineLevel="0" r="147">
      <c r="A147" s="20" t="n">
        <v>45366.478009259</v>
      </c>
      <c r="B147" s="16" t="s">
        <v>400</v>
      </c>
      <c r="C147" s="16" t="s">
        <v>561</v>
      </c>
      <c r="D147" s="16" t="s">
        <v>380</v>
      </c>
      <c r="E147" s="16" t="s">
        <v>18</v>
      </c>
      <c r="F147" s="16" t="s">
        <v>20</v>
      </c>
      <c r="G147" s="7" t="n">
        <v>300000</v>
      </c>
      <c r="H147" s="6" t="n">
        <v>0.02318</v>
      </c>
      <c r="I147" s="6" t="n">
        <v>-6954</v>
      </c>
      <c r="J147" s="6" t="n">
        <v>-0</v>
      </c>
      <c r="K147" s="6" t="n">
        <v>-3.48</v>
      </c>
      <c r="L147" s="6" t="n">
        <v>-0</v>
      </c>
      <c r="M147" s="6" t="s">
        <f>=I147+J147+K147+L147</f>
      </c>
      <c r="N147" s="16"/>
      <c r="O147" s="16" t="s">
        <v>536</v>
      </c>
    </row>
    <row collapsed="false" customFormat="false" customHeight="false" hidden="false" ht="12.1" outlineLevel="0" r="148">
      <c r="A148" s="20" t="n">
        <v>45366.478611111</v>
      </c>
      <c r="B148" s="16" t="s">
        <v>412</v>
      </c>
      <c r="C148" s="16" t="s">
        <v>579</v>
      </c>
      <c r="D148" s="16" t="s">
        <v>380</v>
      </c>
      <c r="E148" s="16" t="s">
        <v>18</v>
      </c>
      <c r="F148" s="16" t="s">
        <v>20</v>
      </c>
      <c r="G148" s="7" t="n">
        <v>10000</v>
      </c>
      <c r="H148" s="6" t="n">
        <v>0.3262</v>
      </c>
      <c r="I148" s="6" t="n">
        <v>-3262</v>
      </c>
      <c r="J148" s="6" t="n">
        <v>-0</v>
      </c>
      <c r="K148" s="6" t="n">
        <v>-2.61</v>
      </c>
      <c r="L148" s="6" t="n">
        <v>-0</v>
      </c>
      <c r="M148" s="6" t="s">
        <f>=I148+J148+K148+L148</f>
      </c>
      <c r="N148" s="16"/>
      <c r="O148" s="16" t="s">
        <v>536</v>
      </c>
    </row>
    <row collapsed="false" customFormat="false" customHeight="false" hidden="false" ht="12.1" outlineLevel="0" r="149">
      <c r="A149" s="20" t="n">
        <v>45366.478611111</v>
      </c>
      <c r="B149" s="16" t="s">
        <v>412</v>
      </c>
      <c r="C149" s="16" t="s">
        <v>579</v>
      </c>
      <c r="D149" s="16" t="s">
        <v>380</v>
      </c>
      <c r="E149" s="16" t="s">
        <v>18</v>
      </c>
      <c r="F149" s="16" t="s">
        <v>20</v>
      </c>
      <c r="G149" s="7" t="n">
        <v>10000</v>
      </c>
      <c r="H149" s="6" t="n">
        <v>0.3262</v>
      </c>
      <c r="I149" s="6" t="n">
        <v>-3262</v>
      </c>
      <c r="J149" s="6" t="n">
        <v>-0</v>
      </c>
      <c r="K149" s="6" t="n">
        <v>-2.61</v>
      </c>
      <c r="L149" s="6" t="n">
        <v>-0</v>
      </c>
      <c r="M149" s="6" t="s">
        <f>=I149+J149+K149+L149</f>
      </c>
      <c r="N149" s="16"/>
      <c r="O149" s="16" t="s">
        <v>536</v>
      </c>
    </row>
    <row collapsed="false" customFormat="false" customHeight="false" hidden="false" ht="12.1" outlineLevel="0" r="150">
      <c r="A150" s="20" t="n">
        <v>45366.479108796</v>
      </c>
      <c r="B150" s="16" t="s">
        <v>413</v>
      </c>
      <c r="C150" s="16" t="s">
        <v>580</v>
      </c>
      <c r="D150" s="16" t="s">
        <v>380</v>
      </c>
      <c r="E150" s="16" t="s">
        <v>18</v>
      </c>
      <c r="F150" s="16" t="s">
        <v>20</v>
      </c>
      <c r="G150" s="7" t="n">
        <v>20</v>
      </c>
      <c r="H150" s="6" t="n">
        <v>337.95</v>
      </c>
      <c r="I150" s="6" t="n">
        <v>-6759</v>
      </c>
      <c r="J150" s="6" t="n">
        <v>-0</v>
      </c>
      <c r="K150" s="6" t="n">
        <v>-5.41</v>
      </c>
      <c r="L150" s="6" t="n">
        <v>-0</v>
      </c>
      <c r="M150" s="6" t="s">
        <f>=I150+J150+K150+L150</f>
      </c>
      <c r="N150" s="16"/>
      <c r="O150" s="16" t="s">
        <v>536</v>
      </c>
    </row>
    <row collapsed="false" customFormat="false" customHeight="false" hidden="false" ht="12.1" outlineLevel="0" r="151">
      <c r="A151" s="29" t="n">
        <v>45366.572974537</v>
      </c>
      <c r="B151" s="30" t="s">
        <v>386</v>
      </c>
      <c r="C151" s="30" t="s">
        <v>540</v>
      </c>
      <c r="D151" s="30" t="s">
        <v>381</v>
      </c>
      <c r="E151" s="30" t="s">
        <v>18</v>
      </c>
      <c r="F151" s="30" t="s">
        <v>20</v>
      </c>
      <c r="G151" s="31" t="n">
        <v>-1300</v>
      </c>
      <c r="H151" s="32" t="n">
        <v>4.093</v>
      </c>
      <c r="I151" s="32" t="n">
        <v>5320.9</v>
      </c>
      <c r="J151" s="32" t="n">
        <v>0</v>
      </c>
      <c r="K151" s="32" t="n">
        <v>-4.26</v>
      </c>
      <c r="L151" s="32" t="n">
        <v>-0</v>
      </c>
      <c r="M151" s="6" t="s">
        <f>=I151+J151+K151+L151</f>
      </c>
      <c r="N151" s="30"/>
      <c r="O151" s="30" t="s">
        <v>536</v>
      </c>
    </row>
    <row collapsed="false" customFormat="false" customHeight="false" hidden="false" ht="12.1" outlineLevel="0" r="152">
      <c r="A152" s="20" t="n">
        <v>45366.575462963</v>
      </c>
      <c r="B152" s="16" t="s">
        <v>406</v>
      </c>
      <c r="C152" s="16" t="s">
        <v>569</v>
      </c>
      <c r="D152" s="16" t="s">
        <v>380</v>
      </c>
      <c r="E152" s="16" t="s">
        <v>18</v>
      </c>
      <c r="F152" s="16" t="s">
        <v>20</v>
      </c>
      <c r="G152" s="7" t="n">
        <v>20</v>
      </c>
      <c r="H152" s="6" t="n">
        <v>218.2</v>
      </c>
      <c r="I152" s="6" t="n">
        <v>-4364</v>
      </c>
      <c r="J152" s="6" t="n">
        <v>-0</v>
      </c>
      <c r="K152" s="6" t="n">
        <v>-3.49</v>
      </c>
      <c r="L152" s="6" t="n">
        <v>-0</v>
      </c>
      <c r="M152" s="6" t="s">
        <f>=I152+J152+K152+L152</f>
      </c>
      <c r="N152" s="16"/>
      <c r="O152" s="16" t="s">
        <v>536</v>
      </c>
    </row>
    <row collapsed="false" customFormat="false" customHeight="false" hidden="false" ht="12.1" outlineLevel="0" r="153">
      <c r="A153" s="20" t="n">
        <v>45366.890069444</v>
      </c>
      <c r="B153" s="16" t="s">
        <v>410</v>
      </c>
      <c r="C153" s="16" t="s">
        <v>577</v>
      </c>
      <c r="D153" s="16" t="s">
        <v>380</v>
      </c>
      <c r="E153" s="16" t="s">
        <v>18</v>
      </c>
      <c r="F153" s="16" t="s">
        <v>20</v>
      </c>
      <c r="G153" s="7" t="n">
        <v>2000</v>
      </c>
      <c r="H153" s="6" t="n">
        <v>0.7499</v>
      </c>
      <c r="I153" s="6" t="n">
        <v>-1499.8</v>
      </c>
      <c r="J153" s="6" t="n">
        <v>-0</v>
      </c>
      <c r="K153" s="6" t="n">
        <v>-0.75</v>
      </c>
      <c r="L153" s="6" t="n">
        <v>-0</v>
      </c>
      <c r="M153" s="6" t="s">
        <f>=I153+J153+K153+L153</f>
      </c>
      <c r="N153" s="16"/>
      <c r="O153" s="16" t="s">
        <v>536</v>
      </c>
    </row>
    <row collapsed="false" customFormat="false" customHeight="false" hidden="false" ht="12.1" outlineLevel="0" r="154">
      <c r="A154" s="29" t="n">
        <v>45366.968043981</v>
      </c>
      <c r="B154" s="30" t="s">
        <v>35</v>
      </c>
      <c r="C154" s="30" t="s">
        <v>576</v>
      </c>
      <c r="D154" s="30" t="s">
        <v>381</v>
      </c>
      <c r="E154" s="30" t="s">
        <v>18</v>
      </c>
      <c r="F154" s="30" t="s">
        <v>20</v>
      </c>
      <c r="G154" s="31" t="n">
        <v>-30</v>
      </c>
      <c r="H154" s="32" t="n">
        <v>209.97</v>
      </c>
      <c r="I154" s="32" t="n">
        <v>6299.1</v>
      </c>
      <c r="J154" s="32" t="n">
        <v>0</v>
      </c>
      <c r="K154" s="32" t="n">
        <v>-5.04</v>
      </c>
      <c r="L154" s="32" t="n">
        <v>-0</v>
      </c>
      <c r="M154" s="6" t="s">
        <f>=I154+J154+K154+L154</f>
      </c>
      <c r="N154" s="30"/>
      <c r="O154" s="30" t="s">
        <v>536</v>
      </c>
    </row>
    <row collapsed="false" customFormat="false" customHeight="false" hidden="false" ht="12.1" outlineLevel="0" r="155">
      <c r="A155" s="20" t="n">
        <v>45366.9684375</v>
      </c>
      <c r="B155" s="16" t="s">
        <v>414</v>
      </c>
      <c r="C155" s="16" t="s">
        <v>581</v>
      </c>
      <c r="D155" s="16" t="s">
        <v>380</v>
      </c>
      <c r="E155" s="16" t="s">
        <v>18</v>
      </c>
      <c r="F155" s="16" t="s">
        <v>20</v>
      </c>
      <c r="G155" s="7" t="n">
        <v>20</v>
      </c>
      <c r="H155" s="6" t="n">
        <v>298.95</v>
      </c>
      <c r="I155" s="6" t="n">
        <v>-5979</v>
      </c>
      <c r="J155" s="6" t="n">
        <v>-0</v>
      </c>
      <c r="K155" s="6" t="n">
        <v>-4.78</v>
      </c>
      <c r="L155" s="6" t="n">
        <v>-0</v>
      </c>
      <c r="M155" s="6" t="s">
        <f>=I155+J155+K155+L155</f>
      </c>
      <c r="N155" s="16"/>
      <c r="O155" s="16" t="s">
        <v>536</v>
      </c>
    </row>
    <row collapsed="false" customFormat="false" customHeight="false" hidden="false" ht="12.1" outlineLevel="0" r="156">
      <c r="A156" s="29" t="n">
        <v>45369.791261574</v>
      </c>
      <c r="B156" s="30" t="s">
        <v>413</v>
      </c>
      <c r="C156" s="30" t="s">
        <v>580</v>
      </c>
      <c r="D156" s="30" t="s">
        <v>381</v>
      </c>
      <c r="E156" s="30" t="s">
        <v>18</v>
      </c>
      <c r="F156" s="30" t="s">
        <v>20</v>
      </c>
      <c r="G156" s="31" t="n">
        <v>-20</v>
      </c>
      <c r="H156" s="32" t="n">
        <v>327</v>
      </c>
      <c r="I156" s="32" t="n">
        <v>6540</v>
      </c>
      <c r="J156" s="32" t="n">
        <v>0</v>
      </c>
      <c r="K156" s="32" t="n">
        <v>-5.23</v>
      </c>
      <c r="L156" s="32" t="n">
        <v>-0</v>
      </c>
      <c r="M156" s="6" t="s">
        <f>=I156+J156+K156+L156</f>
      </c>
      <c r="N156" s="30"/>
      <c r="O156" s="30" t="s">
        <v>536</v>
      </c>
    </row>
    <row collapsed="false" customFormat="false" customHeight="false" hidden="false" ht="12.1" outlineLevel="0" r="157">
      <c r="A157" s="20" t="n">
        <v>45369.792326389</v>
      </c>
      <c r="B157" s="16" t="s">
        <v>27</v>
      </c>
      <c r="C157" s="16" t="s">
        <v>582</v>
      </c>
      <c r="D157" s="16" t="s">
        <v>380</v>
      </c>
      <c r="E157" s="16" t="s">
        <v>18</v>
      </c>
      <c r="F157" s="16" t="s">
        <v>20</v>
      </c>
      <c r="G157" s="7" t="n">
        <v>2</v>
      </c>
      <c r="H157" s="6" t="n">
        <v>3037.5</v>
      </c>
      <c r="I157" s="6" t="n">
        <v>-6075</v>
      </c>
      <c r="J157" s="6" t="n">
        <v>-0</v>
      </c>
      <c r="K157" s="6" t="n">
        <v>-3.04</v>
      </c>
      <c r="L157" s="6" t="n">
        <v>-0</v>
      </c>
      <c r="M157" s="6" t="s">
        <f>=I157+J157+K157+L157</f>
      </c>
      <c r="N157" s="16"/>
      <c r="O157" s="16" t="s">
        <v>536</v>
      </c>
    </row>
    <row collapsed="false" customFormat="false" customHeight="false" hidden="false" ht="12.1" outlineLevel="0" r="158">
      <c r="A158" s="20" t="n">
        <v>45369.796388889</v>
      </c>
      <c r="B158" s="16" t="s">
        <v>410</v>
      </c>
      <c r="C158" s="16" t="s">
        <v>577</v>
      </c>
      <c r="D158" s="16" t="s">
        <v>380</v>
      </c>
      <c r="E158" s="16" t="s">
        <v>18</v>
      </c>
      <c r="F158" s="16" t="s">
        <v>20</v>
      </c>
      <c r="G158" s="7" t="n">
        <v>1000</v>
      </c>
      <c r="H158" s="6" t="n">
        <v>0.7482</v>
      </c>
      <c r="I158" s="6" t="n">
        <v>-748.2</v>
      </c>
      <c r="J158" s="6" t="n">
        <v>-0</v>
      </c>
      <c r="K158" s="6" t="n">
        <v>-0.6</v>
      </c>
      <c r="L158" s="6" t="n">
        <v>-0</v>
      </c>
      <c r="M158" s="6" t="s">
        <f>=I158+J158+K158+L158</f>
      </c>
      <c r="N158" s="16"/>
      <c r="O158" s="16" t="s">
        <v>536</v>
      </c>
    </row>
    <row collapsed="false" customFormat="false" customHeight="false" hidden="false" ht="12.1" outlineLevel="0" r="159">
      <c r="A159" s="29" t="n">
        <v>45369.997824074</v>
      </c>
      <c r="B159" s="30" t="s">
        <v>27</v>
      </c>
      <c r="C159" s="30" t="s">
        <v>582</v>
      </c>
      <c r="D159" s="30" t="s">
        <v>381</v>
      </c>
      <c r="E159" s="30" t="s">
        <v>18</v>
      </c>
      <c r="F159" s="30" t="s">
        <v>20</v>
      </c>
      <c r="G159" s="31" t="n">
        <v>-1</v>
      </c>
      <c r="H159" s="32" t="n">
        <v>3049</v>
      </c>
      <c r="I159" s="32" t="n">
        <v>3049</v>
      </c>
      <c r="J159" s="32" t="n">
        <v>0</v>
      </c>
      <c r="K159" s="32" t="n">
        <v>-2.44</v>
      </c>
      <c r="L159" s="32" t="n">
        <v>-0</v>
      </c>
      <c r="M159" s="6" t="s">
        <f>=I159+J159+K159+L159</f>
      </c>
      <c r="N159" s="30"/>
      <c r="O159" s="30" t="s">
        <v>536</v>
      </c>
    </row>
    <row collapsed="false" customFormat="false" customHeight="false" hidden="false" ht="12.1" outlineLevel="0" r="160">
      <c r="A160" s="29" t="n">
        <v>45369.997858796</v>
      </c>
      <c r="B160" s="30" t="s">
        <v>27</v>
      </c>
      <c r="C160" s="30" t="s">
        <v>582</v>
      </c>
      <c r="D160" s="30" t="s">
        <v>381</v>
      </c>
      <c r="E160" s="30" t="s">
        <v>18</v>
      </c>
      <c r="F160" s="30" t="s">
        <v>20</v>
      </c>
      <c r="G160" s="31" t="n">
        <v>-1</v>
      </c>
      <c r="H160" s="32" t="n">
        <v>3049</v>
      </c>
      <c r="I160" s="32" t="n">
        <v>3049</v>
      </c>
      <c r="J160" s="32" t="n">
        <v>0</v>
      </c>
      <c r="K160" s="32" t="n">
        <v>-1.52</v>
      </c>
      <c r="L160" s="32" t="n">
        <v>-0</v>
      </c>
      <c r="M160" s="6" t="s">
        <f>=I160+J160+K160+L160</f>
      </c>
      <c r="N160" s="30"/>
      <c r="O160" s="30" t="s">
        <v>536</v>
      </c>
    </row>
    <row collapsed="false" customFormat="false" customHeight="false" hidden="false" ht="12.1" outlineLevel="0" r="161">
      <c r="A161" s="29" t="n">
        <v>45370.45556713</v>
      </c>
      <c r="B161" s="30" t="s">
        <v>409</v>
      </c>
      <c r="C161" s="30" t="s">
        <v>573</v>
      </c>
      <c r="D161" s="30" t="s">
        <v>381</v>
      </c>
      <c r="E161" s="30" t="s">
        <v>18</v>
      </c>
      <c r="F161" s="30" t="s">
        <v>20</v>
      </c>
      <c r="G161" s="31" t="n">
        <v>-10</v>
      </c>
      <c r="H161" s="32" t="n">
        <v>646</v>
      </c>
      <c r="I161" s="32" t="n">
        <v>6460</v>
      </c>
      <c r="J161" s="32" t="n">
        <v>0</v>
      </c>
      <c r="K161" s="32" t="n">
        <v>-5.16</v>
      </c>
      <c r="L161" s="32" t="n">
        <v>-0</v>
      </c>
      <c r="M161" s="6" t="s">
        <f>=I161+J161+K161+L161</f>
      </c>
      <c r="N161" s="30"/>
      <c r="O161" s="30" t="s">
        <v>536</v>
      </c>
    </row>
    <row collapsed="false" customFormat="false" customHeight="false" hidden="false" ht="12.1" outlineLevel="0" r="162">
      <c r="A162" s="20" t="n">
        <v>45370.45662037</v>
      </c>
      <c r="B162" s="16" t="s">
        <v>391</v>
      </c>
      <c r="C162" s="16" t="s">
        <v>546</v>
      </c>
      <c r="D162" s="16" t="s">
        <v>380</v>
      </c>
      <c r="E162" s="16" t="s">
        <v>18</v>
      </c>
      <c r="F162" s="16" t="s">
        <v>20</v>
      </c>
      <c r="G162" s="7" t="n">
        <v>30</v>
      </c>
      <c r="H162" s="6" t="n">
        <v>74.3</v>
      </c>
      <c r="I162" s="6" t="n">
        <v>-2229</v>
      </c>
      <c r="J162" s="6" t="n">
        <v>-0</v>
      </c>
      <c r="K162" s="6" t="n">
        <v>-1.77</v>
      </c>
      <c r="L162" s="6" t="n">
        <v>-0</v>
      </c>
      <c r="M162" s="6" t="s">
        <f>=I162+J162+K162+L162</f>
      </c>
      <c r="N162" s="16"/>
      <c r="O162" s="16" t="s">
        <v>536</v>
      </c>
    </row>
    <row collapsed="false" customFormat="false" customHeight="false" hidden="false" ht="12.1" outlineLevel="0" r="163">
      <c r="A163" s="20" t="n">
        <v>45370.45755787</v>
      </c>
      <c r="B163" s="16" t="s">
        <v>407</v>
      </c>
      <c r="C163" s="16" t="s">
        <v>570</v>
      </c>
      <c r="D163" s="16" t="s">
        <v>380</v>
      </c>
      <c r="E163" s="16" t="s">
        <v>18</v>
      </c>
      <c r="F163" s="16" t="s">
        <v>20</v>
      </c>
      <c r="G163" s="7" t="n">
        <v>10</v>
      </c>
      <c r="H163" s="6" t="n">
        <v>77.5</v>
      </c>
      <c r="I163" s="6" t="n">
        <v>-775</v>
      </c>
      <c r="J163" s="6" t="n">
        <v>-0</v>
      </c>
      <c r="K163" s="6" t="n">
        <v>-0.62</v>
      </c>
      <c r="L163" s="6" t="n">
        <v>-0</v>
      </c>
      <c r="M163" s="6" t="s">
        <f>=I163+J163+K163+L163</f>
      </c>
      <c r="N163" s="16"/>
      <c r="O163" s="16" t="s">
        <v>536</v>
      </c>
    </row>
    <row collapsed="false" customFormat="false" customHeight="false" hidden="false" ht="12.1" outlineLevel="0" r="164">
      <c r="A164" s="29" t="n">
        <v>45370.463587963</v>
      </c>
      <c r="B164" s="30" t="s">
        <v>411</v>
      </c>
      <c r="C164" s="30" t="s">
        <v>578</v>
      </c>
      <c r="D164" s="30" t="s">
        <v>381</v>
      </c>
      <c r="E164" s="30" t="s">
        <v>18</v>
      </c>
      <c r="F164" s="30" t="s">
        <v>20</v>
      </c>
      <c r="G164" s="31" t="n">
        <v>-200</v>
      </c>
      <c r="H164" s="32" t="n">
        <v>29.66</v>
      </c>
      <c r="I164" s="32" t="n">
        <v>5932</v>
      </c>
      <c r="J164" s="32" t="n">
        <v>0</v>
      </c>
      <c r="K164" s="32" t="n">
        <v>-4.75</v>
      </c>
      <c r="L164" s="32" t="n">
        <v>-0</v>
      </c>
      <c r="M164" s="6" t="s">
        <f>=I164+J164+K164+L164</f>
      </c>
      <c r="N164" s="30"/>
      <c r="O164" s="30" t="s">
        <v>536</v>
      </c>
    </row>
    <row collapsed="false" customFormat="false" customHeight="false" hidden="false" ht="12.1" outlineLevel="0" r="165">
      <c r="A165" s="20" t="n">
        <v>45370.464918981</v>
      </c>
      <c r="B165" s="16" t="s">
        <v>415</v>
      </c>
      <c r="C165" s="16" t="s">
        <v>583</v>
      </c>
      <c r="D165" s="16" t="s">
        <v>380</v>
      </c>
      <c r="E165" s="16" t="s">
        <v>18</v>
      </c>
      <c r="F165" s="16" t="s">
        <v>20</v>
      </c>
      <c r="G165" s="7" t="n">
        <v>20</v>
      </c>
      <c r="H165" s="6" t="n">
        <v>187.2</v>
      </c>
      <c r="I165" s="6" t="n">
        <v>-3744</v>
      </c>
      <c r="J165" s="6" t="n">
        <v>-0</v>
      </c>
      <c r="K165" s="6" t="n">
        <v>-3</v>
      </c>
      <c r="L165" s="6" t="n">
        <v>-0</v>
      </c>
      <c r="M165" s="6" t="s">
        <f>=I165+J165+K165+L165</f>
      </c>
      <c r="N165" s="16"/>
      <c r="O165" s="16" t="s">
        <v>536</v>
      </c>
    </row>
    <row collapsed="false" customFormat="false" customHeight="false" hidden="false" ht="12.1" outlineLevel="0" r="166">
      <c r="A166" s="20" t="n">
        <v>45370.469895833</v>
      </c>
      <c r="B166" s="16" t="s">
        <v>416</v>
      </c>
      <c r="C166" s="16" t="s">
        <v>584</v>
      </c>
      <c r="D166" s="16" t="s">
        <v>380</v>
      </c>
      <c r="E166" s="16" t="s">
        <v>18</v>
      </c>
      <c r="F166" s="16" t="s">
        <v>20</v>
      </c>
      <c r="G166" s="7" t="n">
        <v>100</v>
      </c>
      <c r="H166" s="6" t="n">
        <v>61.955</v>
      </c>
      <c r="I166" s="6" t="n">
        <v>-6195.5</v>
      </c>
      <c r="J166" s="6" t="n">
        <v>-0</v>
      </c>
      <c r="K166" s="6" t="n">
        <v>-3.1</v>
      </c>
      <c r="L166" s="6" t="n">
        <v>-0</v>
      </c>
      <c r="M166" s="6" t="s">
        <f>=I166+J166+K166+L166</f>
      </c>
      <c r="N166" s="16"/>
      <c r="O166" s="16" t="s">
        <v>536</v>
      </c>
    </row>
    <row collapsed="false" customFormat="false" customHeight="false" hidden="false" ht="12.1" outlineLevel="0" r="167">
      <c r="A167" s="20" t="n">
        <v>45370.644930556</v>
      </c>
      <c r="B167" s="16" t="s">
        <v>27</v>
      </c>
      <c r="C167" s="16" t="s">
        <v>582</v>
      </c>
      <c r="D167" s="16" t="s">
        <v>380</v>
      </c>
      <c r="E167" s="16" t="s">
        <v>18</v>
      </c>
      <c r="F167" s="16" t="s">
        <v>20</v>
      </c>
      <c r="G167" s="7" t="n">
        <v>1</v>
      </c>
      <c r="H167" s="6" t="n">
        <v>3155.5</v>
      </c>
      <c r="I167" s="6" t="n">
        <v>-3155.5</v>
      </c>
      <c r="J167" s="6" t="n">
        <v>-0</v>
      </c>
      <c r="K167" s="6" t="n">
        <v>-1.58</v>
      </c>
      <c r="L167" s="6" t="n">
        <v>-0</v>
      </c>
      <c r="M167" s="6" t="s">
        <f>=I167+J167+K167+L167</f>
      </c>
      <c r="N167" s="16"/>
      <c r="O167" s="16" t="s">
        <v>536</v>
      </c>
    </row>
    <row collapsed="false" customFormat="false" customHeight="false" hidden="false" ht="12.1" outlineLevel="0" r="168">
      <c r="A168" s="29" t="n">
        <v>45370.645324074</v>
      </c>
      <c r="B168" s="30" t="s">
        <v>400</v>
      </c>
      <c r="C168" s="30" t="s">
        <v>561</v>
      </c>
      <c r="D168" s="30" t="s">
        <v>381</v>
      </c>
      <c r="E168" s="30" t="s">
        <v>18</v>
      </c>
      <c r="F168" s="30" t="s">
        <v>20</v>
      </c>
      <c r="G168" s="31" t="n">
        <v>-300000</v>
      </c>
      <c r="H168" s="32" t="n">
        <v>0.02285</v>
      </c>
      <c r="I168" s="32" t="n">
        <v>6855</v>
      </c>
      <c r="J168" s="32" t="n">
        <v>0</v>
      </c>
      <c r="K168" s="32" t="n">
        <v>-5.48</v>
      </c>
      <c r="L168" s="32" t="n">
        <v>-0</v>
      </c>
      <c r="M168" s="6" t="s">
        <f>=I168+J168+K168+L168</f>
      </c>
      <c r="N168" s="30"/>
      <c r="O168" s="30" t="s">
        <v>536</v>
      </c>
    </row>
    <row collapsed="false" customFormat="false" customHeight="false" hidden="false" ht="12.1" outlineLevel="0" r="169">
      <c r="A169" s="20" t="n">
        <v>45370.645578704</v>
      </c>
      <c r="B169" s="16" t="s">
        <v>27</v>
      </c>
      <c r="C169" s="16" t="s">
        <v>582</v>
      </c>
      <c r="D169" s="16" t="s">
        <v>380</v>
      </c>
      <c r="E169" s="16" t="s">
        <v>18</v>
      </c>
      <c r="F169" s="16" t="s">
        <v>20</v>
      </c>
      <c r="G169" s="7" t="n">
        <v>2</v>
      </c>
      <c r="H169" s="6" t="n">
        <v>3166.5</v>
      </c>
      <c r="I169" s="6" t="n">
        <v>-6333</v>
      </c>
      <c r="J169" s="6" t="n">
        <v>-0</v>
      </c>
      <c r="K169" s="6" t="n">
        <v>-3.17</v>
      </c>
      <c r="L169" s="6" t="n">
        <v>-0</v>
      </c>
      <c r="M169" s="6" t="s">
        <f>=I169+J169+K169+L169</f>
      </c>
      <c r="N169" s="16"/>
      <c r="O169" s="16" t="s">
        <v>536</v>
      </c>
    </row>
    <row collapsed="false" customFormat="false" customHeight="false" hidden="false" ht="12.1" outlineLevel="0" r="170">
      <c r="A170" s="20" t="n">
        <v>45370.647094907</v>
      </c>
      <c r="B170" s="16" t="s">
        <v>410</v>
      </c>
      <c r="C170" s="16" t="s">
        <v>577</v>
      </c>
      <c r="D170" s="16" t="s">
        <v>380</v>
      </c>
      <c r="E170" s="16" t="s">
        <v>18</v>
      </c>
      <c r="F170" s="16" t="s">
        <v>20</v>
      </c>
      <c r="G170" s="7" t="n">
        <v>3000</v>
      </c>
      <c r="H170" s="6" t="n">
        <v>0.7429</v>
      </c>
      <c r="I170" s="6" t="n">
        <v>-2228.7</v>
      </c>
      <c r="J170" s="6" t="n">
        <v>-0</v>
      </c>
      <c r="K170" s="6" t="n">
        <v>-1.77</v>
      </c>
      <c r="L170" s="6" t="n">
        <v>-0</v>
      </c>
      <c r="M170" s="6" t="s">
        <f>=I170+J170+K170+L170</f>
      </c>
      <c r="N170" s="16"/>
      <c r="O170" s="16" t="s">
        <v>536</v>
      </c>
    </row>
    <row collapsed="false" customFormat="false" customHeight="false" hidden="false" ht="12.1" outlineLevel="0" r="171">
      <c r="A171" s="29" t="n">
        <v>45370.669201389</v>
      </c>
      <c r="B171" s="30" t="s">
        <v>27</v>
      </c>
      <c r="C171" s="30" t="s">
        <v>582</v>
      </c>
      <c r="D171" s="30" t="s">
        <v>381</v>
      </c>
      <c r="E171" s="30" t="s">
        <v>18</v>
      </c>
      <c r="F171" s="30" t="s">
        <v>20</v>
      </c>
      <c r="G171" s="31" t="n">
        <v>-3</v>
      </c>
      <c r="H171" s="32" t="n">
        <v>3168</v>
      </c>
      <c r="I171" s="32" t="n">
        <v>9504</v>
      </c>
      <c r="J171" s="32" t="n">
        <v>0</v>
      </c>
      <c r="K171" s="32" t="n">
        <v>-4.75</v>
      </c>
      <c r="L171" s="32" t="n">
        <v>-0</v>
      </c>
      <c r="M171" s="6" t="s">
        <f>=I171+J171+K171+L171</f>
      </c>
      <c r="N171" s="30"/>
      <c r="O171" s="30" t="s">
        <v>536</v>
      </c>
    </row>
    <row collapsed="false" customFormat="false" customHeight="false" hidden="false" ht="12.1" outlineLevel="0" r="172">
      <c r="A172" s="29" t="n">
        <v>45370.720324074</v>
      </c>
      <c r="B172" s="30" t="s">
        <v>415</v>
      </c>
      <c r="C172" s="30" t="s">
        <v>583</v>
      </c>
      <c r="D172" s="30" t="s">
        <v>381</v>
      </c>
      <c r="E172" s="30" t="s">
        <v>18</v>
      </c>
      <c r="F172" s="30" t="s">
        <v>20</v>
      </c>
      <c r="G172" s="31" t="n">
        <v>-20</v>
      </c>
      <c r="H172" s="32" t="n">
        <v>185.6</v>
      </c>
      <c r="I172" s="32" t="n">
        <v>3712</v>
      </c>
      <c r="J172" s="32" t="n">
        <v>0</v>
      </c>
      <c r="K172" s="32" t="n">
        <v>-1.86</v>
      </c>
      <c r="L172" s="32" t="n">
        <v>-0</v>
      </c>
      <c r="M172" s="6" t="s">
        <f>=I172+J172+K172+L172</f>
      </c>
      <c r="N172" s="30"/>
      <c r="O172" s="30" t="s">
        <v>536</v>
      </c>
    </row>
    <row collapsed="false" customFormat="false" customHeight="false" hidden="false" ht="12.1" outlineLevel="0" r="173">
      <c r="A173" s="20" t="n">
        <v>45370.720509259</v>
      </c>
      <c r="B173" s="16" t="s">
        <v>27</v>
      </c>
      <c r="C173" s="16" t="s">
        <v>582</v>
      </c>
      <c r="D173" s="16" t="s">
        <v>380</v>
      </c>
      <c r="E173" s="16" t="s">
        <v>18</v>
      </c>
      <c r="F173" s="16" t="s">
        <v>20</v>
      </c>
      <c r="G173" s="7" t="n">
        <v>4</v>
      </c>
      <c r="H173" s="6" t="n">
        <v>3212.5</v>
      </c>
      <c r="I173" s="6" t="n">
        <v>-12850</v>
      </c>
      <c r="J173" s="6" t="n">
        <v>-0</v>
      </c>
      <c r="K173" s="6" t="n">
        <v>-10.29</v>
      </c>
      <c r="L173" s="6" t="n">
        <v>-0</v>
      </c>
      <c r="M173" s="6" t="s">
        <f>=I173+J173+K173+L173</f>
      </c>
      <c r="N173" s="16"/>
      <c r="O173" s="16" t="s">
        <v>536</v>
      </c>
    </row>
    <row collapsed="false" customFormat="false" customHeight="false" hidden="false" ht="12.1" outlineLevel="0" r="174">
      <c r="A174" s="20" t="n">
        <v>45370.721469907</v>
      </c>
      <c r="B174" s="16" t="s">
        <v>407</v>
      </c>
      <c r="C174" s="16" t="s">
        <v>570</v>
      </c>
      <c r="D174" s="16" t="s">
        <v>380</v>
      </c>
      <c r="E174" s="16" t="s">
        <v>18</v>
      </c>
      <c r="F174" s="16" t="s">
        <v>20</v>
      </c>
      <c r="G174" s="7" t="n">
        <v>10</v>
      </c>
      <c r="H174" s="6" t="n">
        <v>77.15</v>
      </c>
      <c r="I174" s="6" t="n">
        <v>-771.5</v>
      </c>
      <c r="J174" s="6" t="n">
        <v>-0</v>
      </c>
      <c r="K174" s="6" t="n">
        <v>-0.62</v>
      </c>
      <c r="L174" s="6" t="n">
        <v>-0</v>
      </c>
      <c r="M174" s="6" t="s">
        <f>=I174+J174+K174+L174</f>
      </c>
      <c r="N174" s="16"/>
      <c r="O174" s="16" t="s">
        <v>536</v>
      </c>
    </row>
    <row collapsed="false" customFormat="false" customHeight="false" hidden="false" ht="12.1" outlineLevel="0" r="175">
      <c r="A175" s="29" t="n">
        <v>45371.6353125</v>
      </c>
      <c r="B175" s="30" t="s">
        <v>396</v>
      </c>
      <c r="C175" s="30" t="s">
        <v>554</v>
      </c>
      <c r="D175" s="30" t="s">
        <v>381</v>
      </c>
      <c r="E175" s="30" t="s">
        <v>92</v>
      </c>
      <c r="F175" s="30" t="s">
        <v>20</v>
      </c>
      <c r="G175" s="31" t="n">
        <v>-19</v>
      </c>
      <c r="H175" s="32" t="n">
        <v>97.852</v>
      </c>
      <c r="I175" s="32" t="n">
        <v>18591.88</v>
      </c>
      <c r="J175" s="32" t="n">
        <v>246.62</v>
      </c>
      <c r="K175" s="32" t="n">
        <v>-10.88</v>
      </c>
      <c r="L175" s="32" t="n">
        <v>-0</v>
      </c>
      <c r="M175" s="6" t="s">
        <f>=I175+J175+K175+L175</f>
      </c>
      <c r="N175" s="30"/>
      <c r="O175" s="30" t="s">
        <v>536</v>
      </c>
    </row>
    <row collapsed="false" customFormat="false" customHeight="false" hidden="false" ht="12.1" outlineLevel="0" r="176">
      <c r="A176" s="29" t="n">
        <v>45371.640590278</v>
      </c>
      <c r="B176" s="30" t="s">
        <v>27</v>
      </c>
      <c r="C176" s="30" t="s">
        <v>582</v>
      </c>
      <c r="D176" s="30" t="s">
        <v>381</v>
      </c>
      <c r="E176" s="30" t="s">
        <v>18</v>
      </c>
      <c r="F176" s="30" t="s">
        <v>20</v>
      </c>
      <c r="G176" s="31" t="n">
        <v>-4</v>
      </c>
      <c r="H176" s="32" t="n">
        <v>3125</v>
      </c>
      <c r="I176" s="32" t="n">
        <v>12500</v>
      </c>
      <c r="J176" s="32" t="n">
        <v>0</v>
      </c>
      <c r="K176" s="32" t="n">
        <v>-10</v>
      </c>
      <c r="L176" s="32" t="n">
        <v>-0</v>
      </c>
      <c r="M176" s="6" t="s">
        <f>=I176+J176+K176+L176</f>
      </c>
      <c r="N176" s="30"/>
      <c r="O176" s="30" t="s">
        <v>536</v>
      </c>
    </row>
    <row collapsed="false" customFormat="false" customHeight="false" hidden="false" ht="12.1" outlineLevel="0" r="177">
      <c r="A177" s="29" t="n">
        <v>45371.782800926</v>
      </c>
      <c r="B177" s="30" t="s">
        <v>410</v>
      </c>
      <c r="C177" s="30" t="s">
        <v>577</v>
      </c>
      <c r="D177" s="30" t="s">
        <v>381</v>
      </c>
      <c r="E177" s="30" t="s">
        <v>18</v>
      </c>
      <c r="F177" s="30" t="s">
        <v>20</v>
      </c>
      <c r="G177" s="31" t="n">
        <v>-15000</v>
      </c>
      <c r="H177" s="32" t="n">
        <v>0.7252</v>
      </c>
      <c r="I177" s="32" t="n">
        <v>10878</v>
      </c>
      <c r="J177" s="32" t="n">
        <v>0</v>
      </c>
      <c r="K177" s="32" t="n">
        <v>-8.71</v>
      </c>
      <c r="L177" s="32" t="n">
        <v>-0</v>
      </c>
      <c r="M177" s="6" t="s">
        <f>=I177+J177+K177+L177</f>
      </c>
      <c r="N177" s="30"/>
      <c r="O177" s="30" t="s">
        <v>536</v>
      </c>
    </row>
    <row collapsed="false" customFormat="false" customHeight="false" hidden="false" ht="12.1" outlineLevel="0" r="178">
      <c r="A178" s="29" t="n">
        <v>45371.782800926</v>
      </c>
      <c r="B178" s="30" t="s">
        <v>410</v>
      </c>
      <c r="C178" s="30" t="s">
        <v>577</v>
      </c>
      <c r="D178" s="30" t="s">
        <v>381</v>
      </c>
      <c r="E178" s="30" t="s">
        <v>18</v>
      </c>
      <c r="F178" s="30" t="s">
        <v>20</v>
      </c>
      <c r="G178" s="31" t="n">
        <v>-1000</v>
      </c>
      <c r="H178" s="32" t="n">
        <v>0.7252</v>
      </c>
      <c r="I178" s="32" t="n">
        <v>725.2</v>
      </c>
      <c r="J178" s="32" t="n">
        <v>0</v>
      </c>
      <c r="K178" s="32" t="n">
        <v>-0.58</v>
      </c>
      <c r="L178" s="32" t="n">
        <v>-0</v>
      </c>
      <c r="M178" s="6" t="s">
        <f>=I178+J178+K178+L178</f>
      </c>
      <c r="N178" s="30"/>
      <c r="O178" s="30" t="s">
        <v>536</v>
      </c>
    </row>
    <row collapsed="false" customFormat="false" customHeight="false" hidden="false" ht="12.1" outlineLevel="0" r="179">
      <c r="A179" s="20" t="n">
        <v>45371.866539352</v>
      </c>
      <c r="B179" s="16" t="s">
        <v>410</v>
      </c>
      <c r="C179" s="16" t="s">
        <v>577</v>
      </c>
      <c r="D179" s="16" t="s">
        <v>380</v>
      </c>
      <c r="E179" s="16" t="s">
        <v>18</v>
      </c>
      <c r="F179" s="16" t="s">
        <v>20</v>
      </c>
      <c r="G179" s="7" t="n">
        <v>1000</v>
      </c>
      <c r="H179" s="6" t="n">
        <v>0.7278</v>
      </c>
      <c r="I179" s="6" t="n">
        <v>-727.8</v>
      </c>
      <c r="J179" s="6" t="n">
        <v>-0</v>
      </c>
      <c r="K179" s="6" t="n">
        <v>-0.58</v>
      </c>
      <c r="L179" s="6" t="n">
        <v>-0</v>
      </c>
      <c r="M179" s="6" t="s">
        <f>=I179+J179+K179+L179</f>
      </c>
      <c r="N179" s="16"/>
      <c r="O179" s="16" t="s">
        <v>536</v>
      </c>
    </row>
    <row collapsed="false" customFormat="false" customHeight="false" hidden="false" ht="12.1" outlineLevel="0" r="180">
      <c r="A180" s="20" t="n">
        <v>45371.866851852</v>
      </c>
      <c r="B180" s="16" t="s">
        <v>386</v>
      </c>
      <c r="C180" s="16" t="s">
        <v>540</v>
      </c>
      <c r="D180" s="16" t="s">
        <v>380</v>
      </c>
      <c r="E180" s="16" t="s">
        <v>18</v>
      </c>
      <c r="F180" s="16" t="s">
        <v>20</v>
      </c>
      <c r="G180" s="7" t="n">
        <v>100</v>
      </c>
      <c r="H180" s="6" t="n">
        <v>4.066</v>
      </c>
      <c r="I180" s="6" t="n">
        <v>-406.6</v>
      </c>
      <c r="J180" s="6" t="n">
        <v>-0</v>
      </c>
      <c r="K180" s="6" t="n">
        <v>-0.32</v>
      </c>
      <c r="L180" s="6" t="n">
        <v>-0</v>
      </c>
      <c r="M180" s="6" t="s">
        <f>=I180+J180+K180+L180</f>
      </c>
      <c r="N180" s="16"/>
      <c r="O180" s="16" t="s">
        <v>536</v>
      </c>
    </row>
    <row collapsed="false" customFormat="false" customHeight="false" hidden="false" ht="12.1" outlineLevel="0" r="181">
      <c r="A181" s="20" t="n">
        <v>45371.867384259</v>
      </c>
      <c r="B181" s="16" t="s">
        <v>385</v>
      </c>
      <c r="C181" s="16" t="s">
        <v>539</v>
      </c>
      <c r="D181" s="16" t="s">
        <v>380</v>
      </c>
      <c r="E181" s="16" t="s">
        <v>18</v>
      </c>
      <c r="F181" s="16" t="s">
        <v>20</v>
      </c>
      <c r="G181" s="7" t="n">
        <v>10</v>
      </c>
      <c r="H181" s="6" t="n">
        <v>54.555</v>
      </c>
      <c r="I181" s="6" t="n">
        <v>-545.55</v>
      </c>
      <c r="J181" s="6" t="n">
        <v>-0</v>
      </c>
      <c r="K181" s="6" t="n">
        <v>-0.43</v>
      </c>
      <c r="L181" s="6" t="n">
        <v>-0</v>
      </c>
      <c r="M181" s="6" t="s">
        <f>=I181+J181+K181+L181</f>
      </c>
      <c r="N181" s="16"/>
      <c r="O181" s="16" t="s">
        <v>536</v>
      </c>
    </row>
    <row collapsed="false" customFormat="false" customHeight="false" hidden="false" ht="12.1" outlineLevel="0" r="182">
      <c r="A182" s="20" t="n">
        <v>45371.868414352</v>
      </c>
      <c r="B182" s="16" t="s">
        <v>27</v>
      </c>
      <c r="C182" s="16" t="s">
        <v>582</v>
      </c>
      <c r="D182" s="16" t="s">
        <v>380</v>
      </c>
      <c r="E182" s="16" t="s">
        <v>18</v>
      </c>
      <c r="F182" s="16" t="s">
        <v>20</v>
      </c>
      <c r="G182" s="7" t="n">
        <v>1</v>
      </c>
      <c r="H182" s="6" t="n">
        <v>3137</v>
      </c>
      <c r="I182" s="6" t="n">
        <v>-3137</v>
      </c>
      <c r="J182" s="6" t="n">
        <v>-0</v>
      </c>
      <c r="K182" s="6" t="n">
        <v>-1.57</v>
      </c>
      <c r="L182" s="6" t="n">
        <v>-0</v>
      </c>
      <c r="M182" s="6" t="s">
        <f>=I182+J182+K182+L182</f>
      </c>
      <c r="N182" s="16"/>
      <c r="O182" s="16" t="s">
        <v>536</v>
      </c>
    </row>
    <row collapsed="false" customFormat="false" customHeight="false" hidden="false" ht="12.1" outlineLevel="0" r="183">
      <c r="A183" s="20" t="n">
        <v>45371.881354167</v>
      </c>
      <c r="B183" s="16" t="s">
        <v>414</v>
      </c>
      <c r="C183" s="16" t="s">
        <v>581</v>
      </c>
      <c r="D183" s="16" t="s">
        <v>380</v>
      </c>
      <c r="E183" s="16" t="s">
        <v>18</v>
      </c>
      <c r="F183" s="16" t="s">
        <v>20</v>
      </c>
      <c r="G183" s="7" t="n">
        <v>10</v>
      </c>
      <c r="H183" s="6" t="n">
        <v>295.91</v>
      </c>
      <c r="I183" s="6" t="n">
        <v>-2959.1</v>
      </c>
      <c r="J183" s="6" t="n">
        <v>-0</v>
      </c>
      <c r="K183" s="6" t="n">
        <v>-2.37</v>
      </c>
      <c r="L183" s="6" t="n">
        <v>-0</v>
      </c>
      <c r="M183" s="6" t="s">
        <f>=I183+J183+K183+L183</f>
      </c>
      <c r="N183" s="16"/>
      <c r="O183" s="16" t="s">
        <v>536</v>
      </c>
    </row>
    <row collapsed="false" customFormat="false" customHeight="false" hidden="false" ht="12.1" outlineLevel="0" r="184">
      <c r="A184" s="20" t="n">
        <v>45371.881840278</v>
      </c>
      <c r="B184" s="16" t="s">
        <v>386</v>
      </c>
      <c r="C184" s="16" t="s">
        <v>540</v>
      </c>
      <c r="D184" s="16" t="s">
        <v>380</v>
      </c>
      <c r="E184" s="16" t="s">
        <v>18</v>
      </c>
      <c r="F184" s="16" t="s">
        <v>20</v>
      </c>
      <c r="G184" s="7" t="n">
        <v>100</v>
      </c>
      <c r="H184" s="6" t="n">
        <v>4.0595</v>
      </c>
      <c r="I184" s="6" t="n">
        <v>-405.95</v>
      </c>
      <c r="J184" s="6" t="n">
        <v>-0</v>
      </c>
      <c r="K184" s="6" t="n">
        <v>-0.32</v>
      </c>
      <c r="L184" s="6" t="n">
        <v>-0</v>
      </c>
      <c r="M184" s="6" t="s">
        <f>=I184+J184+K184+L184</f>
      </c>
      <c r="N184" s="16"/>
      <c r="O184" s="16" t="s">
        <v>536</v>
      </c>
    </row>
    <row collapsed="false" customFormat="false" customHeight="false" hidden="false" ht="12.1" outlineLevel="0" r="185">
      <c r="A185" s="29" t="n">
        <v>45371.884849537</v>
      </c>
      <c r="B185" s="30" t="s">
        <v>27</v>
      </c>
      <c r="C185" s="30" t="s">
        <v>582</v>
      </c>
      <c r="D185" s="30" t="s">
        <v>381</v>
      </c>
      <c r="E185" s="30" t="s">
        <v>18</v>
      </c>
      <c r="F185" s="30" t="s">
        <v>20</v>
      </c>
      <c r="G185" s="31" t="n">
        <v>-1</v>
      </c>
      <c r="H185" s="32" t="n">
        <v>3154</v>
      </c>
      <c r="I185" s="32" t="n">
        <v>3154</v>
      </c>
      <c r="J185" s="32" t="n">
        <v>0</v>
      </c>
      <c r="K185" s="32" t="n">
        <v>-1.58</v>
      </c>
      <c r="L185" s="32" t="n">
        <v>-0</v>
      </c>
      <c r="M185" s="6" t="s">
        <f>=I185+J185+K185+L185</f>
      </c>
      <c r="N185" s="30"/>
      <c r="O185" s="30" t="s">
        <v>536</v>
      </c>
    </row>
    <row collapsed="false" customFormat="false" customHeight="false" hidden="false" ht="12.1" outlineLevel="0" r="186">
      <c r="A186" s="20" t="n">
        <v>45371.960127315</v>
      </c>
      <c r="B186" s="16" t="s">
        <v>389</v>
      </c>
      <c r="C186" s="16" t="s">
        <v>543</v>
      </c>
      <c r="D186" s="16" t="s">
        <v>380</v>
      </c>
      <c r="E186" s="16" t="s">
        <v>18</v>
      </c>
      <c r="F186" s="16" t="s">
        <v>20</v>
      </c>
      <c r="G186" s="7" t="n">
        <v>20</v>
      </c>
      <c r="H186" s="6" t="n">
        <v>33.95</v>
      </c>
      <c r="I186" s="6" t="n">
        <v>-679</v>
      </c>
      <c r="J186" s="6" t="n">
        <v>-0</v>
      </c>
      <c r="K186" s="6" t="n">
        <v>-0.34</v>
      </c>
      <c r="L186" s="6" t="n">
        <v>-0</v>
      </c>
      <c r="M186" s="6" t="s">
        <f>=I186+J186+K186+L186</f>
      </c>
      <c r="N186" s="16"/>
      <c r="O186" s="16" t="s">
        <v>536</v>
      </c>
    </row>
    <row collapsed="false" customFormat="false" customHeight="false" hidden="false" ht="12.1" outlineLevel="0" r="187">
      <c r="A187" s="20" t="n">
        <v>45371.967222222</v>
      </c>
      <c r="B187" s="16" t="s">
        <v>409</v>
      </c>
      <c r="C187" s="16" t="s">
        <v>573</v>
      </c>
      <c r="D187" s="16" t="s">
        <v>380</v>
      </c>
      <c r="E187" s="16" t="s">
        <v>18</v>
      </c>
      <c r="F187" s="16" t="s">
        <v>20</v>
      </c>
      <c r="G187" s="7" t="n">
        <v>4</v>
      </c>
      <c r="H187" s="6" t="n">
        <v>627.6</v>
      </c>
      <c r="I187" s="6" t="n">
        <v>-2510.4</v>
      </c>
      <c r="J187" s="6" t="n">
        <v>-0</v>
      </c>
      <c r="K187" s="6" t="n">
        <v>-1.26</v>
      </c>
      <c r="L187" s="6" t="n">
        <v>-0</v>
      </c>
      <c r="M187" s="6" t="s">
        <f>=I187+J187+K187+L187</f>
      </c>
      <c r="N187" s="16"/>
      <c r="O187" s="16" t="s">
        <v>536</v>
      </c>
    </row>
    <row collapsed="false" customFormat="false" customHeight="false" hidden="false" ht="12.1" outlineLevel="0" r="188">
      <c r="A188" s="20" t="n">
        <v>45371.968819444</v>
      </c>
      <c r="B188" s="16" t="s">
        <v>417</v>
      </c>
      <c r="C188" s="16" t="s">
        <v>585</v>
      </c>
      <c r="D188" s="16" t="s">
        <v>380</v>
      </c>
      <c r="E188" s="16" t="s">
        <v>92</v>
      </c>
      <c r="F188" s="16" t="s">
        <v>20</v>
      </c>
      <c r="G188" s="7" t="n">
        <v>4</v>
      </c>
      <c r="H188" s="6" t="n">
        <v>60.305</v>
      </c>
      <c r="I188" s="6" t="n">
        <v>-2412.2</v>
      </c>
      <c r="J188" s="6" t="n">
        <v>-82.48</v>
      </c>
      <c r="K188" s="6" t="n">
        <v>-1.42</v>
      </c>
      <c r="L188" s="6" t="n">
        <v>-0</v>
      </c>
      <c r="M188" s="6" t="s">
        <f>=I188+J188+K188+L188</f>
      </c>
      <c r="N188" s="16"/>
      <c r="O188" s="16" t="s">
        <v>536</v>
      </c>
    </row>
    <row collapsed="false" customFormat="false" customHeight="false" hidden="false" ht="12.1" outlineLevel="0" r="189">
      <c r="A189" s="20" t="n">
        <v>45371.984189815</v>
      </c>
      <c r="B189" s="16" t="s">
        <v>417</v>
      </c>
      <c r="C189" s="16" t="s">
        <v>585</v>
      </c>
      <c r="D189" s="16" t="s">
        <v>380</v>
      </c>
      <c r="E189" s="16" t="s">
        <v>92</v>
      </c>
      <c r="F189" s="16" t="s">
        <v>20</v>
      </c>
      <c r="G189" s="7" t="n">
        <v>35</v>
      </c>
      <c r="H189" s="6" t="n">
        <v>60.344</v>
      </c>
      <c r="I189" s="6" t="n">
        <v>-21120.4</v>
      </c>
      <c r="J189" s="6" t="n">
        <v>-721.7</v>
      </c>
      <c r="K189" s="6" t="n">
        <v>-12.35</v>
      </c>
      <c r="L189" s="6" t="n">
        <v>-0</v>
      </c>
      <c r="M189" s="6" t="s">
        <f>=I189+J189+K189+L189</f>
      </c>
      <c r="N189" s="16"/>
      <c r="O189" s="16" t="s">
        <v>536</v>
      </c>
    </row>
    <row collapsed="false" customFormat="false" customHeight="false" hidden="false" ht="12.1" outlineLevel="0" r="190">
      <c r="A190" s="20" t="n">
        <v>45372.440497685</v>
      </c>
      <c r="B190" s="16" t="s">
        <v>418</v>
      </c>
      <c r="C190" s="16" t="s">
        <v>586</v>
      </c>
      <c r="D190" s="16" t="s">
        <v>380</v>
      </c>
      <c r="E190" s="16" t="s">
        <v>18</v>
      </c>
      <c r="F190" s="16" t="s">
        <v>20</v>
      </c>
      <c r="G190" s="7" t="n">
        <v>70</v>
      </c>
      <c r="H190" s="6" t="n">
        <v>135.6</v>
      </c>
      <c r="I190" s="6" t="n">
        <v>-9492</v>
      </c>
      <c r="J190" s="6" t="n">
        <v>-0</v>
      </c>
      <c r="K190" s="6" t="n">
        <v>-7.6</v>
      </c>
      <c r="L190" s="6" t="n">
        <v>-0</v>
      </c>
      <c r="M190" s="6" t="s">
        <f>=I190+J190+K190+L190</f>
      </c>
      <c r="N190" s="16"/>
      <c r="O190" s="16" t="s">
        <v>536</v>
      </c>
    </row>
    <row collapsed="false" customFormat="false" customHeight="false" hidden="false" ht="12.1" outlineLevel="0" r="191">
      <c r="A191" s="29" t="n">
        <v>45372.465185185</v>
      </c>
      <c r="B191" s="30" t="s">
        <v>418</v>
      </c>
      <c r="C191" s="30" t="s">
        <v>586</v>
      </c>
      <c r="D191" s="30" t="s">
        <v>381</v>
      </c>
      <c r="E191" s="30" t="s">
        <v>18</v>
      </c>
      <c r="F191" s="30" t="s">
        <v>20</v>
      </c>
      <c r="G191" s="31" t="n">
        <v>-70</v>
      </c>
      <c r="H191" s="32" t="n">
        <v>130.6</v>
      </c>
      <c r="I191" s="32" t="n">
        <v>9142</v>
      </c>
      <c r="J191" s="32" t="n">
        <v>0</v>
      </c>
      <c r="K191" s="32" t="n">
        <v>-7.32</v>
      </c>
      <c r="L191" s="32" t="n">
        <v>-0</v>
      </c>
      <c r="M191" s="6" t="s">
        <f>=I191+J191+K191+L191</f>
      </c>
      <c r="N191" s="30"/>
      <c r="O191" s="30" t="s">
        <v>536</v>
      </c>
    </row>
    <row collapsed="false" customFormat="false" customHeight="false" hidden="false" ht="12.1" outlineLevel="0" r="192">
      <c r="A192" s="20" t="n">
        <v>45372.465636574</v>
      </c>
      <c r="B192" s="16" t="s">
        <v>384</v>
      </c>
      <c r="C192" s="16" t="s">
        <v>537</v>
      </c>
      <c r="D192" s="16" t="s">
        <v>380</v>
      </c>
      <c r="E192" s="16" t="s">
        <v>18</v>
      </c>
      <c r="F192" s="16" t="s">
        <v>20</v>
      </c>
      <c r="G192" s="7" t="n">
        <v>60</v>
      </c>
      <c r="H192" s="6" t="n">
        <v>158.62</v>
      </c>
      <c r="I192" s="6" t="n">
        <v>-9517.2</v>
      </c>
      <c r="J192" s="6" t="n">
        <v>-0</v>
      </c>
      <c r="K192" s="6" t="n">
        <v>-7.61</v>
      </c>
      <c r="L192" s="6" t="n">
        <v>-0</v>
      </c>
      <c r="M192" s="6" t="s">
        <f>=I192+J192+K192+L192</f>
      </c>
      <c r="N192" s="16"/>
      <c r="O192" s="16" t="s">
        <v>536</v>
      </c>
    </row>
    <row collapsed="false" customFormat="false" customHeight="false" hidden="false" ht="12.1" outlineLevel="0" r="193">
      <c r="A193" s="29" t="n">
        <v>45372.466481481</v>
      </c>
      <c r="B193" s="30" t="s">
        <v>417</v>
      </c>
      <c r="C193" s="30" t="s">
        <v>585</v>
      </c>
      <c r="D193" s="30" t="s">
        <v>381</v>
      </c>
      <c r="E193" s="30" t="s">
        <v>92</v>
      </c>
      <c r="F193" s="30" t="s">
        <v>20</v>
      </c>
      <c r="G193" s="31" t="n">
        <v>-39</v>
      </c>
      <c r="H193" s="32" t="n">
        <v>60.183</v>
      </c>
      <c r="I193" s="32" t="n">
        <v>23471.37</v>
      </c>
      <c r="J193" s="32" t="n">
        <v>811.59</v>
      </c>
      <c r="K193" s="32" t="n">
        <v>-13.74</v>
      </c>
      <c r="L193" s="32" t="n">
        <v>-0</v>
      </c>
      <c r="M193" s="6" t="s">
        <f>=I193+J193+K193+L193</f>
      </c>
      <c r="N193" s="30"/>
      <c r="O193" s="30" t="s">
        <v>536</v>
      </c>
    </row>
    <row collapsed="false" customFormat="false" customHeight="false" hidden="false" ht="12.1" outlineLevel="0" r="194">
      <c r="A194" s="20" t="n">
        <v>45372.467939815</v>
      </c>
      <c r="B194" s="16" t="s">
        <v>412</v>
      </c>
      <c r="C194" s="16" t="s">
        <v>579</v>
      </c>
      <c r="D194" s="16" t="s">
        <v>380</v>
      </c>
      <c r="E194" s="16" t="s">
        <v>18</v>
      </c>
      <c r="F194" s="16" t="s">
        <v>20</v>
      </c>
      <c r="G194" s="7" t="n">
        <v>60000</v>
      </c>
      <c r="H194" s="6" t="n">
        <v>0.3244</v>
      </c>
      <c r="I194" s="6" t="n">
        <v>-19464</v>
      </c>
      <c r="J194" s="6" t="n">
        <v>-0</v>
      </c>
      <c r="K194" s="6" t="n">
        <v>-15.57</v>
      </c>
      <c r="L194" s="6" t="n">
        <v>-0</v>
      </c>
      <c r="M194" s="6" t="s">
        <f>=I194+J194+K194+L194</f>
      </c>
      <c r="N194" s="16"/>
      <c r="O194" s="16" t="s">
        <v>536</v>
      </c>
    </row>
    <row collapsed="false" customFormat="false" customHeight="false" hidden="false" ht="12.1" outlineLevel="0" r="195">
      <c r="A195" s="20" t="n">
        <v>45372.468726852</v>
      </c>
      <c r="B195" s="16" t="s">
        <v>412</v>
      </c>
      <c r="C195" s="16" t="s">
        <v>579</v>
      </c>
      <c r="D195" s="16" t="s">
        <v>380</v>
      </c>
      <c r="E195" s="16" t="s">
        <v>18</v>
      </c>
      <c r="F195" s="16" t="s">
        <v>20</v>
      </c>
      <c r="G195" s="7" t="n">
        <v>10000</v>
      </c>
      <c r="H195" s="6" t="n">
        <v>0.3244</v>
      </c>
      <c r="I195" s="6" t="n">
        <v>-3244</v>
      </c>
      <c r="J195" s="6" t="n">
        <v>-0</v>
      </c>
      <c r="K195" s="6" t="n">
        <v>-1.62</v>
      </c>
      <c r="L195" s="6" t="n">
        <v>-0</v>
      </c>
      <c r="M195" s="6" t="s">
        <f>=I195+J195+K195+L195</f>
      </c>
      <c r="N195" s="16"/>
      <c r="O195" s="16" t="s">
        <v>536</v>
      </c>
    </row>
    <row collapsed="false" customFormat="false" customHeight="false" hidden="false" ht="12.1" outlineLevel="0" r="196">
      <c r="A196" s="20" t="n">
        <v>45372.48380787</v>
      </c>
      <c r="B196" s="16" t="s">
        <v>406</v>
      </c>
      <c r="C196" s="16" t="s">
        <v>569</v>
      </c>
      <c r="D196" s="16" t="s">
        <v>380</v>
      </c>
      <c r="E196" s="16" t="s">
        <v>18</v>
      </c>
      <c r="F196" s="16" t="s">
        <v>20</v>
      </c>
      <c r="G196" s="7" t="n">
        <v>10</v>
      </c>
      <c r="H196" s="6" t="n">
        <v>219.5</v>
      </c>
      <c r="I196" s="6" t="n">
        <v>-2195</v>
      </c>
      <c r="J196" s="6" t="n">
        <v>-0</v>
      </c>
      <c r="K196" s="6" t="n">
        <v>-1.76</v>
      </c>
      <c r="L196" s="6" t="n">
        <v>-0</v>
      </c>
      <c r="M196" s="6" t="s">
        <f>=I196+J196+K196+L196</f>
      </c>
      <c r="N196" s="16"/>
      <c r="O196" s="16" t="s">
        <v>536</v>
      </c>
    </row>
    <row collapsed="false" customFormat="false" customHeight="false" hidden="false" ht="12.1" outlineLevel="0" r="197">
      <c r="A197" s="29" t="n">
        <v>45372.523333333</v>
      </c>
      <c r="B197" s="30" t="s">
        <v>409</v>
      </c>
      <c r="C197" s="30" t="s">
        <v>573</v>
      </c>
      <c r="D197" s="30" t="s">
        <v>381</v>
      </c>
      <c r="E197" s="30" t="s">
        <v>18</v>
      </c>
      <c r="F197" s="30" t="s">
        <v>20</v>
      </c>
      <c r="G197" s="31" t="n">
        <v>-2</v>
      </c>
      <c r="H197" s="32" t="n">
        <v>629.8</v>
      </c>
      <c r="I197" s="32" t="n">
        <v>1259.6</v>
      </c>
      <c r="J197" s="32" t="n">
        <v>0</v>
      </c>
      <c r="K197" s="32" t="n">
        <v>-0.63</v>
      </c>
      <c r="L197" s="32" t="n">
        <v>-0</v>
      </c>
      <c r="M197" s="6" t="s">
        <f>=I197+J197+K197+L197</f>
      </c>
      <c r="N197" s="30"/>
      <c r="O197" s="30" t="s">
        <v>536</v>
      </c>
    </row>
    <row collapsed="false" customFormat="false" customHeight="false" hidden="false" ht="12.1" outlineLevel="0" r="198">
      <c r="A198" s="29" t="n">
        <v>45372.523333333</v>
      </c>
      <c r="B198" s="30" t="s">
        <v>409</v>
      </c>
      <c r="C198" s="30" t="s">
        <v>573</v>
      </c>
      <c r="D198" s="30" t="s">
        <v>381</v>
      </c>
      <c r="E198" s="30" t="s">
        <v>18</v>
      </c>
      <c r="F198" s="30" t="s">
        <v>20</v>
      </c>
      <c r="G198" s="31" t="n">
        <v>-2</v>
      </c>
      <c r="H198" s="32" t="n">
        <v>629.8</v>
      </c>
      <c r="I198" s="32" t="n">
        <v>1259.6</v>
      </c>
      <c r="J198" s="32" t="n">
        <v>0</v>
      </c>
      <c r="K198" s="32" t="n">
        <v>-0.63</v>
      </c>
      <c r="L198" s="32" t="n">
        <v>-0</v>
      </c>
      <c r="M198" s="6" t="s">
        <f>=I198+J198+K198+L198</f>
      </c>
      <c r="N198" s="30"/>
      <c r="O198" s="30" t="s">
        <v>536</v>
      </c>
    </row>
    <row collapsed="false" customFormat="false" customHeight="false" hidden="false" ht="12.1" outlineLevel="0" r="199">
      <c r="A199" s="20" t="n">
        <v>45372.792256944</v>
      </c>
      <c r="B199" s="16" t="s">
        <v>384</v>
      </c>
      <c r="C199" s="16" t="s">
        <v>537</v>
      </c>
      <c r="D199" s="16" t="s">
        <v>380</v>
      </c>
      <c r="E199" s="16" t="s">
        <v>18</v>
      </c>
      <c r="F199" s="16" t="s">
        <v>20</v>
      </c>
      <c r="G199" s="7" t="n">
        <v>10</v>
      </c>
      <c r="H199" s="6" t="n">
        <v>158.23</v>
      </c>
      <c r="I199" s="6" t="n">
        <v>-1582.3</v>
      </c>
      <c r="J199" s="6" t="n">
        <v>-0</v>
      </c>
      <c r="K199" s="6" t="n">
        <v>-0.79</v>
      </c>
      <c r="L199" s="6" t="n">
        <v>-0</v>
      </c>
      <c r="M199" s="6" t="s">
        <f>=I199+J199+K199+L199</f>
      </c>
      <c r="N199" s="16"/>
      <c r="O199" s="16" t="s">
        <v>536</v>
      </c>
    </row>
    <row collapsed="false" customFormat="false" customHeight="false" hidden="false" ht="12.1" outlineLevel="0" r="200">
      <c r="A200" s="20" t="n">
        <v>45373.445231481</v>
      </c>
      <c r="B200" s="16" t="s">
        <v>401</v>
      </c>
      <c r="C200" s="16" t="s">
        <v>562</v>
      </c>
      <c r="D200" s="16" t="s">
        <v>380</v>
      </c>
      <c r="E200" s="16" t="s">
        <v>18</v>
      </c>
      <c r="F200" s="16" t="s">
        <v>20</v>
      </c>
      <c r="G200" s="7" t="n">
        <v>200</v>
      </c>
      <c r="H200" s="6" t="n">
        <v>3.773</v>
      </c>
      <c r="I200" s="6" t="n">
        <v>-754.6</v>
      </c>
      <c r="J200" s="6" t="n">
        <v>-0</v>
      </c>
      <c r="K200" s="6" t="n">
        <v>-0.61</v>
      </c>
      <c r="L200" s="6" t="n">
        <v>-0</v>
      </c>
      <c r="M200" s="6" t="s">
        <f>=I200+J200+K200+L200</f>
      </c>
      <c r="N200" s="16"/>
      <c r="O200" s="16" t="s">
        <v>536</v>
      </c>
    </row>
    <row collapsed="false" customFormat="false" customHeight="false" hidden="false" ht="12.1" outlineLevel="0" r="201">
      <c r="A201" s="29" t="n">
        <v>45373.721539352</v>
      </c>
      <c r="B201" s="30" t="s">
        <v>401</v>
      </c>
      <c r="C201" s="30" t="s">
        <v>562</v>
      </c>
      <c r="D201" s="30" t="s">
        <v>381</v>
      </c>
      <c r="E201" s="30" t="s">
        <v>18</v>
      </c>
      <c r="F201" s="30" t="s">
        <v>20</v>
      </c>
      <c r="G201" s="31" t="n">
        <v>-200</v>
      </c>
      <c r="H201" s="32" t="n">
        <v>3.813</v>
      </c>
      <c r="I201" s="32" t="n">
        <v>762.6</v>
      </c>
      <c r="J201" s="32" t="n">
        <v>0</v>
      </c>
      <c r="K201" s="32" t="n">
        <v>-0.38</v>
      </c>
      <c r="L201" s="32" t="n">
        <v>-0</v>
      </c>
      <c r="M201" s="6" t="s">
        <f>=I201+J201+K201+L201</f>
      </c>
      <c r="N201" s="30"/>
      <c r="O201" s="30" t="s">
        <v>536</v>
      </c>
    </row>
    <row collapsed="false" customFormat="false" customHeight="false" hidden="false" ht="12.1" outlineLevel="0" r="202">
      <c r="A202" s="29" t="n">
        <v>45373.722662037</v>
      </c>
      <c r="B202" s="30" t="s">
        <v>391</v>
      </c>
      <c r="C202" s="30" t="s">
        <v>546</v>
      </c>
      <c r="D202" s="30" t="s">
        <v>381</v>
      </c>
      <c r="E202" s="30" t="s">
        <v>18</v>
      </c>
      <c r="F202" s="30" t="s">
        <v>20</v>
      </c>
      <c r="G202" s="31" t="n">
        <v>-30</v>
      </c>
      <c r="H202" s="32" t="n">
        <v>76.58</v>
      </c>
      <c r="I202" s="32" t="n">
        <v>2297.4</v>
      </c>
      <c r="J202" s="32" t="n">
        <v>0</v>
      </c>
      <c r="K202" s="32" t="n">
        <v>-1.84</v>
      </c>
      <c r="L202" s="32" t="n">
        <v>-0</v>
      </c>
      <c r="M202" s="6" t="s">
        <f>=I202+J202+K202+L202</f>
      </c>
      <c r="N202" s="30"/>
      <c r="O202" s="30" t="s">
        <v>536</v>
      </c>
    </row>
    <row collapsed="false" customFormat="false" customHeight="false" hidden="false" ht="12.1" outlineLevel="0" r="203">
      <c r="A203" s="20" t="n">
        <v>45373.724108796</v>
      </c>
      <c r="B203" s="16" t="s">
        <v>407</v>
      </c>
      <c r="C203" s="16" t="s">
        <v>570</v>
      </c>
      <c r="D203" s="16" t="s">
        <v>380</v>
      </c>
      <c r="E203" s="16" t="s">
        <v>18</v>
      </c>
      <c r="F203" s="16" t="s">
        <v>20</v>
      </c>
      <c r="G203" s="7" t="n">
        <v>40</v>
      </c>
      <c r="H203" s="6" t="n">
        <v>78.7</v>
      </c>
      <c r="I203" s="6" t="n">
        <v>-3148</v>
      </c>
      <c r="J203" s="6" t="n">
        <v>-0</v>
      </c>
      <c r="K203" s="6" t="n">
        <v>-2.51</v>
      </c>
      <c r="L203" s="6" t="n">
        <v>-0</v>
      </c>
      <c r="M203" s="6" t="s">
        <f>=I203+J203+K203+L203</f>
      </c>
      <c r="N203" s="16"/>
      <c r="O203" s="16" t="s">
        <v>536</v>
      </c>
    </row>
    <row collapsed="false" customFormat="false" customHeight="false" hidden="false" ht="12.1" outlineLevel="0" r="204">
      <c r="A204" s="20" t="n">
        <v>45373.726840278</v>
      </c>
      <c r="B204" s="16" t="s">
        <v>419</v>
      </c>
      <c r="C204" s="16" t="s">
        <v>587</v>
      </c>
      <c r="D204" s="16" t="s">
        <v>380</v>
      </c>
      <c r="E204" s="16" t="s">
        <v>50</v>
      </c>
      <c r="F204" s="16" t="s">
        <v>20</v>
      </c>
      <c r="G204" s="7" t="n">
        <v>98</v>
      </c>
      <c r="H204" s="6" t="n">
        <v>1.6625</v>
      </c>
      <c r="I204" s="6" t="n">
        <v>-162.93</v>
      </c>
      <c r="J204" s="6" t="n">
        <v>-0</v>
      </c>
      <c r="K204" s="6" t="n">
        <v>-0.05</v>
      </c>
      <c r="L204" s="6" t="n">
        <v>-0</v>
      </c>
      <c r="M204" s="6" t="s">
        <f>=I204+J204+K204+L204</f>
      </c>
      <c r="N204" s="16"/>
      <c r="O204" s="16" t="s">
        <v>536</v>
      </c>
    </row>
    <row collapsed="false" customFormat="false" customHeight="false" hidden="false" ht="12.1" outlineLevel="0" r="205">
      <c r="A205" s="29" t="n">
        <v>45376.790277778</v>
      </c>
      <c r="B205" s="30" t="s">
        <v>385</v>
      </c>
      <c r="C205" s="30" t="s">
        <v>539</v>
      </c>
      <c r="D205" s="30" t="s">
        <v>381</v>
      </c>
      <c r="E205" s="30" t="s">
        <v>18</v>
      </c>
      <c r="F205" s="30" t="s">
        <v>20</v>
      </c>
      <c r="G205" s="31" t="n">
        <v>-10</v>
      </c>
      <c r="H205" s="32" t="n">
        <v>55.605</v>
      </c>
      <c r="I205" s="32" t="n">
        <v>556.05</v>
      </c>
      <c r="J205" s="32" t="n">
        <v>0</v>
      </c>
      <c r="K205" s="32" t="n">
        <v>-0.45</v>
      </c>
      <c r="L205" s="32" t="n">
        <v>-0</v>
      </c>
      <c r="M205" s="6" t="s">
        <f>=I205+J205+K205+L205</f>
      </c>
      <c r="N205" s="30"/>
      <c r="O205" s="30" t="s">
        <v>536</v>
      </c>
    </row>
    <row collapsed="false" customFormat="false" customHeight="false" hidden="false" ht="12.1" outlineLevel="0" r="206">
      <c r="A206" s="20" t="n">
        <v>45380.632638889</v>
      </c>
      <c r="B206" s="16" t="s">
        <v>419</v>
      </c>
      <c r="C206" s="16" t="s">
        <v>587</v>
      </c>
      <c r="D206" s="16" t="s">
        <v>380</v>
      </c>
      <c r="E206" s="16" t="s">
        <v>50</v>
      </c>
      <c r="F206" s="16" t="s">
        <v>20</v>
      </c>
      <c r="G206" s="7" t="n">
        <v>320</v>
      </c>
      <c r="H206" s="6" t="n">
        <v>1.711</v>
      </c>
      <c r="I206" s="6" t="n">
        <v>-547.52</v>
      </c>
      <c r="J206" s="6" t="n">
        <v>-0</v>
      </c>
      <c r="K206" s="6" t="n">
        <v>-0.16</v>
      </c>
      <c r="L206" s="6" t="n">
        <v>-0</v>
      </c>
      <c r="M206" s="6" t="s">
        <f>=I206+J206+K206+L206</f>
      </c>
      <c r="N206" s="16"/>
      <c r="O206" s="16" t="s">
        <v>536</v>
      </c>
    </row>
    <row collapsed="false" customFormat="false" customHeight="false" hidden="false" ht="12.1" outlineLevel="0" r="207">
      <c r="A207" s="29" t="n">
        <v>45380.633460648</v>
      </c>
      <c r="B207" s="30" t="s">
        <v>389</v>
      </c>
      <c r="C207" s="30" t="s">
        <v>543</v>
      </c>
      <c r="D207" s="30" t="s">
        <v>381</v>
      </c>
      <c r="E207" s="30" t="s">
        <v>18</v>
      </c>
      <c r="F207" s="30" t="s">
        <v>20</v>
      </c>
      <c r="G207" s="31" t="n">
        <v>-20</v>
      </c>
      <c r="H207" s="32" t="n">
        <v>33.995</v>
      </c>
      <c r="I207" s="32" t="n">
        <v>679.9</v>
      </c>
      <c r="J207" s="32" t="n">
        <v>0</v>
      </c>
      <c r="K207" s="32" t="n">
        <v>-0.55</v>
      </c>
      <c r="L207" s="32" t="n">
        <v>-0</v>
      </c>
      <c r="M207" s="6" t="s">
        <f>=I207+J207+K207+L207</f>
      </c>
      <c r="N207" s="30"/>
      <c r="O207" s="30" t="s">
        <v>536</v>
      </c>
    </row>
    <row collapsed="false" customFormat="false" customHeight="false" hidden="false" ht="12.1" outlineLevel="0" r="208">
      <c r="A208" s="29" t="n">
        <v>45380.639143519</v>
      </c>
      <c r="B208" s="30" t="s">
        <v>419</v>
      </c>
      <c r="C208" s="30" t="s">
        <v>587</v>
      </c>
      <c r="D208" s="30" t="s">
        <v>381</v>
      </c>
      <c r="E208" s="30" t="s">
        <v>50</v>
      </c>
      <c r="F208" s="30" t="s">
        <v>20</v>
      </c>
      <c r="G208" s="31" t="n">
        <v>-418</v>
      </c>
      <c r="H208" s="32" t="n">
        <v>1.7095</v>
      </c>
      <c r="I208" s="32" t="n">
        <v>714.57</v>
      </c>
      <c r="J208" s="32" t="n">
        <v>0</v>
      </c>
      <c r="K208" s="32" t="n">
        <v>-0.21</v>
      </c>
      <c r="L208" s="32" t="n">
        <v>-0</v>
      </c>
      <c r="M208" s="6" t="s">
        <f>=I208+J208+K208+L208</f>
      </c>
      <c r="N208" s="30"/>
      <c r="O208" s="30" t="s">
        <v>536</v>
      </c>
    </row>
    <row collapsed="false" customFormat="false" customHeight="false" hidden="false" ht="12.1" outlineLevel="0" r="209">
      <c r="A209" s="29" t="n">
        <v>45380.641388889</v>
      </c>
      <c r="B209" s="30" t="s">
        <v>386</v>
      </c>
      <c r="C209" s="30" t="s">
        <v>540</v>
      </c>
      <c r="D209" s="30" t="s">
        <v>381</v>
      </c>
      <c r="E209" s="30" t="s">
        <v>18</v>
      </c>
      <c r="F209" s="30" t="s">
        <v>20</v>
      </c>
      <c r="G209" s="31" t="n">
        <v>-200</v>
      </c>
      <c r="H209" s="32" t="n">
        <v>4.062</v>
      </c>
      <c r="I209" s="32" t="n">
        <v>812.4</v>
      </c>
      <c r="J209" s="32" t="n">
        <v>0</v>
      </c>
      <c r="K209" s="32" t="n">
        <v>-0.41</v>
      </c>
      <c r="L209" s="32" t="n">
        <v>-0</v>
      </c>
      <c r="M209" s="6" t="s">
        <f>=I209+J209+K209+L209</f>
      </c>
      <c r="N209" s="30"/>
      <c r="O209" s="30" t="s">
        <v>536</v>
      </c>
    </row>
    <row collapsed="false" customFormat="false" customHeight="false" hidden="false" ht="12.1" outlineLevel="0" r="210">
      <c r="A210" s="20" t="n">
        <v>45380.641863426</v>
      </c>
      <c r="B210" s="16" t="s">
        <v>410</v>
      </c>
      <c r="C210" s="16" t="s">
        <v>577</v>
      </c>
      <c r="D210" s="16" t="s">
        <v>380</v>
      </c>
      <c r="E210" s="16" t="s">
        <v>18</v>
      </c>
      <c r="F210" s="16" t="s">
        <v>20</v>
      </c>
      <c r="G210" s="7" t="n">
        <v>3000</v>
      </c>
      <c r="H210" s="6" t="n">
        <v>0.715</v>
      </c>
      <c r="I210" s="6" t="n">
        <v>-2145</v>
      </c>
      <c r="J210" s="6" t="n">
        <v>-0</v>
      </c>
      <c r="K210" s="6" t="n">
        <v>-1.71</v>
      </c>
      <c r="L210" s="6" t="n">
        <v>-0</v>
      </c>
      <c r="M210" s="6" t="s">
        <f>=I210+J210+K210+L210</f>
      </c>
      <c r="N210" s="16"/>
      <c r="O210" s="16" t="s">
        <v>536</v>
      </c>
    </row>
    <row collapsed="false" customFormat="false" customHeight="false" hidden="false" ht="12.1" outlineLevel="0" r="211">
      <c r="A211" s="29" t="n">
        <v>45383.767847222</v>
      </c>
      <c r="B211" s="30" t="s">
        <v>405</v>
      </c>
      <c r="C211" s="30" t="s">
        <v>567</v>
      </c>
      <c r="D211" s="30" t="s">
        <v>381</v>
      </c>
      <c r="E211" s="30" t="s">
        <v>92</v>
      </c>
      <c r="F211" s="30" t="s">
        <v>20</v>
      </c>
      <c r="G211" s="31" t="n">
        <v>-1</v>
      </c>
      <c r="H211" s="32" t="n">
        <v>95.57</v>
      </c>
      <c r="I211" s="32" t="n">
        <v>716.78</v>
      </c>
      <c r="J211" s="32" t="n">
        <v>6.6</v>
      </c>
      <c r="K211" s="32" t="n">
        <v>-0.47</v>
      </c>
      <c r="L211" s="32" t="n">
        <v>-0</v>
      </c>
      <c r="M211" s="6" t="s">
        <f>=I211+J211+K211+L211</f>
      </c>
      <c r="N211" s="30"/>
      <c r="O211" s="30" t="s">
        <v>536</v>
      </c>
    </row>
    <row collapsed="false" customFormat="false" customHeight="false" hidden="false" ht="12.1" outlineLevel="0" r="212">
      <c r="A212" s="29" t="n">
        <v>45383.773020833</v>
      </c>
      <c r="B212" s="30" t="s">
        <v>405</v>
      </c>
      <c r="C212" s="30" t="s">
        <v>567</v>
      </c>
      <c r="D212" s="30" t="s">
        <v>381</v>
      </c>
      <c r="E212" s="30" t="s">
        <v>92</v>
      </c>
      <c r="F212" s="30" t="s">
        <v>20</v>
      </c>
      <c r="G212" s="31" t="n">
        <v>-2</v>
      </c>
      <c r="H212" s="32" t="n">
        <v>95.57</v>
      </c>
      <c r="I212" s="32" t="n">
        <v>1433.55</v>
      </c>
      <c r="J212" s="32" t="n">
        <v>13.2</v>
      </c>
      <c r="K212" s="32" t="n">
        <v>-0.93</v>
      </c>
      <c r="L212" s="32" t="n">
        <v>-0</v>
      </c>
      <c r="M212" s="6" t="s">
        <f>=I212+J212+K212+L212</f>
      </c>
      <c r="N212" s="30"/>
      <c r="O212" s="30" t="s">
        <v>536</v>
      </c>
    </row>
    <row collapsed="false" customFormat="false" customHeight="false" hidden="false" ht="12.1" outlineLevel="0" r="213">
      <c r="A213" s="20" t="n">
        <v>45383.78505787</v>
      </c>
      <c r="B213" s="16" t="s">
        <v>420</v>
      </c>
      <c r="C213" s="16" t="s">
        <v>588</v>
      </c>
      <c r="D213" s="16" t="s">
        <v>380</v>
      </c>
      <c r="E213" s="16" t="s">
        <v>18</v>
      </c>
      <c r="F213" s="16" t="s">
        <v>20</v>
      </c>
      <c r="G213" s="7" t="n">
        <v>10</v>
      </c>
      <c r="H213" s="6" t="n">
        <v>165</v>
      </c>
      <c r="I213" s="6" t="n">
        <v>-1650</v>
      </c>
      <c r="J213" s="6" t="n">
        <v>-0</v>
      </c>
      <c r="K213" s="6" t="n">
        <v>-1.32</v>
      </c>
      <c r="L213" s="6" t="n">
        <v>-0</v>
      </c>
      <c r="M213" s="6" t="s">
        <f>=I213+J213+K213+L213</f>
      </c>
      <c r="N213" s="16"/>
      <c r="O213" s="16" t="s">
        <v>536</v>
      </c>
    </row>
    <row collapsed="false" customFormat="false" customHeight="false" hidden="false" ht="12.1" outlineLevel="0" r="214">
      <c r="A214" s="29" t="n">
        <v>45383.816030093</v>
      </c>
      <c r="B214" s="30" t="s">
        <v>384</v>
      </c>
      <c r="C214" s="30" t="s">
        <v>537</v>
      </c>
      <c r="D214" s="30" t="s">
        <v>381</v>
      </c>
      <c r="E214" s="30" t="s">
        <v>18</v>
      </c>
      <c r="F214" s="30" t="s">
        <v>20</v>
      </c>
      <c r="G214" s="31" t="n">
        <v>-110</v>
      </c>
      <c r="H214" s="32" t="n">
        <v>158</v>
      </c>
      <c r="I214" s="32" t="n">
        <v>17380</v>
      </c>
      <c r="J214" s="32" t="n">
        <v>0</v>
      </c>
      <c r="K214" s="32" t="n">
        <v>-8.69</v>
      </c>
      <c r="L214" s="32" t="n">
        <v>-0</v>
      </c>
      <c r="M214" s="6" t="s">
        <f>=I214+J214+K214+L214</f>
      </c>
      <c r="N214" s="30"/>
      <c r="O214" s="30" t="s">
        <v>536</v>
      </c>
    </row>
    <row collapsed="false" customFormat="false" customHeight="false" hidden="false" ht="12.1" outlineLevel="0" r="215">
      <c r="A215" s="20" t="n">
        <v>45383.816423611</v>
      </c>
      <c r="B215" s="16" t="s">
        <v>416</v>
      </c>
      <c r="C215" s="16" t="s">
        <v>584</v>
      </c>
      <c r="D215" s="16" t="s">
        <v>380</v>
      </c>
      <c r="E215" s="16" t="s">
        <v>18</v>
      </c>
      <c r="F215" s="16" t="s">
        <v>20</v>
      </c>
      <c r="G215" s="7" t="n">
        <v>200</v>
      </c>
      <c r="H215" s="6" t="n">
        <v>66.835</v>
      </c>
      <c r="I215" s="6" t="n">
        <v>-13367</v>
      </c>
      <c r="J215" s="6" t="n">
        <v>-0</v>
      </c>
      <c r="K215" s="6" t="n">
        <v>-10.69</v>
      </c>
      <c r="L215" s="6" t="n">
        <v>-0</v>
      </c>
      <c r="M215" s="6" t="s">
        <f>=I215+J215+K215+L215</f>
      </c>
      <c r="N215" s="16"/>
      <c r="O215" s="16" t="s">
        <v>536</v>
      </c>
    </row>
    <row collapsed="false" customFormat="false" customHeight="false" hidden="false" ht="12.1" outlineLevel="0" r="216">
      <c r="A216" s="29" t="n">
        <v>45383.817222222</v>
      </c>
      <c r="B216" s="30" t="s">
        <v>384</v>
      </c>
      <c r="C216" s="30" t="s">
        <v>537</v>
      </c>
      <c r="D216" s="30" t="s">
        <v>381</v>
      </c>
      <c r="E216" s="30" t="s">
        <v>18</v>
      </c>
      <c r="F216" s="30" t="s">
        <v>20</v>
      </c>
      <c r="G216" s="31" t="n">
        <v>-20</v>
      </c>
      <c r="H216" s="32" t="n">
        <v>158</v>
      </c>
      <c r="I216" s="32" t="n">
        <v>3160</v>
      </c>
      <c r="J216" s="32" t="n">
        <v>0</v>
      </c>
      <c r="K216" s="32" t="n">
        <v>-1.58</v>
      </c>
      <c r="L216" s="32" t="n">
        <v>-0</v>
      </c>
      <c r="M216" s="6" t="s">
        <f>=I216+J216+K216+L216</f>
      </c>
      <c r="N216" s="30"/>
      <c r="O216" s="30" t="s">
        <v>536</v>
      </c>
    </row>
    <row collapsed="false" customFormat="false" customHeight="false" hidden="false" ht="12.1" outlineLevel="0" r="217">
      <c r="A217" s="20" t="n">
        <v>45383.817928241</v>
      </c>
      <c r="B217" s="16" t="s">
        <v>406</v>
      </c>
      <c r="C217" s="16" t="s">
        <v>569</v>
      </c>
      <c r="D217" s="16" t="s">
        <v>380</v>
      </c>
      <c r="E217" s="16" t="s">
        <v>18</v>
      </c>
      <c r="F217" s="16" t="s">
        <v>20</v>
      </c>
      <c r="G217" s="7" t="n">
        <v>30</v>
      </c>
      <c r="H217" s="6" t="n">
        <v>218.28</v>
      </c>
      <c r="I217" s="6" t="n">
        <v>-6548.4</v>
      </c>
      <c r="J217" s="6" t="n">
        <v>-0</v>
      </c>
      <c r="K217" s="6" t="n">
        <v>-5.23</v>
      </c>
      <c r="L217" s="6" t="n">
        <v>-0</v>
      </c>
      <c r="M217" s="6" t="s">
        <f>=I217+J217+K217+L217</f>
      </c>
      <c r="N217" s="16"/>
      <c r="O217" s="16" t="s">
        <v>536</v>
      </c>
    </row>
    <row collapsed="false" customFormat="false" customHeight="false" hidden="false" ht="12.1" outlineLevel="0" r="218">
      <c r="A218" s="29" t="n">
        <v>45384.763541667</v>
      </c>
      <c r="B218" s="30" t="s">
        <v>420</v>
      </c>
      <c r="C218" s="30" t="s">
        <v>588</v>
      </c>
      <c r="D218" s="30" t="s">
        <v>381</v>
      </c>
      <c r="E218" s="30" t="s">
        <v>18</v>
      </c>
      <c r="F218" s="30" t="s">
        <v>20</v>
      </c>
      <c r="G218" s="31" t="n">
        <v>-10</v>
      </c>
      <c r="H218" s="32" t="n">
        <v>164.46</v>
      </c>
      <c r="I218" s="32" t="n">
        <v>1644.6</v>
      </c>
      <c r="J218" s="32" t="n">
        <v>0</v>
      </c>
      <c r="K218" s="32" t="n">
        <v>-1.31</v>
      </c>
      <c r="L218" s="32" t="n">
        <v>-0</v>
      </c>
      <c r="M218" s="6" t="s">
        <f>=I218+J218+K218+L218</f>
      </c>
      <c r="N218" s="30"/>
      <c r="O218" s="30" t="s">
        <v>536</v>
      </c>
    </row>
    <row collapsed="false" customFormat="false" customHeight="false" hidden="false" ht="12.1" outlineLevel="0" r="219">
      <c r="A219" s="20" t="n">
        <v>45384.763888889</v>
      </c>
      <c r="B219" s="16" t="s">
        <v>421</v>
      </c>
      <c r="C219" s="16" t="s">
        <v>589</v>
      </c>
      <c r="D219" s="16" t="s">
        <v>380</v>
      </c>
      <c r="E219" s="16" t="s">
        <v>18</v>
      </c>
      <c r="F219" s="16" t="s">
        <v>20</v>
      </c>
      <c r="G219" s="7" t="n">
        <v>1</v>
      </c>
      <c r="H219" s="6" t="n">
        <v>1642</v>
      </c>
      <c r="I219" s="6" t="n">
        <v>-1642</v>
      </c>
      <c r="J219" s="6" t="n">
        <v>-0</v>
      </c>
      <c r="K219" s="6" t="n">
        <v>-1.31</v>
      </c>
      <c r="L219" s="6" t="n">
        <v>-0</v>
      </c>
      <c r="M219" s="6" t="s">
        <f>=I219+J219+K219+L219</f>
      </c>
      <c r="N219" s="16"/>
      <c r="O219" s="16" t="s">
        <v>536</v>
      </c>
    </row>
    <row collapsed="false" customFormat="false" customHeight="false" hidden="false" ht="12.1" outlineLevel="0" r="220">
      <c r="A220" s="20" t="n">
        <v>45384.765185185</v>
      </c>
      <c r="B220" s="16" t="s">
        <v>407</v>
      </c>
      <c r="C220" s="16" t="s">
        <v>570</v>
      </c>
      <c r="D220" s="16" t="s">
        <v>380</v>
      </c>
      <c r="E220" s="16" t="s">
        <v>18</v>
      </c>
      <c r="F220" s="16" t="s">
        <v>20</v>
      </c>
      <c r="G220" s="7" t="n">
        <v>10</v>
      </c>
      <c r="H220" s="6" t="n">
        <v>85.55</v>
      </c>
      <c r="I220" s="6" t="n">
        <v>-855.5</v>
      </c>
      <c r="J220" s="6" t="n">
        <v>-0</v>
      </c>
      <c r="K220" s="6" t="n">
        <v>-0.69</v>
      </c>
      <c r="L220" s="6" t="n">
        <v>-0</v>
      </c>
      <c r="M220" s="6" t="s">
        <f>=I220+J220+K220+L220</f>
      </c>
      <c r="N220" s="16"/>
      <c r="O220" s="16" t="s">
        <v>536</v>
      </c>
    </row>
    <row collapsed="false" customFormat="false" customHeight="false" hidden="false" ht="12.1" outlineLevel="0" r="221">
      <c r="A221" s="29" t="n">
        <v>45384.765787037</v>
      </c>
      <c r="B221" s="30" t="s">
        <v>408</v>
      </c>
      <c r="C221" s="30" t="s">
        <v>572</v>
      </c>
      <c r="D221" s="30" t="s">
        <v>381</v>
      </c>
      <c r="E221" s="30" t="s">
        <v>18</v>
      </c>
      <c r="F221" s="30" t="s">
        <v>20</v>
      </c>
      <c r="G221" s="31" t="n">
        <v>-1</v>
      </c>
      <c r="H221" s="32" t="n">
        <v>682.15</v>
      </c>
      <c r="I221" s="32" t="n">
        <v>682.15</v>
      </c>
      <c r="J221" s="32" t="n">
        <v>0</v>
      </c>
      <c r="K221" s="32" t="n">
        <v>-0.55</v>
      </c>
      <c r="L221" s="32" t="n">
        <v>-0</v>
      </c>
      <c r="M221" s="6" t="s">
        <f>=I221+J221+K221+L221</f>
      </c>
      <c r="N221" s="30"/>
      <c r="O221" s="30" t="s">
        <v>536</v>
      </c>
    </row>
    <row collapsed="false" customFormat="false" customHeight="false" hidden="false" ht="12.1" outlineLevel="0" r="222">
      <c r="A222" s="29" t="n">
        <v>45384.765787037</v>
      </c>
      <c r="B222" s="30" t="s">
        <v>408</v>
      </c>
      <c r="C222" s="30" t="s">
        <v>572</v>
      </c>
      <c r="D222" s="30" t="s">
        <v>381</v>
      </c>
      <c r="E222" s="30" t="s">
        <v>18</v>
      </c>
      <c r="F222" s="30" t="s">
        <v>20</v>
      </c>
      <c r="G222" s="31" t="n">
        <v>-14</v>
      </c>
      <c r="H222" s="32" t="n">
        <v>682.1</v>
      </c>
      <c r="I222" s="32" t="n">
        <v>9549.4</v>
      </c>
      <c r="J222" s="32" t="n">
        <v>0</v>
      </c>
      <c r="K222" s="32" t="n">
        <v>-7.64</v>
      </c>
      <c r="L222" s="32" t="n">
        <v>-0</v>
      </c>
      <c r="M222" s="6" t="s">
        <f>=I222+J222+K222+L222</f>
      </c>
      <c r="N222" s="30"/>
      <c r="O222" s="30" t="s">
        <v>536</v>
      </c>
    </row>
    <row collapsed="false" customFormat="false" customHeight="false" hidden="false" ht="12.1" outlineLevel="0" r="223">
      <c r="A223" s="20" t="n">
        <v>45384.766041667</v>
      </c>
      <c r="B223" s="16" t="s">
        <v>407</v>
      </c>
      <c r="C223" s="16" t="s">
        <v>570</v>
      </c>
      <c r="D223" s="16" t="s">
        <v>380</v>
      </c>
      <c r="E223" s="16" t="s">
        <v>18</v>
      </c>
      <c r="F223" s="16" t="s">
        <v>20</v>
      </c>
      <c r="G223" s="7" t="n">
        <v>120</v>
      </c>
      <c r="H223" s="6" t="n">
        <v>85.55</v>
      </c>
      <c r="I223" s="6" t="n">
        <v>-10266</v>
      </c>
      <c r="J223" s="6" t="n">
        <v>-0</v>
      </c>
      <c r="K223" s="6" t="n">
        <v>-8.21</v>
      </c>
      <c r="L223" s="6" t="n">
        <v>-0</v>
      </c>
      <c r="M223" s="6" t="s">
        <f>=I223+J223+K223+L223</f>
      </c>
      <c r="N223" s="16"/>
      <c r="O223" s="16" t="s">
        <v>536</v>
      </c>
    </row>
    <row collapsed="false" customFormat="false" customHeight="false" hidden="false" ht="12.1" outlineLevel="0" r="224">
      <c r="A224" s="29" t="n">
        <v>45385.498206019</v>
      </c>
      <c r="B224" s="30" t="s">
        <v>421</v>
      </c>
      <c r="C224" s="30" t="s">
        <v>589</v>
      </c>
      <c r="D224" s="30" t="s">
        <v>381</v>
      </c>
      <c r="E224" s="30" t="s">
        <v>18</v>
      </c>
      <c r="F224" s="30" t="s">
        <v>20</v>
      </c>
      <c r="G224" s="31" t="n">
        <v>-1</v>
      </c>
      <c r="H224" s="32" t="n">
        <v>1633.5</v>
      </c>
      <c r="I224" s="32" t="n">
        <v>1633.5</v>
      </c>
      <c r="J224" s="32" t="n">
        <v>0</v>
      </c>
      <c r="K224" s="32" t="n">
        <v>-1.31</v>
      </c>
      <c r="L224" s="32" t="n">
        <v>-0</v>
      </c>
      <c r="M224" s="6" t="s">
        <f>=I224+J224+K224+L224</f>
      </c>
      <c r="N224" s="30"/>
      <c r="O224" s="30" t="s">
        <v>536</v>
      </c>
    </row>
    <row collapsed="false" customFormat="false" customHeight="false" hidden="false" ht="12.1" outlineLevel="0" r="225">
      <c r="A225" s="20" t="n">
        <v>45385.866157407</v>
      </c>
      <c r="B225" s="16" t="s">
        <v>73</v>
      </c>
      <c r="C225" s="16" t="s">
        <v>565</v>
      </c>
      <c r="D225" s="16" t="s">
        <v>380</v>
      </c>
      <c r="E225" s="16" t="s">
        <v>50</v>
      </c>
      <c r="F225" s="16" t="s">
        <v>20</v>
      </c>
      <c r="G225" s="7" t="n">
        <v>1350</v>
      </c>
      <c r="H225" s="6" t="n">
        <v>1.3736</v>
      </c>
      <c r="I225" s="6" t="n">
        <v>-1854.36</v>
      </c>
      <c r="J225" s="6" t="n">
        <v>-0</v>
      </c>
      <c r="K225" s="6" t="n">
        <v>-0</v>
      </c>
      <c r="L225" s="6" t="n">
        <v>-0</v>
      </c>
      <c r="M225" s="6" t="s">
        <f>=I225+J225+K225+L225</f>
      </c>
      <c r="N225" s="16"/>
      <c r="O225" s="16" t="s">
        <v>536</v>
      </c>
    </row>
    <row collapsed="false" customFormat="false" customHeight="false" hidden="false" ht="12.1" outlineLevel="0" r="226">
      <c r="A226" s="21" t="n">
        <v>45386.020636574</v>
      </c>
      <c r="B226" s="22" t="s">
        <v>535</v>
      </c>
      <c r="C226" s="22" t="s">
        <v>154</v>
      </c>
      <c r="D226" s="22" t="s">
        <v>535</v>
      </c>
      <c r="E226" s="22" t="s">
        <v>535</v>
      </c>
      <c r="F226" s="22" t="s">
        <v>20</v>
      </c>
      <c r="G226" s="23" t="n">
        <v>1</v>
      </c>
      <c r="H226" s="24" t="n">
        <v>48.01</v>
      </c>
      <c r="I226" s="24" t="n">
        <v>48.01</v>
      </c>
      <c r="J226" s="24" t="n">
        <v>0</v>
      </c>
      <c r="K226" s="24" t="n">
        <v>-0</v>
      </c>
      <c r="L226" s="24" t="n">
        <v>-0</v>
      </c>
      <c r="M226" s="6" t="s">
        <f>=I226+J226+K226+L226</f>
      </c>
      <c r="N226" s="22"/>
      <c r="O226" s="22" t="s">
        <v>536</v>
      </c>
    </row>
    <row collapsed="false" customFormat="false" customHeight="false" hidden="false" ht="12.1" outlineLevel="0" r="227">
      <c r="A227" s="20" t="n">
        <v>45386.446446759</v>
      </c>
      <c r="B227" s="16" t="s">
        <v>73</v>
      </c>
      <c r="C227" s="16" t="s">
        <v>565</v>
      </c>
      <c r="D227" s="16" t="s">
        <v>380</v>
      </c>
      <c r="E227" s="16" t="s">
        <v>50</v>
      </c>
      <c r="F227" s="16" t="s">
        <v>20</v>
      </c>
      <c r="G227" s="7" t="n">
        <v>72</v>
      </c>
      <c r="H227" s="6" t="n">
        <v>1.3742</v>
      </c>
      <c r="I227" s="6" t="n">
        <v>-98.94</v>
      </c>
      <c r="J227" s="6" t="n">
        <v>-0</v>
      </c>
      <c r="K227" s="6" t="n">
        <v>-0</v>
      </c>
      <c r="L227" s="6" t="n">
        <v>-0</v>
      </c>
      <c r="M227" s="6" t="s">
        <f>=I227+J227+K227+L227</f>
      </c>
      <c r="N227" s="16"/>
      <c r="O227" s="16" t="s">
        <v>536</v>
      </c>
    </row>
    <row collapsed="false" customFormat="false" customHeight="false" hidden="false" ht="12.1" outlineLevel="0" r="228">
      <c r="A228" s="29" t="n">
        <v>45387.002893519</v>
      </c>
      <c r="B228" s="30" t="s">
        <v>410</v>
      </c>
      <c r="C228" s="30" t="s">
        <v>577</v>
      </c>
      <c r="D228" s="30" t="s">
        <v>381</v>
      </c>
      <c r="E228" s="30" t="s">
        <v>18</v>
      </c>
      <c r="F228" s="30" t="s">
        <v>20</v>
      </c>
      <c r="G228" s="31" t="n">
        <v>-4000</v>
      </c>
      <c r="H228" s="32" t="n">
        <v>0.7327</v>
      </c>
      <c r="I228" s="32" t="n">
        <v>2930.8</v>
      </c>
      <c r="J228" s="32" t="n">
        <v>0</v>
      </c>
      <c r="K228" s="32" t="n">
        <v>-2.35</v>
      </c>
      <c r="L228" s="32" t="n">
        <v>-0</v>
      </c>
      <c r="M228" s="6" t="s">
        <f>=I228+J228+K228+L228</f>
      </c>
      <c r="N228" s="30"/>
      <c r="O228" s="30" t="s">
        <v>536</v>
      </c>
    </row>
    <row collapsed="false" customFormat="false" customHeight="false" hidden="false" ht="12.1" outlineLevel="0" r="229">
      <c r="A229" s="20" t="n">
        <v>45387.005023148</v>
      </c>
      <c r="B229" s="16" t="s">
        <v>73</v>
      </c>
      <c r="C229" s="16" t="s">
        <v>565</v>
      </c>
      <c r="D229" s="16" t="s">
        <v>380</v>
      </c>
      <c r="E229" s="16" t="s">
        <v>50</v>
      </c>
      <c r="F229" s="16" t="s">
        <v>20</v>
      </c>
      <c r="G229" s="7" t="n">
        <v>2090</v>
      </c>
      <c r="H229" s="6" t="n">
        <v>1.3742</v>
      </c>
      <c r="I229" s="6" t="n">
        <v>-2872.08</v>
      </c>
      <c r="J229" s="6" t="n">
        <v>-0</v>
      </c>
      <c r="K229" s="6" t="n">
        <v>-0</v>
      </c>
      <c r="L229" s="6" t="n">
        <v>-0</v>
      </c>
      <c r="M229" s="6" t="s">
        <f>=I229+J229+K229+L229</f>
      </c>
      <c r="N229" s="16"/>
      <c r="O229" s="16" t="s">
        <v>536</v>
      </c>
    </row>
    <row collapsed="false" customFormat="false" customHeight="false" hidden="false" ht="12.1" outlineLevel="0" r="230">
      <c r="A230" s="29" t="n">
        <v>45387.791585648</v>
      </c>
      <c r="B230" s="30" t="s">
        <v>73</v>
      </c>
      <c r="C230" s="30" t="s">
        <v>565</v>
      </c>
      <c r="D230" s="30" t="s">
        <v>381</v>
      </c>
      <c r="E230" s="30" t="s">
        <v>50</v>
      </c>
      <c r="F230" s="30" t="s">
        <v>20</v>
      </c>
      <c r="G230" s="31" t="n">
        <v>-3512</v>
      </c>
      <c r="H230" s="32" t="n">
        <v>1.3758</v>
      </c>
      <c r="I230" s="32" t="n">
        <v>4831.81</v>
      </c>
      <c r="J230" s="32" t="n">
        <v>0</v>
      </c>
      <c r="K230" s="32" t="n">
        <v>-0</v>
      </c>
      <c r="L230" s="32" t="n">
        <v>-0</v>
      </c>
      <c r="M230" s="6" t="s">
        <f>=I230+J230+K230+L230</f>
      </c>
      <c r="N230" s="30"/>
      <c r="O230" s="30" t="s">
        <v>536</v>
      </c>
    </row>
    <row collapsed="false" customFormat="false" customHeight="false" hidden="false" ht="12.1" outlineLevel="0" r="231">
      <c r="A231" s="20" t="n">
        <v>45387.792372685</v>
      </c>
      <c r="B231" s="16" t="s">
        <v>406</v>
      </c>
      <c r="C231" s="16" t="s">
        <v>569</v>
      </c>
      <c r="D231" s="16" t="s">
        <v>380</v>
      </c>
      <c r="E231" s="16" t="s">
        <v>18</v>
      </c>
      <c r="F231" s="16" t="s">
        <v>20</v>
      </c>
      <c r="G231" s="7" t="n">
        <v>10</v>
      </c>
      <c r="H231" s="6" t="n">
        <v>224.5</v>
      </c>
      <c r="I231" s="6" t="n">
        <v>-2245</v>
      </c>
      <c r="J231" s="6" t="n">
        <v>-0</v>
      </c>
      <c r="K231" s="6" t="n">
        <v>-1.8</v>
      </c>
      <c r="L231" s="6" t="n">
        <v>-0</v>
      </c>
      <c r="M231" s="6" t="s">
        <f>=I231+J231+K231+L231</f>
      </c>
      <c r="N231" s="16"/>
      <c r="O231" s="16" t="s">
        <v>536</v>
      </c>
    </row>
    <row collapsed="false" customFormat="false" customHeight="false" hidden="false" ht="12.1" outlineLevel="0" r="232">
      <c r="A232" s="20" t="n">
        <v>45387.792372685</v>
      </c>
      <c r="B232" s="16" t="s">
        <v>406</v>
      </c>
      <c r="C232" s="16" t="s">
        <v>569</v>
      </c>
      <c r="D232" s="16" t="s">
        <v>380</v>
      </c>
      <c r="E232" s="16" t="s">
        <v>18</v>
      </c>
      <c r="F232" s="16" t="s">
        <v>20</v>
      </c>
      <c r="G232" s="7" t="n">
        <v>10</v>
      </c>
      <c r="H232" s="6" t="n">
        <v>224.56</v>
      </c>
      <c r="I232" s="6" t="n">
        <v>-2245.6</v>
      </c>
      <c r="J232" s="6" t="n">
        <v>-0</v>
      </c>
      <c r="K232" s="6" t="n">
        <v>-1.8</v>
      </c>
      <c r="L232" s="6" t="n">
        <v>-0</v>
      </c>
      <c r="M232" s="6" t="s">
        <f>=I232+J232+K232+L232</f>
      </c>
      <c r="N232" s="16"/>
      <c r="O232" s="16" t="s">
        <v>536</v>
      </c>
    </row>
    <row collapsed="false" customFormat="false" customHeight="false" hidden="false" ht="12.1" outlineLevel="0" r="233">
      <c r="A233" s="20" t="n">
        <v>45387.794618056</v>
      </c>
      <c r="B233" s="16" t="s">
        <v>73</v>
      </c>
      <c r="C233" s="16" t="s">
        <v>565</v>
      </c>
      <c r="D233" s="16" t="s">
        <v>380</v>
      </c>
      <c r="E233" s="16" t="s">
        <v>50</v>
      </c>
      <c r="F233" s="16" t="s">
        <v>20</v>
      </c>
      <c r="G233" s="7" t="n">
        <v>275</v>
      </c>
      <c r="H233" s="6" t="n">
        <v>1.3759</v>
      </c>
      <c r="I233" s="6" t="n">
        <v>-378.37</v>
      </c>
      <c r="J233" s="6" t="n">
        <v>-0</v>
      </c>
      <c r="K233" s="6" t="n">
        <v>-0</v>
      </c>
      <c r="L233" s="6" t="n">
        <v>-0</v>
      </c>
      <c r="M233" s="6" t="s">
        <f>=I233+J233+K233+L233</f>
      </c>
      <c r="N233" s="16"/>
      <c r="O233" s="16" t="s">
        <v>536</v>
      </c>
    </row>
    <row collapsed="false" customFormat="false" customHeight="false" hidden="false" ht="12.1" outlineLevel="0" r="234">
      <c r="A234" s="20" t="n">
        <v>45392.536840278</v>
      </c>
      <c r="B234" s="16" t="s">
        <v>73</v>
      </c>
      <c r="C234" s="16" t="s">
        <v>565</v>
      </c>
      <c r="D234" s="16" t="s">
        <v>380</v>
      </c>
      <c r="E234" s="16" t="s">
        <v>50</v>
      </c>
      <c r="F234" s="16" t="s">
        <v>20</v>
      </c>
      <c r="G234" s="7" t="n">
        <v>14</v>
      </c>
      <c r="H234" s="6" t="n">
        <v>1.3776</v>
      </c>
      <c r="I234" s="6" t="n">
        <v>-19.29</v>
      </c>
      <c r="J234" s="6" t="n">
        <v>-0</v>
      </c>
      <c r="K234" s="6" t="n">
        <v>-0</v>
      </c>
      <c r="L234" s="6" t="n">
        <v>-0</v>
      </c>
      <c r="M234" s="6" t="s">
        <f>=I234+J234+K234+L234</f>
      </c>
      <c r="N234" s="16"/>
      <c r="O234" s="16" t="s">
        <v>536</v>
      </c>
    </row>
    <row collapsed="false" customFormat="false" customHeight="false" hidden="false" ht="12.1" outlineLevel="0" r="235">
      <c r="A235" s="29" t="n">
        <v>45407.498252315</v>
      </c>
      <c r="B235" s="30" t="s">
        <v>412</v>
      </c>
      <c r="C235" s="30" t="s">
        <v>579</v>
      </c>
      <c r="D235" s="30" t="s">
        <v>381</v>
      </c>
      <c r="E235" s="30" t="s">
        <v>18</v>
      </c>
      <c r="F235" s="30" t="s">
        <v>20</v>
      </c>
      <c r="G235" s="31" t="n">
        <v>-50000</v>
      </c>
      <c r="H235" s="32" t="n">
        <v>0.3588</v>
      </c>
      <c r="I235" s="32" t="n">
        <v>17940</v>
      </c>
      <c r="J235" s="32" t="n">
        <v>0</v>
      </c>
      <c r="K235" s="32" t="n">
        <v>-14.35</v>
      </c>
      <c r="L235" s="32" t="n">
        <v>-0</v>
      </c>
      <c r="M235" s="6" t="s">
        <f>=I235+J235+K235+L235</f>
      </c>
      <c r="N235" s="30"/>
      <c r="O235" s="30" t="s">
        <v>536</v>
      </c>
    </row>
    <row collapsed="false" customFormat="false" customHeight="false" hidden="false" ht="12.1" outlineLevel="0" r="236">
      <c r="A236" s="29" t="n">
        <v>45407.498518519</v>
      </c>
      <c r="B236" s="30" t="s">
        <v>412</v>
      </c>
      <c r="C236" s="30" t="s">
        <v>579</v>
      </c>
      <c r="D236" s="30" t="s">
        <v>381</v>
      </c>
      <c r="E236" s="30" t="s">
        <v>18</v>
      </c>
      <c r="F236" s="30" t="s">
        <v>20</v>
      </c>
      <c r="G236" s="31" t="n">
        <v>-40000</v>
      </c>
      <c r="H236" s="32" t="n">
        <v>0.3588</v>
      </c>
      <c r="I236" s="32" t="n">
        <v>14352</v>
      </c>
      <c r="J236" s="32" t="n">
        <v>0</v>
      </c>
      <c r="K236" s="32" t="n">
        <v>-7.18</v>
      </c>
      <c r="L236" s="32" t="n">
        <v>-0</v>
      </c>
      <c r="M236" s="6" t="s">
        <f>=I236+J236+K236+L236</f>
      </c>
      <c r="N236" s="30"/>
      <c r="O236" s="30" t="s">
        <v>536</v>
      </c>
    </row>
    <row collapsed="false" customFormat="false" customHeight="false" hidden="false" ht="12.1" outlineLevel="0" r="237">
      <c r="A237" s="20" t="n">
        <v>45407.499016204</v>
      </c>
      <c r="B237" s="16" t="s">
        <v>422</v>
      </c>
      <c r="C237" s="16" t="s">
        <v>590</v>
      </c>
      <c r="D237" s="16" t="s">
        <v>380</v>
      </c>
      <c r="E237" s="16" t="s">
        <v>18</v>
      </c>
      <c r="F237" s="16" t="s">
        <v>20</v>
      </c>
      <c r="G237" s="7" t="n">
        <v>100</v>
      </c>
      <c r="H237" s="6" t="n">
        <v>308.05</v>
      </c>
      <c r="I237" s="6" t="n">
        <v>-30805</v>
      </c>
      <c r="J237" s="6" t="n">
        <v>-0</v>
      </c>
      <c r="K237" s="6" t="n">
        <v>-24.64</v>
      </c>
      <c r="L237" s="6" t="n">
        <v>-0</v>
      </c>
      <c r="M237" s="6" t="s">
        <f>=I237+J237+K237+L237</f>
      </c>
      <c r="N237" s="16"/>
      <c r="O237" s="16" t="s">
        <v>536</v>
      </c>
    </row>
    <row collapsed="false" customFormat="false" customHeight="false" hidden="false" ht="12.1" outlineLevel="0" r="238">
      <c r="A238" s="20" t="n">
        <v>45407.525023148</v>
      </c>
      <c r="B238" s="16" t="s">
        <v>73</v>
      </c>
      <c r="C238" s="16" t="s">
        <v>565</v>
      </c>
      <c r="D238" s="16" t="s">
        <v>380</v>
      </c>
      <c r="E238" s="16" t="s">
        <v>50</v>
      </c>
      <c r="F238" s="16" t="s">
        <v>20</v>
      </c>
      <c r="G238" s="7" t="n">
        <v>990</v>
      </c>
      <c r="H238" s="6" t="n">
        <v>1.3857</v>
      </c>
      <c r="I238" s="6" t="n">
        <v>-1371.84</v>
      </c>
      <c r="J238" s="6" t="n">
        <v>-0</v>
      </c>
      <c r="K238" s="6" t="n">
        <v>-0</v>
      </c>
      <c r="L238" s="6" t="n">
        <v>-0</v>
      </c>
      <c r="M238" s="6" t="s">
        <f>=I238+J238+K238+L238</f>
      </c>
      <c r="N238" s="16"/>
      <c r="O238" s="16" t="s">
        <v>536</v>
      </c>
    </row>
    <row collapsed="false" customFormat="false" customHeight="false" hidden="false" ht="12.1" outlineLevel="0" r="239">
      <c r="A239" s="29" t="n">
        <v>45407.582488426</v>
      </c>
      <c r="B239" s="30" t="s">
        <v>73</v>
      </c>
      <c r="C239" s="30" t="s">
        <v>565</v>
      </c>
      <c r="D239" s="30" t="s">
        <v>381</v>
      </c>
      <c r="E239" s="30" t="s">
        <v>50</v>
      </c>
      <c r="F239" s="30" t="s">
        <v>20</v>
      </c>
      <c r="G239" s="31" t="n">
        <v>-1279</v>
      </c>
      <c r="H239" s="32" t="n">
        <v>1.3856</v>
      </c>
      <c r="I239" s="32" t="n">
        <v>1772.18</v>
      </c>
      <c r="J239" s="32" t="n">
        <v>0</v>
      </c>
      <c r="K239" s="32" t="n">
        <v>-0</v>
      </c>
      <c r="L239" s="32" t="n">
        <v>-0</v>
      </c>
      <c r="M239" s="6" t="s">
        <f>=I239+J239+K239+L239</f>
      </c>
      <c r="N239" s="30"/>
      <c r="O239" s="30" t="s">
        <v>536</v>
      </c>
    </row>
    <row collapsed="false" customFormat="false" customHeight="false" hidden="false" ht="12.1" outlineLevel="0" r="240">
      <c r="A240" s="20" t="n">
        <v>45407.676076389</v>
      </c>
      <c r="B240" s="16" t="s">
        <v>407</v>
      </c>
      <c r="C240" s="16" t="s">
        <v>570</v>
      </c>
      <c r="D240" s="16" t="s">
        <v>380</v>
      </c>
      <c r="E240" s="16" t="s">
        <v>18</v>
      </c>
      <c r="F240" s="16" t="s">
        <v>20</v>
      </c>
      <c r="G240" s="7" t="n">
        <v>20</v>
      </c>
      <c r="H240" s="6" t="n">
        <v>86.85</v>
      </c>
      <c r="I240" s="6" t="n">
        <v>-1737</v>
      </c>
      <c r="J240" s="6" t="n">
        <v>-0</v>
      </c>
      <c r="K240" s="6" t="n">
        <v>-0.87</v>
      </c>
      <c r="L240" s="6" t="n">
        <v>-0</v>
      </c>
      <c r="M240" s="6" t="s">
        <f>=I240+J240+K240+L240</f>
      </c>
      <c r="N240" s="16"/>
      <c r="O240" s="16" t="s">
        <v>536</v>
      </c>
    </row>
    <row collapsed="false" customFormat="false" customHeight="false" hidden="false" ht="12.1" outlineLevel="0" r="241">
      <c r="A241" s="29" t="n">
        <v>45415.631944444</v>
      </c>
      <c r="B241" s="30" t="s">
        <v>416</v>
      </c>
      <c r="C241" s="30" t="s">
        <v>584</v>
      </c>
      <c r="D241" s="30" t="s">
        <v>381</v>
      </c>
      <c r="E241" s="30" t="s">
        <v>18</v>
      </c>
      <c r="F241" s="30" t="s">
        <v>20</v>
      </c>
      <c r="G241" s="31" t="n">
        <v>-300</v>
      </c>
      <c r="H241" s="32" t="n">
        <v>67.4</v>
      </c>
      <c r="I241" s="32" t="n">
        <v>20220</v>
      </c>
      <c r="J241" s="32" t="n">
        <v>0</v>
      </c>
      <c r="K241" s="32" t="n">
        <v>-16.18</v>
      </c>
      <c r="L241" s="32" t="n">
        <v>-0</v>
      </c>
      <c r="M241" s="6" t="s">
        <f>=I241+J241+K241+L241</f>
      </c>
      <c r="N241" s="30"/>
      <c r="O241" s="30" t="s">
        <v>536</v>
      </c>
    </row>
    <row collapsed="false" customFormat="false" customHeight="false" hidden="false" ht="12.1" outlineLevel="0" r="242">
      <c r="A242" s="20" t="n">
        <v>45415.632615741</v>
      </c>
      <c r="B242" s="16" t="s">
        <v>412</v>
      </c>
      <c r="C242" s="16" t="s">
        <v>579</v>
      </c>
      <c r="D242" s="16" t="s">
        <v>380</v>
      </c>
      <c r="E242" s="16" t="s">
        <v>18</v>
      </c>
      <c r="F242" s="16" t="s">
        <v>20</v>
      </c>
      <c r="G242" s="7" t="n">
        <v>50000</v>
      </c>
      <c r="H242" s="6" t="n">
        <v>0.376</v>
      </c>
      <c r="I242" s="6" t="n">
        <v>-18800</v>
      </c>
      <c r="J242" s="6" t="n">
        <v>-0</v>
      </c>
      <c r="K242" s="6" t="n">
        <v>-15.04</v>
      </c>
      <c r="L242" s="6" t="n">
        <v>-0</v>
      </c>
      <c r="M242" s="6" t="s">
        <f>=I242+J242+K242+L242</f>
      </c>
      <c r="N242" s="16"/>
      <c r="O242" s="16" t="s">
        <v>536</v>
      </c>
    </row>
    <row collapsed="false" customFormat="false" customHeight="false" hidden="false" ht="12.1" outlineLevel="0" r="243">
      <c r="A243" s="20" t="n">
        <v>45415.633321759</v>
      </c>
      <c r="B243" s="16" t="s">
        <v>73</v>
      </c>
      <c r="C243" s="16" t="s">
        <v>565</v>
      </c>
      <c r="D243" s="16" t="s">
        <v>380</v>
      </c>
      <c r="E243" s="16" t="s">
        <v>50</v>
      </c>
      <c r="F243" s="16" t="s">
        <v>20</v>
      </c>
      <c r="G243" s="7" t="n">
        <v>1050</v>
      </c>
      <c r="H243" s="6" t="n">
        <v>1.3918</v>
      </c>
      <c r="I243" s="6" t="n">
        <v>-1461.39</v>
      </c>
      <c r="J243" s="6" t="n">
        <v>-0</v>
      </c>
      <c r="K243" s="6" t="n">
        <v>-0</v>
      </c>
      <c r="L243" s="6" t="n">
        <v>-0</v>
      </c>
      <c r="M243" s="6" t="s">
        <f>=I243+J243+K243+L243</f>
      </c>
      <c r="N243" s="16"/>
      <c r="O243" s="16" t="s">
        <v>536</v>
      </c>
    </row>
    <row collapsed="false" customFormat="false" customHeight="false" hidden="false" ht="12.1" outlineLevel="0" r="244">
      <c r="A244" s="29" t="n">
        <v>45420.781215278</v>
      </c>
      <c r="B244" s="30" t="s">
        <v>407</v>
      </c>
      <c r="C244" s="30" t="s">
        <v>570</v>
      </c>
      <c r="D244" s="30" t="s">
        <v>381</v>
      </c>
      <c r="E244" s="30" t="s">
        <v>18</v>
      </c>
      <c r="F244" s="30" t="s">
        <v>20</v>
      </c>
      <c r="G244" s="31" t="n">
        <v>-210</v>
      </c>
      <c r="H244" s="32" t="n">
        <v>86.8</v>
      </c>
      <c r="I244" s="32" t="n">
        <v>18228</v>
      </c>
      <c r="J244" s="32" t="n">
        <v>0</v>
      </c>
      <c r="K244" s="32" t="n">
        <v>-14.57</v>
      </c>
      <c r="L244" s="32" t="n">
        <v>-0</v>
      </c>
      <c r="M244" s="6" t="s">
        <f>=I244+J244+K244+L244</f>
      </c>
      <c r="N244" s="30"/>
      <c r="O244" s="30" t="s">
        <v>536</v>
      </c>
    </row>
    <row collapsed="false" customFormat="false" customHeight="false" hidden="false" ht="12.1" outlineLevel="0" r="245">
      <c r="A245" s="20" t="n">
        <v>45420.781469907</v>
      </c>
      <c r="B245" s="16" t="s">
        <v>412</v>
      </c>
      <c r="C245" s="16" t="s">
        <v>579</v>
      </c>
      <c r="D245" s="16" t="s">
        <v>380</v>
      </c>
      <c r="E245" s="16" t="s">
        <v>18</v>
      </c>
      <c r="F245" s="16" t="s">
        <v>20</v>
      </c>
      <c r="G245" s="7" t="n">
        <v>40000</v>
      </c>
      <c r="H245" s="6" t="n">
        <v>0.3708</v>
      </c>
      <c r="I245" s="6" t="n">
        <v>-14832</v>
      </c>
      <c r="J245" s="6" t="n">
        <v>-0</v>
      </c>
      <c r="K245" s="6" t="n">
        <v>-11.87</v>
      </c>
      <c r="L245" s="6" t="n">
        <v>-0</v>
      </c>
      <c r="M245" s="6" t="s">
        <f>=I245+J245+K245+L245</f>
      </c>
      <c r="N245" s="16"/>
      <c r="O245" s="16" t="s">
        <v>536</v>
      </c>
    </row>
    <row collapsed="false" customFormat="false" customHeight="false" hidden="false" ht="12.1" outlineLevel="0" r="246">
      <c r="A246" s="29" t="n">
        <v>45422.61099537</v>
      </c>
      <c r="B246" s="30" t="s">
        <v>73</v>
      </c>
      <c r="C246" s="30" t="s">
        <v>565</v>
      </c>
      <c r="D246" s="30" t="s">
        <v>381</v>
      </c>
      <c r="E246" s="30" t="s">
        <v>50</v>
      </c>
      <c r="F246" s="30" t="s">
        <v>20</v>
      </c>
      <c r="G246" s="31" t="n">
        <v>-1050</v>
      </c>
      <c r="H246" s="32" t="n">
        <v>1.396</v>
      </c>
      <c r="I246" s="32" t="n">
        <v>1465.8</v>
      </c>
      <c r="J246" s="32" t="n">
        <v>0</v>
      </c>
      <c r="K246" s="32" t="n">
        <v>-0</v>
      </c>
      <c r="L246" s="32" t="n">
        <v>-0</v>
      </c>
      <c r="M246" s="6" t="s">
        <f>=I246+J246+K246+L246</f>
      </c>
      <c r="N246" s="30"/>
      <c r="O246" s="30" t="s">
        <v>536</v>
      </c>
    </row>
    <row collapsed="false" customFormat="false" customHeight="false" hidden="false" ht="12.1" outlineLevel="0" r="247">
      <c r="A247" s="20" t="n">
        <v>45422.611516204</v>
      </c>
      <c r="B247" s="16" t="s">
        <v>412</v>
      </c>
      <c r="C247" s="16" t="s">
        <v>579</v>
      </c>
      <c r="D247" s="16" t="s">
        <v>380</v>
      </c>
      <c r="E247" s="16" t="s">
        <v>18</v>
      </c>
      <c r="F247" s="16" t="s">
        <v>20</v>
      </c>
      <c r="G247" s="7" t="n">
        <v>10000</v>
      </c>
      <c r="H247" s="6" t="n">
        <v>0.3658</v>
      </c>
      <c r="I247" s="6" t="n">
        <v>-3658</v>
      </c>
      <c r="J247" s="6" t="n">
        <v>-0</v>
      </c>
      <c r="K247" s="6" t="n">
        <v>-2.93</v>
      </c>
      <c r="L247" s="6" t="n">
        <v>-0</v>
      </c>
      <c r="M247" s="6" t="s">
        <f>=I247+J247+K247+L247</f>
      </c>
      <c r="N247" s="16"/>
      <c r="O247" s="16" t="s">
        <v>536</v>
      </c>
    </row>
    <row collapsed="false" customFormat="false" customHeight="false" hidden="false" ht="12.1" outlineLevel="0" r="248">
      <c r="A248" s="20" t="n">
        <v>45422.612303241</v>
      </c>
      <c r="B248" s="16" t="s">
        <v>73</v>
      </c>
      <c r="C248" s="16" t="s">
        <v>565</v>
      </c>
      <c r="D248" s="16" t="s">
        <v>380</v>
      </c>
      <c r="E248" s="16" t="s">
        <v>50</v>
      </c>
      <c r="F248" s="16" t="s">
        <v>20</v>
      </c>
      <c r="G248" s="7" t="n">
        <v>850</v>
      </c>
      <c r="H248" s="6" t="n">
        <v>1.3961</v>
      </c>
      <c r="I248" s="6" t="n">
        <v>-1186.69</v>
      </c>
      <c r="J248" s="6" t="n">
        <v>-0</v>
      </c>
      <c r="K248" s="6" t="n">
        <v>-0</v>
      </c>
      <c r="L248" s="6" t="n">
        <v>-0</v>
      </c>
      <c r="M248" s="6" t="s">
        <f>=I248+J248+K248+L248</f>
      </c>
      <c r="N248" s="16"/>
      <c r="O248" s="16" t="s">
        <v>536</v>
      </c>
    </row>
    <row collapsed="false" customFormat="false" customHeight="false" hidden="false" ht="12.1" outlineLevel="0" r="249">
      <c r="A249" s="29" t="n">
        <v>45444.009537037</v>
      </c>
      <c r="B249" s="30" t="s">
        <v>422</v>
      </c>
      <c r="C249" s="30" t="s">
        <v>590</v>
      </c>
      <c r="D249" s="30" t="s">
        <v>381</v>
      </c>
      <c r="E249" s="30" t="s">
        <v>18</v>
      </c>
      <c r="F249" s="30" t="s">
        <v>20</v>
      </c>
      <c r="G249" s="31" t="n">
        <v>-10</v>
      </c>
      <c r="H249" s="32" t="n">
        <v>283.25</v>
      </c>
      <c r="I249" s="32" t="n">
        <v>2832.5</v>
      </c>
      <c r="J249" s="32" t="n">
        <v>0</v>
      </c>
      <c r="K249" s="32" t="n">
        <v>-2.27</v>
      </c>
      <c r="L249" s="32" t="n">
        <v>-0</v>
      </c>
      <c r="M249" s="6" t="s">
        <f>=I249+J249+K249+L249</f>
      </c>
      <c r="N249" s="30"/>
      <c r="O249" s="30" t="s">
        <v>536</v>
      </c>
    </row>
    <row collapsed="false" customFormat="false" customHeight="false" hidden="false" ht="12.1" outlineLevel="0" r="250">
      <c r="A250" s="29" t="n">
        <v>45444.009537037</v>
      </c>
      <c r="B250" s="30" t="s">
        <v>422</v>
      </c>
      <c r="C250" s="30" t="s">
        <v>590</v>
      </c>
      <c r="D250" s="30" t="s">
        <v>381</v>
      </c>
      <c r="E250" s="30" t="s">
        <v>18</v>
      </c>
      <c r="F250" s="30" t="s">
        <v>20</v>
      </c>
      <c r="G250" s="31" t="n">
        <v>-90</v>
      </c>
      <c r="H250" s="32" t="n">
        <v>283.2</v>
      </c>
      <c r="I250" s="32" t="n">
        <v>25488</v>
      </c>
      <c r="J250" s="32" t="n">
        <v>0</v>
      </c>
      <c r="K250" s="32" t="n">
        <v>-20.39</v>
      </c>
      <c r="L250" s="32" t="n">
        <v>-0</v>
      </c>
      <c r="M250" s="6" t="s">
        <f>=I250+J250+K250+L250</f>
      </c>
      <c r="N250" s="30"/>
      <c r="O250" s="30" t="s">
        <v>536</v>
      </c>
    </row>
    <row collapsed="false" customFormat="false" customHeight="false" hidden="false" ht="12.1" outlineLevel="0" r="251">
      <c r="A251" s="29" t="n">
        <v>45444.009826389</v>
      </c>
      <c r="B251" s="30" t="s">
        <v>406</v>
      </c>
      <c r="C251" s="30" t="s">
        <v>569</v>
      </c>
      <c r="D251" s="30" t="s">
        <v>381</v>
      </c>
      <c r="E251" s="30" t="s">
        <v>18</v>
      </c>
      <c r="F251" s="30" t="s">
        <v>20</v>
      </c>
      <c r="G251" s="31" t="n">
        <v>-20</v>
      </c>
      <c r="H251" s="32" t="n">
        <v>183.54</v>
      </c>
      <c r="I251" s="32" t="n">
        <v>3670.8</v>
      </c>
      <c r="J251" s="32" t="n">
        <v>0</v>
      </c>
      <c r="K251" s="32" t="n">
        <v>-2.94</v>
      </c>
      <c r="L251" s="32" t="n">
        <v>-0</v>
      </c>
      <c r="M251" s="6" t="s">
        <f>=I251+J251+K251+L251</f>
      </c>
      <c r="N251" s="30"/>
      <c r="O251" s="30" t="s">
        <v>536</v>
      </c>
    </row>
    <row collapsed="false" customFormat="false" customHeight="false" hidden="false" ht="12.1" outlineLevel="0" r="252">
      <c r="A252" s="29" t="n">
        <v>45444.009826389</v>
      </c>
      <c r="B252" s="30" t="s">
        <v>406</v>
      </c>
      <c r="C252" s="30" t="s">
        <v>569</v>
      </c>
      <c r="D252" s="30" t="s">
        <v>381</v>
      </c>
      <c r="E252" s="30" t="s">
        <v>18</v>
      </c>
      <c r="F252" s="30" t="s">
        <v>20</v>
      </c>
      <c r="G252" s="31" t="n">
        <v>-60</v>
      </c>
      <c r="H252" s="32" t="n">
        <v>183.52</v>
      </c>
      <c r="I252" s="32" t="n">
        <v>11011.2</v>
      </c>
      <c r="J252" s="32" t="n">
        <v>0</v>
      </c>
      <c r="K252" s="32" t="n">
        <v>-8.81</v>
      </c>
      <c r="L252" s="32" t="n">
        <v>-0</v>
      </c>
      <c r="M252" s="6" t="s">
        <f>=I252+J252+K252+L252</f>
      </c>
      <c r="N252" s="30"/>
      <c r="O252" s="30" t="s">
        <v>536</v>
      </c>
    </row>
    <row collapsed="false" customFormat="false" customHeight="false" hidden="false" ht="12.1" outlineLevel="0" r="253">
      <c r="A253" s="29" t="n">
        <v>45444.010173611</v>
      </c>
      <c r="B253" s="30" t="s">
        <v>414</v>
      </c>
      <c r="C253" s="30" t="s">
        <v>581</v>
      </c>
      <c r="D253" s="30" t="s">
        <v>381</v>
      </c>
      <c r="E253" s="30" t="s">
        <v>18</v>
      </c>
      <c r="F253" s="30" t="s">
        <v>20</v>
      </c>
      <c r="G253" s="31" t="n">
        <v>-10</v>
      </c>
      <c r="H253" s="32" t="n">
        <v>312.76</v>
      </c>
      <c r="I253" s="32" t="n">
        <v>3127.6</v>
      </c>
      <c r="J253" s="32" t="n">
        <v>0</v>
      </c>
      <c r="K253" s="32" t="n">
        <v>-2.5</v>
      </c>
      <c r="L253" s="32" t="n">
        <v>-0</v>
      </c>
      <c r="M253" s="6" t="s">
        <f>=I253+J253+K253+L253</f>
      </c>
      <c r="N253" s="30"/>
      <c r="O253" s="30" t="s">
        <v>536</v>
      </c>
    </row>
    <row collapsed="false" customFormat="false" customHeight="false" hidden="false" ht="12.1" outlineLevel="0" r="254">
      <c r="A254" s="29" t="n">
        <v>45444.010219907</v>
      </c>
      <c r="B254" s="30" t="s">
        <v>414</v>
      </c>
      <c r="C254" s="30" t="s">
        <v>581</v>
      </c>
      <c r="D254" s="30" t="s">
        <v>381</v>
      </c>
      <c r="E254" s="30" t="s">
        <v>18</v>
      </c>
      <c r="F254" s="30" t="s">
        <v>20</v>
      </c>
      <c r="G254" s="31" t="n">
        <v>-20</v>
      </c>
      <c r="H254" s="32" t="n">
        <v>312.76</v>
      </c>
      <c r="I254" s="32" t="n">
        <v>6255.2</v>
      </c>
      <c r="J254" s="32" t="n">
        <v>0</v>
      </c>
      <c r="K254" s="32" t="n">
        <v>-3.13</v>
      </c>
      <c r="L254" s="32" t="n">
        <v>-0</v>
      </c>
      <c r="M254" s="6" t="s">
        <f>=I254+J254+K254+L254</f>
      </c>
      <c r="N254" s="30"/>
      <c r="O254" s="30" t="s">
        <v>536</v>
      </c>
    </row>
    <row collapsed="false" customFormat="false" customHeight="false" hidden="false" ht="12.1" outlineLevel="0" r="255">
      <c r="A255" s="20" t="n">
        <v>45444.012511574</v>
      </c>
      <c r="B255" s="16" t="s">
        <v>73</v>
      </c>
      <c r="C255" s="16" t="s">
        <v>565</v>
      </c>
      <c r="D255" s="16" t="s">
        <v>380</v>
      </c>
      <c r="E255" s="16" t="s">
        <v>50</v>
      </c>
      <c r="F255" s="16" t="s">
        <v>20</v>
      </c>
      <c r="G255" s="7" t="n">
        <v>36000</v>
      </c>
      <c r="H255" s="6" t="n">
        <v>1.4085</v>
      </c>
      <c r="I255" s="6" t="n">
        <v>-50706</v>
      </c>
      <c r="J255" s="6" t="n">
        <v>-0</v>
      </c>
      <c r="K255" s="6" t="n">
        <v>-0</v>
      </c>
      <c r="L255" s="6" t="n">
        <v>-0</v>
      </c>
      <c r="M255" s="6" t="s">
        <f>=I255+J255+K255+L255</f>
      </c>
      <c r="N255" s="16"/>
      <c r="O255" s="16" t="s">
        <v>536</v>
      </c>
    </row>
    <row collapsed="false" customFormat="false" customHeight="false" hidden="false" ht="12.1" outlineLevel="0" r="256">
      <c r="A256" s="20" t="n">
        <v>45444.012800926</v>
      </c>
      <c r="B256" s="16" t="s">
        <v>73</v>
      </c>
      <c r="C256" s="16" t="s">
        <v>565</v>
      </c>
      <c r="D256" s="16" t="s">
        <v>380</v>
      </c>
      <c r="E256" s="16" t="s">
        <v>50</v>
      </c>
      <c r="F256" s="16" t="s">
        <v>20</v>
      </c>
      <c r="G256" s="7" t="n">
        <v>850</v>
      </c>
      <c r="H256" s="6" t="n">
        <v>1.4085</v>
      </c>
      <c r="I256" s="6" t="n">
        <v>-1197.23</v>
      </c>
      <c r="J256" s="6" t="n">
        <v>-0</v>
      </c>
      <c r="K256" s="6" t="n">
        <v>-0</v>
      </c>
      <c r="L256" s="6" t="n">
        <v>-0</v>
      </c>
      <c r="M256" s="6" t="s">
        <f>=I256+J256+K256+L256</f>
      </c>
      <c r="N256" s="16"/>
      <c r="O256" s="16" t="s">
        <v>536</v>
      </c>
    </row>
    <row collapsed="false" customFormat="false" customHeight="false" hidden="false" ht="12.1" outlineLevel="0" r="257">
      <c r="A257" s="29" t="n">
        <v>45446.705578704</v>
      </c>
      <c r="B257" s="30" t="s">
        <v>412</v>
      </c>
      <c r="C257" s="30" t="s">
        <v>579</v>
      </c>
      <c r="D257" s="30" t="s">
        <v>381</v>
      </c>
      <c r="E257" s="30" t="s">
        <v>18</v>
      </c>
      <c r="F257" s="30" t="s">
        <v>20</v>
      </c>
      <c r="G257" s="31" t="n">
        <v>-10000</v>
      </c>
      <c r="H257" s="32" t="n">
        <v>0.3277</v>
      </c>
      <c r="I257" s="32" t="n">
        <v>3277</v>
      </c>
      <c r="J257" s="32" t="n">
        <v>0</v>
      </c>
      <c r="K257" s="32" t="n">
        <v>-2.63</v>
      </c>
      <c r="L257" s="32" t="n">
        <v>-0</v>
      </c>
      <c r="M257" s="6" t="s">
        <f>=I257+J257+K257+L257</f>
      </c>
      <c r="N257" s="30"/>
      <c r="O257" s="30" t="s">
        <v>536</v>
      </c>
    </row>
    <row collapsed="false" customFormat="false" customHeight="false" hidden="false" ht="12.1" outlineLevel="0" r="258">
      <c r="A258" s="29" t="n">
        <v>45446.705625</v>
      </c>
      <c r="B258" s="30" t="s">
        <v>412</v>
      </c>
      <c r="C258" s="30" t="s">
        <v>579</v>
      </c>
      <c r="D258" s="30" t="s">
        <v>381</v>
      </c>
      <c r="E258" s="30" t="s">
        <v>18</v>
      </c>
      <c r="F258" s="30" t="s">
        <v>20</v>
      </c>
      <c r="G258" s="31" t="n">
        <v>-70000</v>
      </c>
      <c r="H258" s="32" t="n">
        <v>0.3277</v>
      </c>
      <c r="I258" s="32" t="n">
        <v>22939</v>
      </c>
      <c r="J258" s="32" t="n">
        <v>0</v>
      </c>
      <c r="K258" s="32" t="n">
        <v>-11.47</v>
      </c>
      <c r="L258" s="32" t="n">
        <v>-0</v>
      </c>
      <c r="M258" s="6" t="s">
        <f>=I258+J258+K258+L258</f>
      </c>
      <c r="N258" s="30"/>
      <c r="O258" s="30" t="s">
        <v>536</v>
      </c>
    </row>
    <row collapsed="false" customFormat="false" customHeight="false" hidden="false" ht="12.1" outlineLevel="0" r="259">
      <c r="A259" s="29" t="n">
        <v>45446.705636574</v>
      </c>
      <c r="B259" s="30" t="s">
        <v>412</v>
      </c>
      <c r="C259" s="30" t="s">
        <v>579</v>
      </c>
      <c r="D259" s="30" t="s">
        <v>381</v>
      </c>
      <c r="E259" s="30" t="s">
        <v>18</v>
      </c>
      <c r="F259" s="30" t="s">
        <v>20</v>
      </c>
      <c r="G259" s="31" t="n">
        <v>-20000</v>
      </c>
      <c r="H259" s="32" t="n">
        <v>0.3277</v>
      </c>
      <c r="I259" s="32" t="n">
        <v>6554</v>
      </c>
      <c r="J259" s="32" t="n">
        <v>0</v>
      </c>
      <c r="K259" s="32" t="n">
        <v>-3.28</v>
      </c>
      <c r="L259" s="32" t="n">
        <v>-0</v>
      </c>
      <c r="M259" s="6" t="s">
        <f>=I259+J259+K259+L259</f>
      </c>
      <c r="N259" s="30"/>
      <c r="O259" s="30" t="s">
        <v>536</v>
      </c>
    </row>
    <row collapsed="false" customFormat="false" customHeight="false" hidden="false" ht="12.1" outlineLevel="0" r="260">
      <c r="A260" s="20" t="n">
        <v>45446.706770833</v>
      </c>
      <c r="B260" s="16" t="s">
        <v>73</v>
      </c>
      <c r="C260" s="16" t="s">
        <v>565</v>
      </c>
      <c r="D260" s="16" t="s">
        <v>380</v>
      </c>
      <c r="E260" s="16" t="s">
        <v>50</v>
      </c>
      <c r="F260" s="16" t="s">
        <v>20</v>
      </c>
      <c r="G260" s="7" t="n">
        <v>23550</v>
      </c>
      <c r="H260" s="6" t="n">
        <v>1.4092</v>
      </c>
      <c r="I260" s="6" t="n">
        <v>-33186.66</v>
      </c>
      <c r="J260" s="6" t="n">
        <v>-0</v>
      </c>
      <c r="K260" s="6" t="n">
        <v>-0</v>
      </c>
      <c r="L260" s="6" t="n">
        <v>-0</v>
      </c>
      <c r="M260" s="6" t="s">
        <f>=I260+J260+K260+L260</f>
      </c>
      <c r="N260" s="16"/>
      <c r="O260" s="16" t="s">
        <v>536</v>
      </c>
    </row>
    <row collapsed="false" customFormat="false" customHeight="false" hidden="false" ht="12.1" outlineLevel="0" r="261">
      <c r="A261" s="29" t="n">
        <v>45447.844143519</v>
      </c>
      <c r="B261" s="30" t="s">
        <v>73</v>
      </c>
      <c r="C261" s="30" t="s">
        <v>565</v>
      </c>
      <c r="D261" s="30" t="s">
        <v>381</v>
      </c>
      <c r="E261" s="30" t="s">
        <v>50</v>
      </c>
      <c r="F261" s="30" t="s">
        <v>20</v>
      </c>
      <c r="G261" s="31" t="n">
        <v>-61250</v>
      </c>
      <c r="H261" s="32" t="n">
        <v>1.4097</v>
      </c>
      <c r="I261" s="32" t="n">
        <v>86344.13</v>
      </c>
      <c r="J261" s="32" t="n">
        <v>0</v>
      </c>
      <c r="K261" s="32" t="n">
        <v>-0</v>
      </c>
      <c r="L261" s="32" t="n">
        <v>-0</v>
      </c>
      <c r="M261" s="6" t="s">
        <f>=I261+J261+K261+L261</f>
      </c>
      <c r="N261" s="30"/>
      <c r="O261" s="30" t="s">
        <v>536</v>
      </c>
    </row>
    <row collapsed="false" customFormat="false" customHeight="false" hidden="false" ht="12.1" outlineLevel="0" r="262">
      <c r="A262" s="20" t="n">
        <v>45447.845185185</v>
      </c>
      <c r="B262" s="16" t="s">
        <v>422</v>
      </c>
      <c r="C262" s="16" t="s">
        <v>590</v>
      </c>
      <c r="D262" s="16" t="s">
        <v>380</v>
      </c>
      <c r="E262" s="16" t="s">
        <v>18</v>
      </c>
      <c r="F262" s="16" t="s">
        <v>20</v>
      </c>
      <c r="G262" s="7" t="n">
        <v>100</v>
      </c>
      <c r="H262" s="6" t="n">
        <v>293.1</v>
      </c>
      <c r="I262" s="6" t="n">
        <v>-29310</v>
      </c>
      <c r="J262" s="6" t="n">
        <v>-0</v>
      </c>
      <c r="K262" s="6" t="n">
        <v>-23.46</v>
      </c>
      <c r="L262" s="6" t="n">
        <v>-0</v>
      </c>
      <c r="M262" s="6" t="s">
        <f>=I262+J262+K262+L262</f>
      </c>
      <c r="N262" s="16"/>
      <c r="O262" s="16" t="s">
        <v>536</v>
      </c>
    </row>
    <row collapsed="false" customFormat="false" customHeight="false" hidden="false" ht="12.1" outlineLevel="0" r="263">
      <c r="A263" s="20" t="n">
        <v>45447.846076389</v>
      </c>
      <c r="B263" s="16" t="s">
        <v>397</v>
      </c>
      <c r="C263" s="16" t="s">
        <v>555</v>
      </c>
      <c r="D263" s="16" t="s">
        <v>380</v>
      </c>
      <c r="E263" s="16" t="s">
        <v>18</v>
      </c>
      <c r="F263" s="16" t="s">
        <v>20</v>
      </c>
      <c r="G263" s="7" t="n">
        <v>15</v>
      </c>
      <c r="H263" s="6" t="n">
        <v>1823.6</v>
      </c>
      <c r="I263" s="6" t="n">
        <v>-27354</v>
      </c>
      <c r="J263" s="6" t="n">
        <v>-0</v>
      </c>
      <c r="K263" s="6" t="n">
        <v>-21.89</v>
      </c>
      <c r="L263" s="6" t="n">
        <v>-0</v>
      </c>
      <c r="M263" s="6" t="s">
        <f>=I263+J263+K263+L263</f>
      </c>
      <c r="N263" s="16"/>
      <c r="O263" s="16" t="s">
        <v>536</v>
      </c>
    </row>
    <row collapsed="false" customFormat="false" customHeight="false" hidden="false" ht="12.1" outlineLevel="0" r="264">
      <c r="A264" s="20" t="n">
        <v>45447.847118056</v>
      </c>
      <c r="B264" s="16" t="s">
        <v>423</v>
      </c>
      <c r="C264" s="16" t="s">
        <v>591</v>
      </c>
      <c r="D264" s="16" t="s">
        <v>380</v>
      </c>
      <c r="E264" s="16" t="s">
        <v>18</v>
      </c>
      <c r="F264" s="16" t="s">
        <v>20</v>
      </c>
      <c r="G264" s="7" t="n">
        <v>25</v>
      </c>
      <c r="H264" s="6" t="n">
        <v>677</v>
      </c>
      <c r="I264" s="6" t="n">
        <v>-16925</v>
      </c>
      <c r="J264" s="6" t="n">
        <v>-0</v>
      </c>
      <c r="K264" s="6" t="n">
        <v>-13.54</v>
      </c>
      <c r="L264" s="6" t="n">
        <v>-0</v>
      </c>
      <c r="M264" s="6" t="s">
        <f>=I264+J264+K264+L264</f>
      </c>
      <c r="N264" s="16"/>
      <c r="O264" s="16" t="s">
        <v>536</v>
      </c>
    </row>
    <row collapsed="false" customFormat="false" customHeight="false" hidden="false" ht="12.1" outlineLevel="0" r="265">
      <c r="A265" s="20" t="n">
        <v>45447.847511574</v>
      </c>
      <c r="B265" s="16" t="s">
        <v>414</v>
      </c>
      <c r="C265" s="16" t="s">
        <v>581</v>
      </c>
      <c r="D265" s="16" t="s">
        <v>380</v>
      </c>
      <c r="E265" s="16" t="s">
        <v>18</v>
      </c>
      <c r="F265" s="16" t="s">
        <v>20</v>
      </c>
      <c r="G265" s="7" t="n">
        <v>40</v>
      </c>
      <c r="H265" s="6" t="n">
        <v>314.35</v>
      </c>
      <c r="I265" s="6" t="n">
        <v>-12574</v>
      </c>
      <c r="J265" s="6" t="n">
        <v>-0</v>
      </c>
      <c r="K265" s="6" t="n">
        <v>-10.06</v>
      </c>
      <c r="L265" s="6" t="n">
        <v>-0</v>
      </c>
      <c r="M265" s="6" t="s">
        <f>=I265+J265+K265+L265</f>
      </c>
      <c r="N265" s="16"/>
      <c r="O265" s="16" t="s">
        <v>536</v>
      </c>
    </row>
    <row collapsed="false" customFormat="false" customHeight="false" hidden="false" ht="12.1" outlineLevel="0" r="266">
      <c r="A266" s="20" t="n">
        <v>45447.848530093</v>
      </c>
      <c r="B266" s="16" t="s">
        <v>73</v>
      </c>
      <c r="C266" s="16" t="s">
        <v>565</v>
      </c>
      <c r="D266" s="16" t="s">
        <v>380</v>
      </c>
      <c r="E266" s="16" t="s">
        <v>50</v>
      </c>
      <c r="F266" s="16" t="s">
        <v>20</v>
      </c>
      <c r="G266" s="7" t="n">
        <v>95</v>
      </c>
      <c r="H266" s="6" t="n">
        <v>1.4098</v>
      </c>
      <c r="I266" s="6" t="n">
        <v>-133.93</v>
      </c>
      <c r="J266" s="6" t="n">
        <v>-0</v>
      </c>
      <c r="K266" s="6" t="n">
        <v>-0</v>
      </c>
      <c r="L266" s="6" t="n">
        <v>-0</v>
      </c>
      <c r="M266" s="6" t="s">
        <f>=I266+J266+K266+L266</f>
      </c>
      <c r="N266" s="16"/>
      <c r="O266" s="16" t="s">
        <v>536</v>
      </c>
    </row>
    <row collapsed="false" customFormat="false" customHeight="false" hidden="false" ht="12.1" outlineLevel="0" r="267">
      <c r="A267" s="29" t="n">
        <v>45460.761145833</v>
      </c>
      <c r="B267" s="30" t="s">
        <v>423</v>
      </c>
      <c r="C267" s="30" t="s">
        <v>591</v>
      </c>
      <c r="D267" s="30" t="s">
        <v>381</v>
      </c>
      <c r="E267" s="30" t="s">
        <v>18</v>
      </c>
      <c r="F267" s="30" t="s">
        <v>20</v>
      </c>
      <c r="G267" s="31" t="n">
        <v>-1</v>
      </c>
      <c r="H267" s="32" t="n">
        <v>678.2</v>
      </c>
      <c r="I267" s="32" t="n">
        <v>678.2</v>
      </c>
      <c r="J267" s="32" t="n">
        <v>0</v>
      </c>
      <c r="K267" s="32" t="n">
        <v>-0.34</v>
      </c>
      <c r="L267" s="32" t="n">
        <v>-0</v>
      </c>
      <c r="M267" s="6" t="s">
        <f>=I267+J267+K267+L267</f>
      </c>
      <c r="N267" s="30"/>
      <c r="O267" s="30" t="s">
        <v>536</v>
      </c>
    </row>
    <row collapsed="false" customFormat="false" customHeight="false" hidden="false" ht="12.1" outlineLevel="0" r="268">
      <c r="A268" s="29" t="n">
        <v>45460.761469907</v>
      </c>
      <c r="B268" s="30" t="s">
        <v>423</v>
      </c>
      <c r="C268" s="30" t="s">
        <v>591</v>
      </c>
      <c r="D268" s="30" t="s">
        <v>381</v>
      </c>
      <c r="E268" s="30" t="s">
        <v>18</v>
      </c>
      <c r="F268" s="30" t="s">
        <v>20</v>
      </c>
      <c r="G268" s="31" t="n">
        <v>-24</v>
      </c>
      <c r="H268" s="32" t="n">
        <v>678.2</v>
      </c>
      <c r="I268" s="32" t="n">
        <v>16276.8</v>
      </c>
      <c r="J268" s="32" t="n">
        <v>0</v>
      </c>
      <c r="K268" s="32" t="n">
        <v>-13.03</v>
      </c>
      <c r="L268" s="32" t="n">
        <v>-0</v>
      </c>
      <c r="M268" s="6" t="s">
        <f>=I268+J268+K268+L268</f>
      </c>
      <c r="N268" s="30"/>
      <c r="O268" s="30" t="s">
        <v>536</v>
      </c>
    </row>
    <row collapsed="false" customFormat="false" customHeight="false" hidden="false" ht="12.1" outlineLevel="0" r="269">
      <c r="A269" s="20" t="n">
        <v>45460.767835648</v>
      </c>
      <c r="B269" s="16" t="s">
        <v>424</v>
      </c>
      <c r="C269" s="16" t="s">
        <v>592</v>
      </c>
      <c r="D269" s="16" t="s">
        <v>380</v>
      </c>
      <c r="E269" s="16" t="s">
        <v>18</v>
      </c>
      <c r="F269" s="16" t="s">
        <v>20</v>
      </c>
      <c r="G269" s="7" t="n">
        <v>2</v>
      </c>
      <c r="H269" s="6" t="n">
        <v>1072</v>
      </c>
      <c r="I269" s="6" t="n">
        <v>-2144</v>
      </c>
      <c r="J269" s="6" t="n">
        <v>-0</v>
      </c>
      <c r="K269" s="6" t="n">
        <v>-1.71</v>
      </c>
      <c r="L269" s="6" t="n">
        <v>-0</v>
      </c>
      <c r="M269" s="6" t="s">
        <f>=I269+J269+K269+L269</f>
      </c>
      <c r="N269" s="16"/>
      <c r="O269" s="16" t="s">
        <v>536</v>
      </c>
    </row>
    <row collapsed="false" customFormat="false" customHeight="false" hidden="false" ht="12.1" outlineLevel="0" r="270">
      <c r="A270" s="20" t="n">
        <v>45460.767835648</v>
      </c>
      <c r="B270" s="16" t="s">
        <v>424</v>
      </c>
      <c r="C270" s="16" t="s">
        <v>592</v>
      </c>
      <c r="D270" s="16" t="s">
        <v>380</v>
      </c>
      <c r="E270" s="16" t="s">
        <v>18</v>
      </c>
      <c r="F270" s="16" t="s">
        <v>20</v>
      </c>
      <c r="G270" s="7" t="n">
        <v>3</v>
      </c>
      <c r="H270" s="6" t="n">
        <v>1072</v>
      </c>
      <c r="I270" s="6" t="n">
        <v>-3216</v>
      </c>
      <c r="J270" s="6" t="n">
        <v>-0</v>
      </c>
      <c r="K270" s="6" t="n">
        <v>-2.57</v>
      </c>
      <c r="L270" s="6" t="n">
        <v>-0</v>
      </c>
      <c r="M270" s="6" t="s">
        <f>=I270+J270+K270+L270</f>
      </c>
      <c r="N270" s="16"/>
      <c r="O270" s="16" t="s">
        <v>536</v>
      </c>
    </row>
    <row collapsed="false" customFormat="false" customHeight="false" hidden="false" ht="12.1" outlineLevel="0" r="271">
      <c r="A271" s="20" t="n">
        <v>45460.778321759</v>
      </c>
      <c r="B271" s="16" t="s">
        <v>425</v>
      </c>
      <c r="C271" s="16" t="s">
        <v>593</v>
      </c>
      <c r="D271" s="16" t="s">
        <v>380</v>
      </c>
      <c r="E271" s="16" t="s">
        <v>18</v>
      </c>
      <c r="F271" s="16" t="s">
        <v>20</v>
      </c>
      <c r="G271" s="7" t="n">
        <v>30</v>
      </c>
      <c r="H271" s="6" t="n">
        <v>95.98</v>
      </c>
      <c r="I271" s="6" t="n">
        <v>-2879.4</v>
      </c>
      <c r="J271" s="6" t="n">
        <v>-0</v>
      </c>
      <c r="K271" s="6" t="n">
        <v>-2.31</v>
      </c>
      <c r="L271" s="6" t="n">
        <v>-0</v>
      </c>
      <c r="M271" s="6" t="s">
        <f>=I271+J271+K271+L271</f>
      </c>
      <c r="N271" s="16"/>
      <c r="O271" s="16" t="s">
        <v>536</v>
      </c>
    </row>
    <row collapsed="false" customFormat="false" customHeight="false" hidden="false" ht="12.1" outlineLevel="0" r="272">
      <c r="A272" s="20" t="n">
        <v>45460.779143519</v>
      </c>
      <c r="B272" s="16" t="s">
        <v>425</v>
      </c>
      <c r="C272" s="16" t="s">
        <v>593</v>
      </c>
      <c r="D272" s="16" t="s">
        <v>380</v>
      </c>
      <c r="E272" s="16" t="s">
        <v>18</v>
      </c>
      <c r="F272" s="16" t="s">
        <v>20</v>
      </c>
      <c r="G272" s="7" t="n">
        <v>20</v>
      </c>
      <c r="H272" s="6" t="n">
        <v>95.98</v>
      </c>
      <c r="I272" s="6" t="n">
        <v>-1919.6</v>
      </c>
      <c r="J272" s="6" t="n">
        <v>-0</v>
      </c>
      <c r="K272" s="6" t="n">
        <v>-0.96</v>
      </c>
      <c r="L272" s="6" t="n">
        <v>-0</v>
      </c>
      <c r="M272" s="6" t="s">
        <f>=I272+J272+K272+L272</f>
      </c>
      <c r="N272" s="16"/>
      <c r="O272" s="16" t="s">
        <v>536</v>
      </c>
    </row>
    <row collapsed="false" customFormat="false" customHeight="false" hidden="false" ht="12.1" outlineLevel="0" r="273">
      <c r="A273" s="20" t="n">
        <v>45460.781446759</v>
      </c>
      <c r="B273" s="16" t="s">
        <v>424</v>
      </c>
      <c r="C273" s="16" t="s">
        <v>592</v>
      </c>
      <c r="D273" s="16" t="s">
        <v>380</v>
      </c>
      <c r="E273" s="16" t="s">
        <v>18</v>
      </c>
      <c r="F273" s="16" t="s">
        <v>20</v>
      </c>
      <c r="G273" s="7" t="n">
        <v>6</v>
      </c>
      <c r="H273" s="6" t="n">
        <v>1070.6</v>
      </c>
      <c r="I273" s="6" t="n">
        <v>-6423.6</v>
      </c>
      <c r="J273" s="6" t="n">
        <v>-0</v>
      </c>
      <c r="K273" s="6" t="n">
        <v>-5.14</v>
      </c>
      <c r="L273" s="6" t="n">
        <v>-0</v>
      </c>
      <c r="M273" s="6" t="s">
        <f>=I273+J273+K273+L273</f>
      </c>
      <c r="N273" s="16"/>
      <c r="O273" s="16" t="s">
        <v>536</v>
      </c>
    </row>
    <row collapsed="false" customFormat="false" customHeight="false" hidden="false" ht="12.1" outlineLevel="0" r="274">
      <c r="A274" s="20" t="n">
        <v>45460.782222222</v>
      </c>
      <c r="B274" s="16" t="s">
        <v>73</v>
      </c>
      <c r="C274" s="16" t="s">
        <v>565</v>
      </c>
      <c r="D274" s="16" t="s">
        <v>380</v>
      </c>
      <c r="E274" s="16" t="s">
        <v>50</v>
      </c>
      <c r="F274" s="16" t="s">
        <v>20</v>
      </c>
      <c r="G274" s="7" t="n">
        <v>240</v>
      </c>
      <c r="H274" s="6" t="n">
        <v>1.4178</v>
      </c>
      <c r="I274" s="6" t="n">
        <v>-340.27</v>
      </c>
      <c r="J274" s="6" t="n">
        <v>-0</v>
      </c>
      <c r="K274" s="6" t="n">
        <v>-0</v>
      </c>
      <c r="L274" s="6" t="n">
        <v>-0</v>
      </c>
      <c r="M274" s="6" t="s">
        <f>=I274+J274+K274+L274</f>
      </c>
      <c r="N274" s="16"/>
      <c r="O274" s="16" t="s">
        <v>536</v>
      </c>
    </row>
    <row collapsed="false" customFormat="false" customHeight="false" hidden="false" ht="12.1" outlineLevel="0" r="275">
      <c r="A275" s="29" t="n">
        <v>45460.787881944</v>
      </c>
      <c r="B275" s="30" t="s">
        <v>424</v>
      </c>
      <c r="C275" s="30" t="s">
        <v>592</v>
      </c>
      <c r="D275" s="30" t="s">
        <v>381</v>
      </c>
      <c r="E275" s="30" t="s">
        <v>18</v>
      </c>
      <c r="F275" s="30" t="s">
        <v>20</v>
      </c>
      <c r="G275" s="31" t="n">
        <v>-3</v>
      </c>
      <c r="H275" s="32" t="n">
        <v>1057.8</v>
      </c>
      <c r="I275" s="32" t="n">
        <v>3173.4</v>
      </c>
      <c r="J275" s="32" t="n">
        <v>0</v>
      </c>
      <c r="K275" s="32" t="n">
        <v>-2.54</v>
      </c>
      <c r="L275" s="32" t="n">
        <v>-0</v>
      </c>
      <c r="M275" s="6" t="s">
        <f>=I275+J275+K275+L275</f>
      </c>
      <c r="N275" s="30"/>
      <c r="O275" s="30" t="s">
        <v>536</v>
      </c>
    </row>
    <row collapsed="false" customFormat="false" customHeight="false" hidden="false" ht="12.1" outlineLevel="0" r="276">
      <c r="A276" s="29" t="n">
        <v>45460.787881944</v>
      </c>
      <c r="B276" s="30" t="s">
        <v>424</v>
      </c>
      <c r="C276" s="30" t="s">
        <v>592</v>
      </c>
      <c r="D276" s="30" t="s">
        <v>381</v>
      </c>
      <c r="E276" s="30" t="s">
        <v>18</v>
      </c>
      <c r="F276" s="30" t="s">
        <v>20</v>
      </c>
      <c r="G276" s="31" t="n">
        <v>-8</v>
      </c>
      <c r="H276" s="32" t="n">
        <v>1057.8</v>
      </c>
      <c r="I276" s="32" t="n">
        <v>8462.4</v>
      </c>
      <c r="J276" s="32" t="n">
        <v>0</v>
      </c>
      <c r="K276" s="32" t="n">
        <v>-6.77</v>
      </c>
      <c r="L276" s="32" t="n">
        <v>-0</v>
      </c>
      <c r="M276" s="6" t="s">
        <f>=I276+J276+K276+L276</f>
      </c>
      <c r="N276" s="30"/>
      <c r="O276" s="30" t="s">
        <v>536</v>
      </c>
    </row>
    <row collapsed="false" customFormat="false" customHeight="false" hidden="false" ht="12.1" outlineLevel="0" r="277">
      <c r="A277" s="20" t="n">
        <v>45460.791041667</v>
      </c>
      <c r="B277" s="16" t="s">
        <v>385</v>
      </c>
      <c r="C277" s="16" t="s">
        <v>539</v>
      </c>
      <c r="D277" s="16" t="s">
        <v>380</v>
      </c>
      <c r="E277" s="16" t="s">
        <v>18</v>
      </c>
      <c r="F277" s="16" t="s">
        <v>20</v>
      </c>
      <c r="G277" s="7" t="n">
        <v>10</v>
      </c>
      <c r="H277" s="6" t="n">
        <v>55.13</v>
      </c>
      <c r="I277" s="6" t="n">
        <v>-551.3</v>
      </c>
      <c r="J277" s="6" t="n">
        <v>-0</v>
      </c>
      <c r="K277" s="6" t="n">
        <v>-0.45</v>
      </c>
      <c r="L277" s="6" t="n">
        <v>-0</v>
      </c>
      <c r="M277" s="6" t="s">
        <f>=I277+J277+K277+L277</f>
      </c>
      <c r="N277" s="16"/>
      <c r="O277" s="16" t="s">
        <v>536</v>
      </c>
    </row>
    <row collapsed="false" customFormat="false" customHeight="false" hidden="false" ht="12.1" outlineLevel="0" r="278">
      <c r="A278" s="20" t="n">
        <v>45460.791041667</v>
      </c>
      <c r="B278" s="16" t="s">
        <v>385</v>
      </c>
      <c r="C278" s="16" t="s">
        <v>539</v>
      </c>
      <c r="D278" s="16" t="s">
        <v>380</v>
      </c>
      <c r="E278" s="16" t="s">
        <v>18</v>
      </c>
      <c r="F278" s="16" t="s">
        <v>20</v>
      </c>
      <c r="G278" s="7" t="n">
        <v>10</v>
      </c>
      <c r="H278" s="6" t="n">
        <v>55.13</v>
      </c>
      <c r="I278" s="6" t="n">
        <v>-551.3</v>
      </c>
      <c r="J278" s="6" t="n">
        <v>-0</v>
      </c>
      <c r="K278" s="6" t="n">
        <v>-0.45</v>
      </c>
      <c r="L278" s="6" t="n">
        <v>-0</v>
      </c>
      <c r="M278" s="6" t="s">
        <f>=I278+J278+K278+L278</f>
      </c>
      <c r="N278" s="16"/>
      <c r="O278" s="16" t="s">
        <v>536</v>
      </c>
    </row>
    <row collapsed="false" customFormat="false" customHeight="false" hidden="false" ht="12.1" outlineLevel="0" r="279">
      <c r="A279" s="20" t="n">
        <v>45460.791041667</v>
      </c>
      <c r="B279" s="16" t="s">
        <v>385</v>
      </c>
      <c r="C279" s="16" t="s">
        <v>539</v>
      </c>
      <c r="D279" s="16" t="s">
        <v>380</v>
      </c>
      <c r="E279" s="16" t="s">
        <v>18</v>
      </c>
      <c r="F279" s="16" t="s">
        <v>20</v>
      </c>
      <c r="G279" s="7" t="n">
        <v>20</v>
      </c>
      <c r="H279" s="6" t="n">
        <v>55.13</v>
      </c>
      <c r="I279" s="6" t="n">
        <v>-1102.6</v>
      </c>
      <c r="J279" s="6" t="n">
        <v>-0</v>
      </c>
      <c r="K279" s="6" t="n">
        <v>-0.88</v>
      </c>
      <c r="L279" s="6" t="n">
        <v>-0</v>
      </c>
      <c r="M279" s="6" t="s">
        <f>=I279+J279+K279+L279</f>
      </c>
      <c r="N279" s="16"/>
      <c r="O279" s="16" t="s">
        <v>536</v>
      </c>
    </row>
    <row collapsed="false" customFormat="false" customHeight="false" hidden="false" ht="12.1" outlineLevel="0" r="280">
      <c r="A280" s="20" t="n">
        <v>45460.791041667</v>
      </c>
      <c r="B280" s="16" t="s">
        <v>385</v>
      </c>
      <c r="C280" s="16" t="s">
        <v>539</v>
      </c>
      <c r="D280" s="16" t="s">
        <v>380</v>
      </c>
      <c r="E280" s="16" t="s">
        <v>18</v>
      </c>
      <c r="F280" s="16" t="s">
        <v>20</v>
      </c>
      <c r="G280" s="7" t="n">
        <v>170</v>
      </c>
      <c r="H280" s="6" t="n">
        <v>55.13</v>
      </c>
      <c r="I280" s="6" t="n">
        <v>-9372.1</v>
      </c>
      <c r="J280" s="6" t="n">
        <v>-0</v>
      </c>
      <c r="K280" s="6" t="n">
        <v>-4.69</v>
      </c>
      <c r="L280" s="6" t="n">
        <v>-0</v>
      </c>
      <c r="M280" s="6" t="s">
        <f>=I280+J280+K280+L280</f>
      </c>
      <c r="N280" s="16"/>
      <c r="O280" s="16" t="s">
        <v>536</v>
      </c>
    </row>
    <row collapsed="false" customFormat="false" customHeight="false" hidden="false" ht="12.1" outlineLevel="0" r="281">
      <c r="A281" s="20" t="n">
        <v>45460.791423611</v>
      </c>
      <c r="B281" s="16" t="s">
        <v>73</v>
      </c>
      <c r="C281" s="16" t="s">
        <v>565</v>
      </c>
      <c r="D281" s="16" t="s">
        <v>380</v>
      </c>
      <c r="E281" s="16" t="s">
        <v>50</v>
      </c>
      <c r="F281" s="16" t="s">
        <v>20</v>
      </c>
      <c r="G281" s="7" t="n">
        <v>35</v>
      </c>
      <c r="H281" s="6" t="n">
        <v>1.4178</v>
      </c>
      <c r="I281" s="6" t="n">
        <v>-49.62</v>
      </c>
      <c r="J281" s="6" t="n">
        <v>-0</v>
      </c>
      <c r="K281" s="6" t="n">
        <v>-0</v>
      </c>
      <c r="L281" s="6" t="n">
        <v>-0</v>
      </c>
      <c r="M281" s="6" t="s">
        <f>=I281+J281+K281+L281</f>
      </c>
      <c r="N281" s="16"/>
      <c r="O281" s="16" t="s">
        <v>536</v>
      </c>
    </row>
    <row collapsed="false" customFormat="false" customHeight="false" hidden="false" ht="12.1" outlineLevel="0" r="282">
      <c r="A282" s="20" t="n">
        <v>45467.859282407</v>
      </c>
      <c r="B282" s="16" t="s">
        <v>73</v>
      </c>
      <c r="C282" s="16" t="s">
        <v>565</v>
      </c>
      <c r="D282" s="16" t="s">
        <v>380</v>
      </c>
      <c r="E282" s="16" t="s">
        <v>50</v>
      </c>
      <c r="F282" s="16" t="s">
        <v>20</v>
      </c>
      <c r="G282" s="7" t="n">
        <v>4</v>
      </c>
      <c r="H282" s="6" t="n">
        <v>1.4218</v>
      </c>
      <c r="I282" s="6" t="n">
        <v>-5.69</v>
      </c>
      <c r="J282" s="6" t="n">
        <v>-0</v>
      </c>
      <c r="K282" s="6" t="n">
        <v>-0</v>
      </c>
      <c r="L282" s="6" t="n">
        <v>-0</v>
      </c>
      <c r="M282" s="6" t="s">
        <f>=I282+J282+K282+L282</f>
      </c>
      <c r="N282" s="16"/>
      <c r="O282" s="16" t="s">
        <v>536</v>
      </c>
    </row>
    <row collapsed="false" customFormat="false" customHeight="false" hidden="false" ht="12.1" outlineLevel="0" r="283">
      <c r="A283" s="29" t="n">
        <v>45476.784733796</v>
      </c>
      <c r="B283" s="30" t="s">
        <v>422</v>
      </c>
      <c r="C283" s="30" t="s">
        <v>590</v>
      </c>
      <c r="D283" s="30" t="s">
        <v>381</v>
      </c>
      <c r="E283" s="30" t="s">
        <v>18</v>
      </c>
      <c r="F283" s="30" t="s">
        <v>20</v>
      </c>
      <c r="G283" s="31" t="n">
        <v>-70</v>
      </c>
      <c r="H283" s="32" t="n">
        <v>294.9</v>
      </c>
      <c r="I283" s="32" t="n">
        <v>20643</v>
      </c>
      <c r="J283" s="32" t="n">
        <v>0</v>
      </c>
      <c r="K283" s="32" t="n">
        <v>-16.51</v>
      </c>
      <c r="L283" s="32" t="n">
        <v>-0</v>
      </c>
      <c r="M283" s="6" t="s">
        <f>=I283+J283+K283+L283</f>
      </c>
      <c r="N283" s="30"/>
      <c r="O283" s="30" t="s">
        <v>536</v>
      </c>
    </row>
    <row collapsed="false" customFormat="false" customHeight="false" hidden="false" ht="12.1" outlineLevel="0" r="284">
      <c r="A284" s="29" t="n">
        <v>45476.784733796</v>
      </c>
      <c r="B284" s="30" t="s">
        <v>422</v>
      </c>
      <c r="C284" s="30" t="s">
        <v>590</v>
      </c>
      <c r="D284" s="30" t="s">
        <v>381</v>
      </c>
      <c r="E284" s="30" t="s">
        <v>18</v>
      </c>
      <c r="F284" s="30" t="s">
        <v>20</v>
      </c>
      <c r="G284" s="31" t="n">
        <v>-20</v>
      </c>
      <c r="H284" s="32" t="n">
        <v>294.9</v>
      </c>
      <c r="I284" s="32" t="n">
        <v>5898</v>
      </c>
      <c r="J284" s="32" t="n">
        <v>0</v>
      </c>
      <c r="K284" s="32" t="n">
        <v>-4.72</v>
      </c>
      <c r="L284" s="32" t="n">
        <v>-0</v>
      </c>
      <c r="M284" s="6" t="s">
        <f>=I284+J284+K284+L284</f>
      </c>
      <c r="N284" s="30"/>
      <c r="O284" s="30" t="s">
        <v>536</v>
      </c>
    </row>
    <row collapsed="false" customFormat="false" customHeight="false" hidden="false" ht="12.1" outlineLevel="0" r="285">
      <c r="A285" s="29" t="n">
        <v>45476.784733796</v>
      </c>
      <c r="B285" s="30" t="s">
        <v>422</v>
      </c>
      <c r="C285" s="30" t="s">
        <v>590</v>
      </c>
      <c r="D285" s="30" t="s">
        <v>381</v>
      </c>
      <c r="E285" s="30" t="s">
        <v>18</v>
      </c>
      <c r="F285" s="30" t="s">
        <v>20</v>
      </c>
      <c r="G285" s="31" t="n">
        <v>-10</v>
      </c>
      <c r="H285" s="32" t="n">
        <v>294.9</v>
      </c>
      <c r="I285" s="32" t="n">
        <v>2949</v>
      </c>
      <c r="J285" s="32" t="n">
        <v>0</v>
      </c>
      <c r="K285" s="32" t="n">
        <v>-2.36</v>
      </c>
      <c r="L285" s="32" t="n">
        <v>-0</v>
      </c>
      <c r="M285" s="6" t="s">
        <f>=I285+J285+K285+L285</f>
      </c>
      <c r="N285" s="30"/>
      <c r="O285" s="30" t="s">
        <v>536</v>
      </c>
    </row>
    <row collapsed="false" customFormat="false" customHeight="false" hidden="false" ht="12.1" outlineLevel="0" r="286">
      <c r="A286" s="20" t="n">
        <v>45476.785694444</v>
      </c>
      <c r="B286" s="16" t="s">
        <v>385</v>
      </c>
      <c r="C286" s="16" t="s">
        <v>539</v>
      </c>
      <c r="D286" s="16" t="s">
        <v>380</v>
      </c>
      <c r="E286" s="16" t="s">
        <v>18</v>
      </c>
      <c r="F286" s="16" t="s">
        <v>20</v>
      </c>
      <c r="G286" s="7" t="n">
        <v>180</v>
      </c>
      <c r="H286" s="6" t="n">
        <v>54.605</v>
      </c>
      <c r="I286" s="6" t="n">
        <v>-9828.9</v>
      </c>
      <c r="J286" s="6" t="n">
        <v>-0</v>
      </c>
      <c r="K286" s="6" t="n">
        <v>-7.86</v>
      </c>
      <c r="L286" s="6" t="n">
        <v>-0</v>
      </c>
      <c r="M286" s="6" t="s">
        <f>=I286+J286+K286+L286</f>
      </c>
      <c r="N286" s="16"/>
      <c r="O286" s="16" t="s">
        <v>536</v>
      </c>
    </row>
    <row collapsed="false" customFormat="false" customHeight="false" hidden="false" ht="12.1" outlineLevel="0" r="287">
      <c r="A287" s="20" t="n">
        <v>45476.786689815</v>
      </c>
      <c r="B287" s="16" t="s">
        <v>414</v>
      </c>
      <c r="C287" s="16" t="s">
        <v>581</v>
      </c>
      <c r="D287" s="16" t="s">
        <v>380</v>
      </c>
      <c r="E287" s="16" t="s">
        <v>18</v>
      </c>
      <c r="F287" s="16" t="s">
        <v>20</v>
      </c>
      <c r="G287" s="7" t="n">
        <v>50</v>
      </c>
      <c r="H287" s="6" t="n">
        <v>329.46</v>
      </c>
      <c r="I287" s="6" t="n">
        <v>-16473</v>
      </c>
      <c r="J287" s="6" t="n">
        <v>-0</v>
      </c>
      <c r="K287" s="6" t="n">
        <v>-13.18</v>
      </c>
      <c r="L287" s="6" t="n">
        <v>-0</v>
      </c>
      <c r="M287" s="6" t="s">
        <f>=I287+J287+K287+L287</f>
      </c>
      <c r="N287" s="16"/>
      <c r="O287" s="16" t="s">
        <v>536</v>
      </c>
    </row>
    <row collapsed="false" customFormat="false" customHeight="false" hidden="false" ht="12.1" outlineLevel="0" r="288">
      <c r="A288" s="29" t="n">
        <v>45476.787164352</v>
      </c>
      <c r="B288" s="30" t="s">
        <v>73</v>
      </c>
      <c r="C288" s="30" t="s">
        <v>565</v>
      </c>
      <c r="D288" s="30" t="s">
        <v>381</v>
      </c>
      <c r="E288" s="30" t="s">
        <v>50</v>
      </c>
      <c r="F288" s="30" t="s">
        <v>20</v>
      </c>
      <c r="G288" s="31" t="n">
        <v>-374</v>
      </c>
      <c r="H288" s="32" t="n">
        <v>1.4273</v>
      </c>
      <c r="I288" s="32" t="n">
        <v>533.81</v>
      </c>
      <c r="J288" s="32" t="n">
        <v>0</v>
      </c>
      <c r="K288" s="32" t="n">
        <v>-0</v>
      </c>
      <c r="L288" s="32" t="n">
        <v>-0</v>
      </c>
      <c r="M288" s="6" t="s">
        <f>=I288+J288+K288+L288</f>
      </c>
      <c r="N288" s="30"/>
      <c r="O288" s="30" t="s">
        <v>536</v>
      </c>
    </row>
    <row collapsed="false" customFormat="false" customHeight="false" hidden="false" ht="12.1" outlineLevel="0" r="289">
      <c r="A289" s="20" t="n">
        <v>45476.787395833</v>
      </c>
      <c r="B289" s="16" t="s">
        <v>414</v>
      </c>
      <c r="C289" s="16" t="s">
        <v>581</v>
      </c>
      <c r="D289" s="16" t="s">
        <v>380</v>
      </c>
      <c r="E289" s="16" t="s">
        <v>18</v>
      </c>
      <c r="F289" s="16" t="s">
        <v>20</v>
      </c>
      <c r="G289" s="7" t="n">
        <v>10</v>
      </c>
      <c r="H289" s="6" t="n">
        <v>329.47</v>
      </c>
      <c r="I289" s="6" t="n">
        <v>-3294.7</v>
      </c>
      <c r="J289" s="6" t="n">
        <v>-0</v>
      </c>
      <c r="K289" s="6" t="n">
        <v>-2.64</v>
      </c>
      <c r="L289" s="6" t="n">
        <v>-0</v>
      </c>
      <c r="M289" s="6" t="s">
        <f>=I289+J289+K289+L289</f>
      </c>
      <c r="N289" s="16"/>
      <c r="O289" s="16" t="s">
        <v>536</v>
      </c>
    </row>
    <row collapsed="false" customFormat="false" customHeight="false" hidden="false" ht="12.1" outlineLevel="0" r="290">
      <c r="A290" s="20" t="n">
        <v>45476.787974537</v>
      </c>
      <c r="B290" s="16" t="s">
        <v>400</v>
      </c>
      <c r="C290" s="16" t="s">
        <v>561</v>
      </c>
      <c r="D290" s="16" t="s">
        <v>380</v>
      </c>
      <c r="E290" s="16" t="s">
        <v>18</v>
      </c>
      <c r="F290" s="16" t="s">
        <v>20</v>
      </c>
      <c r="G290" s="7" t="n">
        <v>10000</v>
      </c>
      <c r="H290" s="6" t="n">
        <v>0.02051</v>
      </c>
      <c r="I290" s="6" t="n">
        <v>-205.1</v>
      </c>
      <c r="J290" s="6" t="n">
        <v>-0</v>
      </c>
      <c r="K290" s="6" t="n">
        <v>-0.17</v>
      </c>
      <c r="L290" s="6" t="n">
        <v>-0</v>
      </c>
      <c r="M290" s="6" t="s">
        <f>=I290+J290+K290+L290</f>
      </c>
      <c r="N290" s="16"/>
      <c r="O290" s="16" t="s">
        <v>536</v>
      </c>
    </row>
    <row collapsed="false" customFormat="false" customHeight="false" hidden="false" ht="12.1" outlineLevel="0" r="291">
      <c r="A291" s="20" t="n">
        <v>45476.790289352</v>
      </c>
      <c r="B291" s="16" t="s">
        <v>73</v>
      </c>
      <c r="C291" s="16" t="s">
        <v>565</v>
      </c>
      <c r="D291" s="16" t="s">
        <v>380</v>
      </c>
      <c r="E291" s="16" t="s">
        <v>50</v>
      </c>
      <c r="F291" s="16" t="s">
        <v>20</v>
      </c>
      <c r="G291" s="7" t="n">
        <v>118</v>
      </c>
      <c r="H291" s="6" t="n">
        <v>1.4274</v>
      </c>
      <c r="I291" s="6" t="n">
        <v>-168.43</v>
      </c>
      <c r="J291" s="6" t="n">
        <v>-0</v>
      </c>
      <c r="K291" s="6" t="n">
        <v>-0</v>
      </c>
      <c r="L291" s="6" t="n">
        <v>-0</v>
      </c>
      <c r="M291" s="6" t="s">
        <f>=I291+J291+K291+L291</f>
      </c>
      <c r="N291" s="16"/>
      <c r="O291" s="16" t="s">
        <v>536</v>
      </c>
    </row>
    <row collapsed="false" customFormat="false" customHeight="false" hidden="false" ht="12.1" outlineLevel="0" r="292">
      <c r="A292" s="20" t="n">
        <v>45485.915416667</v>
      </c>
      <c r="B292" s="16" t="s">
        <v>73</v>
      </c>
      <c r="C292" s="16" t="s">
        <v>565</v>
      </c>
      <c r="D292" s="16" t="s">
        <v>380</v>
      </c>
      <c r="E292" s="16" t="s">
        <v>50</v>
      </c>
      <c r="F292" s="16" t="s">
        <v>20</v>
      </c>
      <c r="G292" s="7" t="n">
        <v>4</v>
      </c>
      <c r="H292" s="6" t="n">
        <v>1.4341</v>
      </c>
      <c r="I292" s="6" t="n">
        <v>-5.74</v>
      </c>
      <c r="J292" s="6" t="n">
        <v>-0</v>
      </c>
      <c r="K292" s="6" t="n">
        <v>-0</v>
      </c>
      <c r="L292" s="6" t="n">
        <v>-0</v>
      </c>
      <c r="M292" s="6" t="s">
        <f>=I292+J292+K292+L292</f>
      </c>
      <c r="N292" s="16"/>
      <c r="O292" s="16" t="s">
        <v>536</v>
      </c>
    </row>
    <row collapsed="false" customFormat="false" customHeight="false" hidden="false" ht="12.1" outlineLevel="0" r="293">
      <c r="A293" s="21" t="n">
        <v>45504.020636574</v>
      </c>
      <c r="B293" s="22" t="s">
        <v>535</v>
      </c>
      <c r="C293" s="22" t="s">
        <v>154</v>
      </c>
      <c r="D293" s="22" t="s">
        <v>535</v>
      </c>
      <c r="E293" s="22" t="s">
        <v>535</v>
      </c>
      <c r="F293" s="22" t="s">
        <v>20</v>
      </c>
      <c r="G293" s="23" t="n">
        <v>1</v>
      </c>
      <c r="H293" s="24" t="n">
        <v>3000</v>
      </c>
      <c r="I293" s="24" t="n">
        <v>3000</v>
      </c>
      <c r="J293" s="24" t="n">
        <v>0</v>
      </c>
      <c r="K293" s="24" t="n">
        <v>-0</v>
      </c>
      <c r="L293" s="24" t="n">
        <v>-0</v>
      </c>
      <c r="M293" s="6" t="s">
        <f>=I293+J293+K293+L293</f>
      </c>
      <c r="N293" s="22"/>
      <c r="O293" s="22" t="s">
        <v>536</v>
      </c>
    </row>
    <row collapsed="false" customFormat="false" customHeight="false" hidden="false" ht="12.1" outlineLevel="0" r="294">
      <c r="A294" s="20" t="n">
        <v>45504.527997685</v>
      </c>
      <c r="B294" s="16" t="s">
        <v>425</v>
      </c>
      <c r="C294" s="16" t="s">
        <v>593</v>
      </c>
      <c r="D294" s="16" t="s">
        <v>380</v>
      </c>
      <c r="E294" s="16" t="s">
        <v>18</v>
      </c>
      <c r="F294" s="16" t="s">
        <v>20</v>
      </c>
      <c r="G294" s="7" t="n">
        <v>10</v>
      </c>
      <c r="H294" s="6" t="n">
        <v>85.5</v>
      </c>
      <c r="I294" s="6" t="n">
        <v>-855</v>
      </c>
      <c r="J294" s="6" t="n">
        <v>-0</v>
      </c>
      <c r="K294" s="6" t="n">
        <v>-0.69</v>
      </c>
      <c r="L294" s="6" t="n">
        <v>-0</v>
      </c>
      <c r="M294" s="6" t="s">
        <f>=I294+J294+K294+L294</f>
      </c>
      <c r="N294" s="16"/>
      <c r="O294" s="16" t="s">
        <v>536</v>
      </c>
    </row>
    <row collapsed="false" customFormat="false" customHeight="false" hidden="false" ht="12.1" outlineLevel="0" r="295">
      <c r="A295" s="20" t="n">
        <v>45504.52880787</v>
      </c>
      <c r="B295" s="16" t="s">
        <v>425</v>
      </c>
      <c r="C295" s="16" t="s">
        <v>593</v>
      </c>
      <c r="D295" s="16" t="s">
        <v>380</v>
      </c>
      <c r="E295" s="16" t="s">
        <v>18</v>
      </c>
      <c r="F295" s="16" t="s">
        <v>20</v>
      </c>
      <c r="G295" s="7" t="n">
        <v>20</v>
      </c>
      <c r="H295" s="6" t="n">
        <v>85.64</v>
      </c>
      <c r="I295" s="6" t="n">
        <v>-1712.8</v>
      </c>
      <c r="J295" s="6" t="n">
        <v>-0</v>
      </c>
      <c r="K295" s="6" t="n">
        <v>-1.38</v>
      </c>
      <c r="L295" s="6" t="n">
        <v>-0</v>
      </c>
      <c r="M295" s="6" t="s">
        <f>=I295+J295+K295+L295</f>
      </c>
      <c r="N295" s="16"/>
      <c r="O295" s="16" t="s">
        <v>536</v>
      </c>
    </row>
    <row collapsed="false" customFormat="false" customHeight="false" hidden="false" ht="12.1" outlineLevel="0" r="296">
      <c r="A296" s="20" t="n">
        <v>45504.52931713</v>
      </c>
      <c r="B296" s="16" t="s">
        <v>389</v>
      </c>
      <c r="C296" s="16" t="s">
        <v>543</v>
      </c>
      <c r="D296" s="16" t="s">
        <v>380</v>
      </c>
      <c r="E296" s="16" t="s">
        <v>18</v>
      </c>
      <c r="F296" s="16" t="s">
        <v>20</v>
      </c>
      <c r="G296" s="7" t="n">
        <v>10</v>
      </c>
      <c r="H296" s="6" t="n">
        <v>34.8</v>
      </c>
      <c r="I296" s="6" t="n">
        <v>-348</v>
      </c>
      <c r="J296" s="6" t="n">
        <v>-0</v>
      </c>
      <c r="K296" s="6" t="n">
        <v>-0.27</v>
      </c>
      <c r="L296" s="6" t="n">
        <v>-0</v>
      </c>
      <c r="M296" s="6" t="s">
        <f>=I296+J296+K296+L296</f>
      </c>
      <c r="N296" s="16"/>
      <c r="O296" s="16" t="s">
        <v>536</v>
      </c>
    </row>
    <row collapsed="false" customFormat="false" customHeight="false" hidden="false" ht="12.1" outlineLevel="0" r="297">
      <c r="A297" s="20" t="n">
        <v>45504.530381944</v>
      </c>
      <c r="B297" s="16" t="s">
        <v>73</v>
      </c>
      <c r="C297" s="16" t="s">
        <v>565</v>
      </c>
      <c r="D297" s="16" t="s">
        <v>380</v>
      </c>
      <c r="E297" s="16" t="s">
        <v>50</v>
      </c>
      <c r="F297" s="16" t="s">
        <v>20</v>
      </c>
      <c r="G297" s="7" t="n">
        <v>55</v>
      </c>
      <c r="H297" s="6" t="n">
        <v>1.4446</v>
      </c>
      <c r="I297" s="6" t="n">
        <v>-79.45</v>
      </c>
      <c r="J297" s="6" t="n">
        <v>-0</v>
      </c>
      <c r="K297" s="6" t="n">
        <v>-0</v>
      </c>
      <c r="L297" s="6" t="n">
        <v>-0</v>
      </c>
      <c r="M297" s="6" t="s">
        <f>=I297+J297+K297+L297</f>
      </c>
      <c r="N297" s="16"/>
      <c r="O297" s="16" t="s">
        <v>536</v>
      </c>
    </row>
    <row collapsed="false" customFormat="false" customHeight="false" hidden="false" ht="12.1" outlineLevel="0" r="298">
      <c r="A298" s="20" t="n">
        <v>45504.530625</v>
      </c>
      <c r="B298" s="16" t="s">
        <v>73</v>
      </c>
      <c r="C298" s="16" t="s">
        <v>565</v>
      </c>
      <c r="D298" s="16" t="s">
        <v>380</v>
      </c>
      <c r="E298" s="16" t="s">
        <v>50</v>
      </c>
      <c r="F298" s="16" t="s">
        <v>20</v>
      </c>
      <c r="G298" s="7" t="n">
        <v>2</v>
      </c>
      <c r="H298" s="6" t="n">
        <v>1.4446</v>
      </c>
      <c r="I298" s="6" t="n">
        <v>-2.89</v>
      </c>
      <c r="J298" s="6" t="n">
        <v>-0</v>
      </c>
      <c r="K298" s="6" t="n">
        <v>-0</v>
      </c>
      <c r="L298" s="6" t="n">
        <v>-0</v>
      </c>
      <c r="M298" s="6" t="s">
        <f>=I298+J298+K298+L298</f>
      </c>
      <c r="N298" s="16"/>
      <c r="O298" s="16" t="s">
        <v>536</v>
      </c>
    </row>
    <row collapsed="false" customFormat="false" customHeight="false" hidden="false" ht="12.1" outlineLevel="0" r="299">
      <c r="A299" s="29" t="n">
        <v>45527.815543981</v>
      </c>
      <c r="B299" s="30" t="s">
        <v>425</v>
      </c>
      <c r="C299" s="30" t="s">
        <v>593</v>
      </c>
      <c r="D299" s="30" t="s">
        <v>381</v>
      </c>
      <c r="E299" s="30" t="s">
        <v>18</v>
      </c>
      <c r="F299" s="30" t="s">
        <v>20</v>
      </c>
      <c r="G299" s="31" t="n">
        <v>-10</v>
      </c>
      <c r="H299" s="32" t="n">
        <v>76.2</v>
      </c>
      <c r="I299" s="32" t="n">
        <v>762</v>
      </c>
      <c r="J299" s="32" t="n">
        <v>0</v>
      </c>
      <c r="K299" s="32" t="n">
        <v>-0.5</v>
      </c>
      <c r="L299" s="32" t="n">
        <v>-0</v>
      </c>
      <c r="M299" s="6" t="s">
        <f>=I299+J299+K299+L299</f>
      </c>
      <c r="N299" s="30"/>
      <c r="O299" s="30" t="s">
        <v>536</v>
      </c>
    </row>
    <row collapsed="false" customFormat="false" customHeight="false" hidden="false" ht="12.1" outlineLevel="0" r="300">
      <c r="A300" s="29" t="n">
        <v>45527.815543981</v>
      </c>
      <c r="B300" s="30" t="s">
        <v>425</v>
      </c>
      <c r="C300" s="30" t="s">
        <v>593</v>
      </c>
      <c r="D300" s="30" t="s">
        <v>381</v>
      </c>
      <c r="E300" s="30" t="s">
        <v>18</v>
      </c>
      <c r="F300" s="30" t="s">
        <v>20</v>
      </c>
      <c r="G300" s="31" t="n">
        <v>-10</v>
      </c>
      <c r="H300" s="32" t="n">
        <v>76.2</v>
      </c>
      <c r="I300" s="32" t="n">
        <v>762</v>
      </c>
      <c r="J300" s="32" t="n">
        <v>0</v>
      </c>
      <c r="K300" s="32" t="n">
        <v>-0.5</v>
      </c>
      <c r="L300" s="32" t="n">
        <v>-0</v>
      </c>
      <c r="M300" s="6" t="s">
        <f>=I300+J300+K300+L300</f>
      </c>
      <c r="N300" s="30"/>
      <c r="O300" s="30" t="s">
        <v>536</v>
      </c>
    </row>
    <row collapsed="false" customFormat="false" customHeight="false" hidden="false" ht="12.1" outlineLevel="0" r="301">
      <c r="A301" s="29" t="n">
        <v>45527.815775463</v>
      </c>
      <c r="B301" s="30" t="s">
        <v>397</v>
      </c>
      <c r="C301" s="30" t="s">
        <v>555</v>
      </c>
      <c r="D301" s="30" t="s">
        <v>381</v>
      </c>
      <c r="E301" s="30" t="s">
        <v>18</v>
      </c>
      <c r="F301" s="30" t="s">
        <v>20</v>
      </c>
      <c r="G301" s="31" t="n">
        <v>-15</v>
      </c>
      <c r="H301" s="32" t="n">
        <v>1250</v>
      </c>
      <c r="I301" s="32" t="n">
        <v>18750</v>
      </c>
      <c r="J301" s="32" t="n">
        <v>0</v>
      </c>
      <c r="K301" s="32" t="n">
        <v>-9.38</v>
      </c>
      <c r="L301" s="32" t="n">
        <v>-0</v>
      </c>
      <c r="M301" s="6" t="s">
        <f>=I301+J301+K301+L301</f>
      </c>
      <c r="N301" s="30"/>
      <c r="O301" s="30" t="s">
        <v>536</v>
      </c>
    </row>
    <row collapsed="false" customFormat="false" customHeight="false" hidden="false" ht="12.1" outlineLevel="0" r="302">
      <c r="A302" s="29" t="n">
        <v>45527.816064815</v>
      </c>
      <c r="B302" s="30" t="s">
        <v>389</v>
      </c>
      <c r="C302" s="30" t="s">
        <v>543</v>
      </c>
      <c r="D302" s="30" t="s">
        <v>381</v>
      </c>
      <c r="E302" s="30" t="s">
        <v>18</v>
      </c>
      <c r="F302" s="30" t="s">
        <v>20</v>
      </c>
      <c r="G302" s="31" t="n">
        <v>-10</v>
      </c>
      <c r="H302" s="32" t="n">
        <v>32.015</v>
      </c>
      <c r="I302" s="32" t="n">
        <v>320.15</v>
      </c>
      <c r="J302" s="32" t="n">
        <v>0</v>
      </c>
      <c r="K302" s="32" t="n">
        <v>-0.16</v>
      </c>
      <c r="L302" s="32" t="n">
        <v>-0</v>
      </c>
      <c r="M302" s="6" t="s">
        <f>=I302+J302+K302+L302</f>
      </c>
      <c r="N302" s="30"/>
      <c r="O302" s="30" t="s">
        <v>536</v>
      </c>
    </row>
    <row collapsed="false" customFormat="false" customHeight="false" hidden="false" ht="12.1" outlineLevel="0" r="303">
      <c r="A303" s="29" t="n">
        <v>45527.817372685</v>
      </c>
      <c r="B303" s="30" t="s">
        <v>425</v>
      </c>
      <c r="C303" s="30" t="s">
        <v>593</v>
      </c>
      <c r="D303" s="30" t="s">
        <v>381</v>
      </c>
      <c r="E303" s="30" t="s">
        <v>18</v>
      </c>
      <c r="F303" s="30" t="s">
        <v>20</v>
      </c>
      <c r="G303" s="31" t="n">
        <v>-20</v>
      </c>
      <c r="H303" s="32" t="n">
        <v>76.2</v>
      </c>
      <c r="I303" s="32" t="n">
        <v>1524</v>
      </c>
      <c r="J303" s="32" t="n">
        <v>0</v>
      </c>
      <c r="K303" s="32" t="n">
        <v>-0.76</v>
      </c>
      <c r="L303" s="32" t="n">
        <v>-0</v>
      </c>
      <c r="M303" s="6" t="s">
        <f>=I303+J303+K303+L303</f>
      </c>
      <c r="N303" s="30"/>
      <c r="O303" s="30" t="s">
        <v>536</v>
      </c>
    </row>
    <row collapsed="false" customFormat="false" customHeight="false" hidden="false" ht="12.1" outlineLevel="0" r="304">
      <c r="A304" s="29" t="n">
        <v>45527.817662037</v>
      </c>
      <c r="B304" s="30" t="s">
        <v>425</v>
      </c>
      <c r="C304" s="30" t="s">
        <v>593</v>
      </c>
      <c r="D304" s="30" t="s">
        <v>381</v>
      </c>
      <c r="E304" s="30" t="s">
        <v>18</v>
      </c>
      <c r="F304" s="30" t="s">
        <v>20</v>
      </c>
      <c r="G304" s="31" t="n">
        <v>-40</v>
      </c>
      <c r="H304" s="32" t="n">
        <v>76.2</v>
      </c>
      <c r="I304" s="32" t="n">
        <v>3048</v>
      </c>
      <c r="J304" s="32" t="n">
        <v>0</v>
      </c>
      <c r="K304" s="32" t="n">
        <v>-1.52</v>
      </c>
      <c r="L304" s="32" t="n">
        <v>-0</v>
      </c>
      <c r="M304" s="6" t="s">
        <f>=I304+J304+K304+L304</f>
      </c>
      <c r="N304" s="30"/>
      <c r="O304" s="30" t="s">
        <v>536</v>
      </c>
    </row>
    <row collapsed="false" customFormat="false" customHeight="false" hidden="false" ht="12.1" outlineLevel="0" r="305">
      <c r="A305" s="29" t="n">
        <v>45527.822569444</v>
      </c>
      <c r="B305" s="30" t="s">
        <v>73</v>
      </c>
      <c r="C305" s="30" t="s">
        <v>565</v>
      </c>
      <c r="D305" s="30" t="s">
        <v>381</v>
      </c>
      <c r="E305" s="30" t="s">
        <v>50</v>
      </c>
      <c r="F305" s="30" t="s">
        <v>20</v>
      </c>
      <c r="G305" s="31" t="n">
        <v>-179</v>
      </c>
      <c r="H305" s="32" t="n">
        <v>1.4615</v>
      </c>
      <c r="I305" s="32" t="n">
        <v>261.61</v>
      </c>
      <c r="J305" s="32" t="n">
        <v>0</v>
      </c>
      <c r="K305" s="32" t="n">
        <v>-0</v>
      </c>
      <c r="L305" s="32" t="n">
        <v>-0</v>
      </c>
      <c r="M305" s="6" t="s">
        <f>=I305+J305+K305+L305</f>
      </c>
      <c r="N305" s="30"/>
      <c r="O305" s="30" t="s">
        <v>536</v>
      </c>
    </row>
    <row collapsed="false" customFormat="false" customHeight="false" hidden="false" ht="12.1" outlineLevel="0" r="306">
      <c r="A306" s="29" t="n">
        <v>45527.851527778</v>
      </c>
      <c r="B306" s="30" t="s">
        <v>400</v>
      </c>
      <c r="C306" s="30" t="s">
        <v>561</v>
      </c>
      <c r="D306" s="30" t="s">
        <v>381</v>
      </c>
      <c r="E306" s="30" t="s">
        <v>18</v>
      </c>
      <c r="F306" s="30" t="s">
        <v>20</v>
      </c>
      <c r="G306" s="31" t="n">
        <v>-2</v>
      </c>
      <c r="H306" s="32" t="n">
        <v>94.4</v>
      </c>
      <c r="I306" s="32" t="n">
        <v>188.8</v>
      </c>
      <c r="J306" s="32" t="n">
        <v>0</v>
      </c>
      <c r="K306" s="32" t="n">
        <v>-0.14</v>
      </c>
      <c r="L306" s="32" t="n">
        <v>-0</v>
      </c>
      <c r="M306" s="6" t="s">
        <f>=I306+J306+K306+L306</f>
      </c>
      <c r="N306" s="30"/>
      <c r="O306" s="30" t="s">
        <v>536</v>
      </c>
    </row>
    <row collapsed="false" customFormat="false" customHeight="false" hidden="false" ht="12.1" outlineLevel="0" r="307">
      <c r="A307" s="29" t="n">
        <v>45527.851863426</v>
      </c>
      <c r="B307" s="30" t="s">
        <v>385</v>
      </c>
      <c r="C307" s="30" t="s">
        <v>539</v>
      </c>
      <c r="D307" s="30" t="s">
        <v>381</v>
      </c>
      <c r="E307" s="30" t="s">
        <v>18</v>
      </c>
      <c r="F307" s="30" t="s">
        <v>20</v>
      </c>
      <c r="G307" s="31" t="n">
        <v>-150</v>
      </c>
      <c r="H307" s="32" t="n">
        <v>43.065</v>
      </c>
      <c r="I307" s="32" t="n">
        <v>6459.75</v>
      </c>
      <c r="J307" s="32" t="n">
        <v>0</v>
      </c>
      <c r="K307" s="32" t="n">
        <v>-5.16</v>
      </c>
      <c r="L307" s="32" t="n">
        <v>-0</v>
      </c>
      <c r="M307" s="6" t="s">
        <f>=I307+J307+K307+L307</f>
      </c>
      <c r="N307" s="30"/>
      <c r="O307" s="30" t="s">
        <v>536</v>
      </c>
    </row>
    <row collapsed="false" customFormat="false" customHeight="false" hidden="false" ht="12.1" outlineLevel="0" r="308">
      <c r="A308" s="29" t="n">
        <v>45527.851863426</v>
      </c>
      <c r="B308" s="30" t="s">
        <v>385</v>
      </c>
      <c r="C308" s="30" t="s">
        <v>539</v>
      </c>
      <c r="D308" s="30" t="s">
        <v>381</v>
      </c>
      <c r="E308" s="30" t="s">
        <v>18</v>
      </c>
      <c r="F308" s="30" t="s">
        <v>20</v>
      </c>
      <c r="G308" s="31" t="n">
        <v>-40</v>
      </c>
      <c r="H308" s="32" t="n">
        <v>43.065</v>
      </c>
      <c r="I308" s="32" t="n">
        <v>1722.6</v>
      </c>
      <c r="J308" s="32" t="n">
        <v>0</v>
      </c>
      <c r="K308" s="32" t="n">
        <v>-1.38</v>
      </c>
      <c r="L308" s="32" t="n">
        <v>-0</v>
      </c>
      <c r="M308" s="6" t="s">
        <f>=I308+J308+K308+L308</f>
      </c>
      <c r="N308" s="30"/>
      <c r="O308" s="30" t="s">
        <v>536</v>
      </c>
    </row>
    <row collapsed="false" customFormat="false" customHeight="false" hidden="false" ht="12.1" outlineLevel="0" r="309">
      <c r="A309" s="29" t="n">
        <v>45527.851863426</v>
      </c>
      <c r="B309" s="30" t="s">
        <v>385</v>
      </c>
      <c r="C309" s="30" t="s">
        <v>539</v>
      </c>
      <c r="D309" s="30" t="s">
        <v>381</v>
      </c>
      <c r="E309" s="30" t="s">
        <v>18</v>
      </c>
      <c r="F309" s="30" t="s">
        <v>20</v>
      </c>
      <c r="G309" s="31" t="n">
        <v>-200</v>
      </c>
      <c r="H309" s="32" t="n">
        <v>43.055</v>
      </c>
      <c r="I309" s="32" t="n">
        <v>8611</v>
      </c>
      <c r="J309" s="32" t="n">
        <v>0</v>
      </c>
      <c r="K309" s="32" t="n">
        <v>-6.9</v>
      </c>
      <c r="L309" s="32" t="n">
        <v>-0</v>
      </c>
      <c r="M309" s="6" t="s">
        <f>=I309+J309+K309+L309</f>
      </c>
      <c r="N309" s="30"/>
      <c r="O309" s="30" t="s">
        <v>536</v>
      </c>
    </row>
    <row collapsed="false" customFormat="false" customHeight="false" hidden="false" ht="12.1" outlineLevel="0" r="310">
      <c r="A310" s="29" t="n">
        <v>45527.852060185</v>
      </c>
      <c r="B310" s="30" t="s">
        <v>414</v>
      </c>
      <c r="C310" s="30" t="s">
        <v>581</v>
      </c>
      <c r="D310" s="30" t="s">
        <v>381</v>
      </c>
      <c r="E310" s="30" t="s">
        <v>18</v>
      </c>
      <c r="F310" s="30" t="s">
        <v>20</v>
      </c>
      <c r="G310" s="31" t="n">
        <v>-100</v>
      </c>
      <c r="H310" s="32" t="n">
        <v>256.93</v>
      </c>
      <c r="I310" s="32" t="n">
        <v>25693</v>
      </c>
      <c r="J310" s="32" t="n">
        <v>0</v>
      </c>
      <c r="K310" s="32" t="n">
        <v>-20.56</v>
      </c>
      <c r="L310" s="32" t="n">
        <v>-0</v>
      </c>
      <c r="M310" s="6" t="s">
        <f>=I310+J310+K310+L310</f>
      </c>
      <c r="N310" s="30"/>
      <c r="O310" s="30" t="s">
        <v>536</v>
      </c>
    </row>
    <row collapsed="false" customFormat="false" customHeight="false" hidden="false" ht="12.1" outlineLevel="0" r="311">
      <c r="A311" s="20" t="n">
        <v>45527.855775463</v>
      </c>
      <c r="B311" s="16" t="s">
        <v>73</v>
      </c>
      <c r="C311" s="16" t="s">
        <v>565</v>
      </c>
      <c r="D311" s="16" t="s">
        <v>380</v>
      </c>
      <c r="E311" s="16" t="s">
        <v>50</v>
      </c>
      <c r="F311" s="16" t="s">
        <v>20</v>
      </c>
      <c r="G311" s="7" t="n">
        <v>42000</v>
      </c>
      <c r="H311" s="6" t="n">
        <v>1.4616</v>
      </c>
      <c r="I311" s="6" t="n">
        <v>-61387.2</v>
      </c>
      <c r="J311" s="6" t="n">
        <v>-0</v>
      </c>
      <c r="K311" s="6" t="n">
        <v>-0</v>
      </c>
      <c r="L311" s="6" t="n">
        <v>-0</v>
      </c>
      <c r="M311" s="6" t="s">
        <f>=I311+J311+K311+L311</f>
      </c>
      <c r="N311" s="16"/>
      <c r="O311" s="16" t="s">
        <v>536</v>
      </c>
    </row>
    <row collapsed="false" customFormat="false" customHeight="false" hidden="false" ht="12.1" outlineLevel="0" r="312">
      <c r="A312" s="20" t="n">
        <v>45527.85625</v>
      </c>
      <c r="B312" s="16" t="s">
        <v>73</v>
      </c>
      <c r="C312" s="16" t="s">
        <v>565</v>
      </c>
      <c r="D312" s="16" t="s">
        <v>380</v>
      </c>
      <c r="E312" s="16" t="s">
        <v>50</v>
      </c>
      <c r="F312" s="16" t="s">
        <v>20</v>
      </c>
      <c r="G312" s="7" t="n">
        <v>4200</v>
      </c>
      <c r="H312" s="6" t="n">
        <v>1.4616</v>
      </c>
      <c r="I312" s="6" t="n">
        <v>-6138.72</v>
      </c>
      <c r="J312" s="6" t="n">
        <v>-0</v>
      </c>
      <c r="K312" s="6" t="n">
        <v>-0</v>
      </c>
      <c r="L312" s="6" t="n">
        <v>-0</v>
      </c>
      <c r="M312" s="6" t="s">
        <f>=I312+J312+K312+L312</f>
      </c>
      <c r="N312" s="16"/>
      <c r="O312" s="16" t="s">
        <v>536</v>
      </c>
    </row>
    <row collapsed="false" customFormat="false" customHeight="false" hidden="false" ht="12.1" outlineLevel="0" r="313">
      <c r="A313" s="20" t="n">
        <v>45527.8565625</v>
      </c>
      <c r="B313" s="16" t="s">
        <v>73</v>
      </c>
      <c r="C313" s="16" t="s">
        <v>565</v>
      </c>
      <c r="D313" s="16" t="s">
        <v>380</v>
      </c>
      <c r="E313" s="16" t="s">
        <v>50</v>
      </c>
      <c r="F313" s="16" t="s">
        <v>20</v>
      </c>
      <c r="G313" s="7" t="n">
        <v>300</v>
      </c>
      <c r="H313" s="6" t="n">
        <v>1.4616</v>
      </c>
      <c r="I313" s="6" t="n">
        <v>-438.48</v>
      </c>
      <c r="J313" s="6" t="n">
        <v>-0</v>
      </c>
      <c r="K313" s="6" t="n">
        <v>-0</v>
      </c>
      <c r="L313" s="6" t="n">
        <v>-0</v>
      </c>
      <c r="M313" s="6" t="s">
        <f>=I313+J313+K313+L313</f>
      </c>
      <c r="N313" s="16"/>
      <c r="O313" s="16" t="s">
        <v>536</v>
      </c>
    </row>
    <row collapsed="false" customFormat="false" customHeight="false" hidden="false" ht="12.1" outlineLevel="0" r="314">
      <c r="A314" s="20" t="n">
        <v>45527.857060185</v>
      </c>
      <c r="B314" s="16" t="s">
        <v>73</v>
      </c>
      <c r="C314" s="16" t="s">
        <v>565</v>
      </c>
      <c r="D314" s="16" t="s">
        <v>380</v>
      </c>
      <c r="E314" s="16" t="s">
        <v>50</v>
      </c>
      <c r="F314" s="16" t="s">
        <v>20</v>
      </c>
      <c r="G314" s="7" t="n">
        <v>59</v>
      </c>
      <c r="H314" s="6" t="n">
        <v>1.4616</v>
      </c>
      <c r="I314" s="6" t="n">
        <v>-86.23</v>
      </c>
      <c r="J314" s="6" t="n">
        <v>-0</v>
      </c>
      <c r="K314" s="6" t="n">
        <v>-0</v>
      </c>
      <c r="L314" s="6" t="n">
        <v>-0</v>
      </c>
      <c r="M314" s="6" t="s">
        <f>=I314+J314+K314+L314</f>
      </c>
      <c r="N314" s="16"/>
      <c r="O314" s="16" t="s">
        <v>536</v>
      </c>
    </row>
    <row collapsed="false" customFormat="false" customHeight="false" hidden="false" ht="12.1" outlineLevel="0" r="315">
      <c r="A315" s="20" t="n">
        <v>45527.857372685</v>
      </c>
      <c r="B315" s="16" t="s">
        <v>73</v>
      </c>
      <c r="C315" s="16" t="s">
        <v>565</v>
      </c>
      <c r="D315" s="16" t="s">
        <v>380</v>
      </c>
      <c r="E315" s="16" t="s">
        <v>50</v>
      </c>
      <c r="F315" s="16" t="s">
        <v>20</v>
      </c>
      <c r="G315" s="7" t="n">
        <v>3</v>
      </c>
      <c r="H315" s="6" t="n">
        <v>1.4616</v>
      </c>
      <c r="I315" s="6" t="n">
        <v>-4.38</v>
      </c>
      <c r="J315" s="6" t="n">
        <v>-0</v>
      </c>
      <c r="K315" s="6" t="n">
        <v>-0</v>
      </c>
      <c r="L315" s="6" t="n">
        <v>-0</v>
      </c>
      <c r="M315" s="6" t="s">
        <f>=I315+J315+K315+L315</f>
      </c>
      <c r="N315" s="16"/>
      <c r="O315" s="16" t="s">
        <v>536</v>
      </c>
    </row>
    <row collapsed="false" customFormat="false" customHeight="false" hidden="false" ht="12.1" outlineLevel="0" r="316">
      <c r="A316" s="29" t="n">
        <v>45539.798032407</v>
      </c>
      <c r="B316" s="30" t="s">
        <v>73</v>
      </c>
      <c r="C316" s="30" t="s">
        <v>565</v>
      </c>
      <c r="D316" s="30" t="s">
        <v>381</v>
      </c>
      <c r="E316" s="30" t="s">
        <v>50</v>
      </c>
      <c r="F316" s="30" t="s">
        <v>20</v>
      </c>
      <c r="G316" s="31" t="n">
        <v>-6562</v>
      </c>
      <c r="H316" s="32" t="n">
        <v>1.4682</v>
      </c>
      <c r="I316" s="32" t="n">
        <v>9634.33</v>
      </c>
      <c r="J316" s="32" t="n">
        <v>0</v>
      </c>
      <c r="K316" s="32" t="n">
        <v>-0</v>
      </c>
      <c r="L316" s="32" t="n">
        <v>-0</v>
      </c>
      <c r="M316" s="6" t="s">
        <f>=I316+J316+K316+L316</f>
      </c>
      <c r="N316" s="30"/>
      <c r="O316" s="30" t="s">
        <v>536</v>
      </c>
    </row>
    <row collapsed="false" customFormat="false" customHeight="false" hidden="false" ht="12.1" outlineLevel="0" r="317">
      <c r="A317" s="20" t="n">
        <v>45539.802071759</v>
      </c>
      <c r="B317" s="16" t="s">
        <v>401</v>
      </c>
      <c r="C317" s="16" t="s">
        <v>562</v>
      </c>
      <c r="D317" s="16" t="s">
        <v>380</v>
      </c>
      <c r="E317" s="16" t="s">
        <v>18</v>
      </c>
      <c r="F317" s="16" t="s">
        <v>20</v>
      </c>
      <c r="G317" s="7" t="n">
        <v>1000</v>
      </c>
      <c r="H317" s="6" t="n">
        <v>1.286</v>
      </c>
      <c r="I317" s="6" t="n">
        <v>-1286</v>
      </c>
      <c r="J317" s="6" t="n">
        <v>-0</v>
      </c>
      <c r="K317" s="6" t="n">
        <v>-0.83</v>
      </c>
      <c r="L317" s="6" t="n">
        <v>-0</v>
      </c>
      <c r="M317" s="6" t="s">
        <f>=I317+J317+K317+L317</f>
      </c>
      <c r="N317" s="16"/>
      <c r="O317" s="16" t="s">
        <v>536</v>
      </c>
    </row>
    <row collapsed="false" customFormat="false" customHeight="false" hidden="false" ht="12.1" outlineLevel="0" r="318">
      <c r="A318" s="20" t="n">
        <v>45539.802094907</v>
      </c>
      <c r="B318" s="16" t="s">
        <v>391</v>
      </c>
      <c r="C318" s="16" t="s">
        <v>546</v>
      </c>
      <c r="D318" s="16" t="s">
        <v>380</v>
      </c>
      <c r="E318" s="16" t="s">
        <v>18</v>
      </c>
      <c r="F318" s="16" t="s">
        <v>20</v>
      </c>
      <c r="G318" s="7" t="n">
        <v>30</v>
      </c>
      <c r="H318" s="6" t="n">
        <v>49.12</v>
      </c>
      <c r="I318" s="6" t="n">
        <v>-1473.6</v>
      </c>
      <c r="J318" s="6" t="n">
        <v>-0</v>
      </c>
      <c r="K318" s="6" t="n">
        <v>-0.96</v>
      </c>
      <c r="L318" s="6" t="n">
        <v>-0</v>
      </c>
      <c r="M318" s="6" t="s">
        <f>=I318+J318+K318+L318</f>
      </c>
      <c r="N318" s="16"/>
      <c r="O318" s="16" t="s">
        <v>536</v>
      </c>
    </row>
    <row collapsed="false" customFormat="false" customHeight="false" hidden="false" ht="12.1" outlineLevel="0" r="319">
      <c r="A319" s="20" t="n">
        <v>45539.8021875</v>
      </c>
      <c r="B319" s="16" t="s">
        <v>389</v>
      </c>
      <c r="C319" s="16" t="s">
        <v>543</v>
      </c>
      <c r="D319" s="16" t="s">
        <v>380</v>
      </c>
      <c r="E319" s="16" t="s">
        <v>18</v>
      </c>
      <c r="F319" s="16" t="s">
        <v>20</v>
      </c>
      <c r="G319" s="7" t="n">
        <v>50</v>
      </c>
      <c r="H319" s="6" t="n">
        <v>30.83</v>
      </c>
      <c r="I319" s="6" t="n">
        <v>-1541.5</v>
      </c>
      <c r="J319" s="6" t="n">
        <v>-0</v>
      </c>
      <c r="K319" s="6" t="n">
        <v>-1</v>
      </c>
      <c r="L319" s="6" t="n">
        <v>-0</v>
      </c>
      <c r="M319" s="6" t="s">
        <f>=I319+J319+K319+L319</f>
      </c>
      <c r="N319" s="16"/>
      <c r="O319" s="16" t="s">
        <v>536</v>
      </c>
    </row>
    <row collapsed="false" customFormat="false" customHeight="false" hidden="false" ht="12.1" outlineLevel="0" r="320">
      <c r="A320" s="20" t="n">
        <v>45539.804513889</v>
      </c>
      <c r="B320" s="16" t="s">
        <v>385</v>
      </c>
      <c r="C320" s="16" t="s">
        <v>539</v>
      </c>
      <c r="D320" s="16" t="s">
        <v>380</v>
      </c>
      <c r="E320" s="16" t="s">
        <v>18</v>
      </c>
      <c r="F320" s="16" t="s">
        <v>20</v>
      </c>
      <c r="G320" s="7" t="n">
        <v>120</v>
      </c>
      <c r="H320" s="6" t="n">
        <v>41.705</v>
      </c>
      <c r="I320" s="6" t="n">
        <v>-5004.6</v>
      </c>
      <c r="J320" s="6" t="n">
        <v>-0</v>
      </c>
      <c r="K320" s="6" t="n">
        <v>-3.25</v>
      </c>
      <c r="L320" s="6" t="n">
        <v>-0</v>
      </c>
      <c r="M320" s="6" t="s">
        <f>=I320+J320+K320+L320</f>
      </c>
      <c r="N320" s="16"/>
      <c r="O320" s="16" t="s">
        <v>536</v>
      </c>
    </row>
    <row collapsed="false" customFormat="false" customHeight="false" hidden="false" ht="12.1" outlineLevel="0" r="321">
      <c r="A321" s="29" t="n">
        <v>45539.815590278</v>
      </c>
      <c r="B321" s="30" t="s">
        <v>73</v>
      </c>
      <c r="C321" s="30" t="s">
        <v>565</v>
      </c>
      <c r="D321" s="30" t="s">
        <v>381</v>
      </c>
      <c r="E321" s="30" t="s">
        <v>50</v>
      </c>
      <c r="F321" s="30" t="s">
        <v>20</v>
      </c>
      <c r="G321" s="31" t="n">
        <v>-10</v>
      </c>
      <c r="H321" s="32" t="n">
        <v>1.4683</v>
      </c>
      <c r="I321" s="32" t="n">
        <v>14.68</v>
      </c>
      <c r="J321" s="32" t="n">
        <v>0</v>
      </c>
      <c r="K321" s="32" t="n">
        <v>-0</v>
      </c>
      <c r="L321" s="32" t="n">
        <v>-0</v>
      </c>
      <c r="M321" s="6" t="s">
        <f>=I321+J321+K321+L321</f>
      </c>
      <c r="N321" s="30"/>
      <c r="O321" s="30" t="s">
        <v>536</v>
      </c>
    </row>
    <row collapsed="false" customFormat="false" customHeight="false" hidden="false" ht="12.1" outlineLevel="0" r="322">
      <c r="A322" s="29" t="n">
        <v>45539.815590278</v>
      </c>
      <c r="B322" s="30" t="s">
        <v>73</v>
      </c>
      <c r="C322" s="30" t="s">
        <v>565</v>
      </c>
      <c r="D322" s="30" t="s">
        <v>381</v>
      </c>
      <c r="E322" s="30" t="s">
        <v>50</v>
      </c>
      <c r="F322" s="30" t="s">
        <v>20</v>
      </c>
      <c r="G322" s="31" t="n">
        <v>-3000</v>
      </c>
      <c r="H322" s="32" t="n">
        <v>1.4683</v>
      </c>
      <c r="I322" s="32" t="n">
        <v>4404.9</v>
      </c>
      <c r="J322" s="32" t="n">
        <v>0</v>
      </c>
      <c r="K322" s="32" t="n">
        <v>-0</v>
      </c>
      <c r="L322" s="32" t="n">
        <v>-0</v>
      </c>
      <c r="M322" s="6" t="s">
        <f>=I322+J322+K322+L322</f>
      </c>
      <c r="N322" s="30"/>
      <c r="O322" s="30" t="s">
        <v>536</v>
      </c>
    </row>
    <row collapsed="false" customFormat="false" customHeight="false" hidden="false" ht="12.1" outlineLevel="0" r="323">
      <c r="A323" s="29" t="n">
        <v>45539.815590278</v>
      </c>
      <c r="B323" s="30" t="s">
        <v>73</v>
      </c>
      <c r="C323" s="30" t="s">
        <v>565</v>
      </c>
      <c r="D323" s="30" t="s">
        <v>381</v>
      </c>
      <c r="E323" s="30" t="s">
        <v>50</v>
      </c>
      <c r="F323" s="30" t="s">
        <v>20</v>
      </c>
      <c r="G323" s="31" t="n">
        <v>-6990</v>
      </c>
      <c r="H323" s="32" t="n">
        <v>1.4683</v>
      </c>
      <c r="I323" s="32" t="n">
        <v>10263.42</v>
      </c>
      <c r="J323" s="32" t="n">
        <v>0</v>
      </c>
      <c r="K323" s="32" t="n">
        <v>-0</v>
      </c>
      <c r="L323" s="32" t="n">
        <v>-0</v>
      </c>
      <c r="M323" s="6" t="s">
        <f>=I323+J323+K323+L323</f>
      </c>
      <c r="N323" s="30"/>
      <c r="O323" s="30" t="s">
        <v>536</v>
      </c>
    </row>
    <row collapsed="false" customFormat="false" customHeight="false" hidden="false" ht="12.1" outlineLevel="0" r="324">
      <c r="A324" s="20" t="n">
        <v>45539.816967593</v>
      </c>
      <c r="B324" s="16" t="s">
        <v>392</v>
      </c>
      <c r="C324" s="16" t="s">
        <v>547</v>
      </c>
      <c r="D324" s="16" t="s">
        <v>380</v>
      </c>
      <c r="E324" s="16" t="s">
        <v>18</v>
      </c>
      <c r="F324" s="16" t="s">
        <v>20</v>
      </c>
      <c r="G324" s="7" t="n">
        <v>5000</v>
      </c>
      <c r="H324" s="6" t="n">
        <v>0.6485</v>
      </c>
      <c r="I324" s="6" t="n">
        <v>-3242.5</v>
      </c>
      <c r="J324" s="6" t="n">
        <v>-0</v>
      </c>
      <c r="K324" s="6" t="n">
        <v>-2.59</v>
      </c>
      <c r="L324" s="6" t="n">
        <v>-0</v>
      </c>
      <c r="M324" s="6" t="s">
        <f>=I324+J324+K324+L324</f>
      </c>
      <c r="N324" s="16"/>
      <c r="O324" s="16" t="s">
        <v>536</v>
      </c>
    </row>
    <row collapsed="false" customFormat="false" customHeight="false" hidden="false" ht="12.1" outlineLevel="0" r="325">
      <c r="A325" s="20" t="n">
        <v>45539.817523148</v>
      </c>
      <c r="B325" s="16" t="s">
        <v>395</v>
      </c>
      <c r="C325" s="16" t="s">
        <v>553</v>
      </c>
      <c r="D325" s="16" t="s">
        <v>380</v>
      </c>
      <c r="E325" s="16" t="s">
        <v>18</v>
      </c>
      <c r="F325" s="16" t="s">
        <v>20</v>
      </c>
      <c r="G325" s="7" t="n">
        <v>2</v>
      </c>
      <c r="H325" s="6" t="n">
        <v>967.4</v>
      </c>
      <c r="I325" s="6" t="n">
        <v>-1934.8</v>
      </c>
      <c r="J325" s="6" t="n">
        <v>-0</v>
      </c>
      <c r="K325" s="6" t="n">
        <v>-1.55</v>
      </c>
      <c r="L325" s="6" t="n">
        <v>-0</v>
      </c>
      <c r="M325" s="6" t="s">
        <f>=I325+J325+K325+L325</f>
      </c>
      <c r="N325" s="16"/>
      <c r="O325" s="16" t="s">
        <v>536</v>
      </c>
    </row>
    <row collapsed="false" customFormat="false" customHeight="false" hidden="false" ht="12.1" outlineLevel="0" r="326">
      <c r="A326" s="20" t="n">
        <v>45539.817997685</v>
      </c>
      <c r="B326" s="16" t="s">
        <v>31</v>
      </c>
      <c r="C326" s="16" t="s">
        <v>594</v>
      </c>
      <c r="D326" s="16" t="s">
        <v>380</v>
      </c>
      <c r="E326" s="16" t="s">
        <v>18</v>
      </c>
      <c r="F326" s="16" t="s">
        <v>20</v>
      </c>
      <c r="G326" s="7" t="n">
        <v>1</v>
      </c>
      <c r="H326" s="6" t="n">
        <v>3724</v>
      </c>
      <c r="I326" s="6" t="n">
        <v>-3724</v>
      </c>
      <c r="J326" s="6" t="n">
        <v>-0</v>
      </c>
      <c r="K326" s="6" t="n">
        <v>-1.86</v>
      </c>
      <c r="L326" s="6" t="n">
        <v>-0</v>
      </c>
      <c r="M326" s="6" t="s">
        <f>=I326+J326+K326+L326</f>
      </c>
      <c r="N326" s="16"/>
      <c r="O326" s="16" t="s">
        <v>536</v>
      </c>
    </row>
    <row collapsed="false" customFormat="false" customHeight="false" hidden="false" ht="12.1" outlineLevel="0" r="327">
      <c r="A327" s="20" t="n">
        <v>45539.818784722</v>
      </c>
      <c r="B327" s="16" t="s">
        <v>407</v>
      </c>
      <c r="C327" s="16" t="s">
        <v>570</v>
      </c>
      <c r="D327" s="16" t="s">
        <v>380</v>
      </c>
      <c r="E327" s="16" t="s">
        <v>18</v>
      </c>
      <c r="F327" s="16" t="s">
        <v>20</v>
      </c>
      <c r="G327" s="7" t="n">
        <v>20</v>
      </c>
      <c r="H327" s="6" t="n">
        <v>68.5</v>
      </c>
      <c r="I327" s="6" t="n">
        <v>-1370</v>
      </c>
      <c r="J327" s="6" t="n">
        <v>-0</v>
      </c>
      <c r="K327" s="6" t="n">
        <v>-1.1</v>
      </c>
      <c r="L327" s="6" t="n">
        <v>-0</v>
      </c>
      <c r="M327" s="6" t="s">
        <f>=I327+J327+K327+L327</f>
      </c>
      <c r="N327" s="16"/>
      <c r="O327" s="16" t="s">
        <v>536</v>
      </c>
    </row>
    <row collapsed="false" customFormat="false" customHeight="false" hidden="false" ht="12.1" outlineLevel="0" r="328">
      <c r="A328" s="20" t="n">
        <v>45539.818784722</v>
      </c>
      <c r="B328" s="16" t="s">
        <v>407</v>
      </c>
      <c r="C328" s="16" t="s">
        <v>570</v>
      </c>
      <c r="D328" s="16" t="s">
        <v>380</v>
      </c>
      <c r="E328" s="16" t="s">
        <v>18</v>
      </c>
      <c r="F328" s="16" t="s">
        <v>20</v>
      </c>
      <c r="G328" s="7" t="n">
        <v>60</v>
      </c>
      <c r="H328" s="6" t="n">
        <v>68.5</v>
      </c>
      <c r="I328" s="6" t="n">
        <v>-4110</v>
      </c>
      <c r="J328" s="6" t="n">
        <v>-0</v>
      </c>
      <c r="K328" s="6" t="n">
        <v>-3.29</v>
      </c>
      <c r="L328" s="6" t="n">
        <v>-0</v>
      </c>
      <c r="M328" s="6" t="s">
        <f>=I328+J328+K328+L328</f>
      </c>
      <c r="N328" s="16"/>
      <c r="O328" s="16" t="s">
        <v>536</v>
      </c>
    </row>
    <row collapsed="false" customFormat="false" customHeight="false" hidden="false" ht="12.1" outlineLevel="0" r="329">
      <c r="A329" s="20" t="n">
        <v>45539.819351852</v>
      </c>
      <c r="B329" s="16" t="s">
        <v>389</v>
      </c>
      <c r="C329" s="16" t="s">
        <v>543</v>
      </c>
      <c r="D329" s="16" t="s">
        <v>380</v>
      </c>
      <c r="E329" s="16" t="s">
        <v>18</v>
      </c>
      <c r="F329" s="16" t="s">
        <v>20</v>
      </c>
      <c r="G329" s="7" t="n">
        <v>10</v>
      </c>
      <c r="H329" s="6" t="n">
        <v>31.07</v>
      </c>
      <c r="I329" s="6" t="n">
        <v>-310.7</v>
      </c>
      <c r="J329" s="6" t="n">
        <v>-0</v>
      </c>
      <c r="K329" s="6" t="n">
        <v>-0.25</v>
      </c>
      <c r="L329" s="6" t="n">
        <v>-0</v>
      </c>
      <c r="M329" s="6" t="s">
        <f>=I329+J329+K329+L329</f>
      </c>
      <c r="N329" s="16"/>
      <c r="O329" s="16" t="s">
        <v>536</v>
      </c>
    </row>
    <row collapsed="false" customFormat="false" customHeight="false" hidden="false" ht="12.1" outlineLevel="0" r="330">
      <c r="A330" s="29" t="n">
        <v>45539.823726852</v>
      </c>
      <c r="B330" s="30" t="s">
        <v>73</v>
      </c>
      <c r="C330" s="30" t="s">
        <v>565</v>
      </c>
      <c r="D330" s="30" t="s">
        <v>381</v>
      </c>
      <c r="E330" s="30" t="s">
        <v>50</v>
      </c>
      <c r="F330" s="30" t="s">
        <v>20</v>
      </c>
      <c r="G330" s="31" t="n">
        <v>-5000</v>
      </c>
      <c r="H330" s="32" t="n">
        <v>1.4681</v>
      </c>
      <c r="I330" s="32" t="n">
        <v>7340.5</v>
      </c>
      <c r="J330" s="32" t="n">
        <v>0</v>
      </c>
      <c r="K330" s="32" t="n">
        <v>-0</v>
      </c>
      <c r="L330" s="32" t="n">
        <v>-0</v>
      </c>
      <c r="M330" s="6" t="s">
        <f>=I330+J330+K330+L330</f>
      </c>
      <c r="N330" s="30"/>
      <c r="O330" s="30" t="s">
        <v>536</v>
      </c>
    </row>
    <row collapsed="false" customFormat="false" customHeight="false" hidden="false" ht="12.1" outlineLevel="0" r="331">
      <c r="A331" s="20" t="n">
        <v>45539.824409722</v>
      </c>
      <c r="B331" s="16" t="s">
        <v>401</v>
      </c>
      <c r="C331" s="16" t="s">
        <v>562</v>
      </c>
      <c r="D331" s="16" t="s">
        <v>380</v>
      </c>
      <c r="E331" s="16" t="s">
        <v>18</v>
      </c>
      <c r="F331" s="16" t="s">
        <v>20</v>
      </c>
      <c r="G331" s="7" t="n">
        <v>1500</v>
      </c>
      <c r="H331" s="6" t="n">
        <v>1.305</v>
      </c>
      <c r="I331" s="6" t="n">
        <v>-1957.5</v>
      </c>
      <c r="J331" s="6" t="n">
        <v>-0</v>
      </c>
      <c r="K331" s="6" t="n">
        <v>-1.57</v>
      </c>
      <c r="L331" s="6" t="n">
        <v>-0</v>
      </c>
      <c r="M331" s="6" t="s">
        <f>=I331+J331+K331+L331</f>
      </c>
      <c r="N331" s="16"/>
      <c r="O331" s="16" t="s">
        <v>536</v>
      </c>
    </row>
    <row collapsed="false" customFormat="false" customHeight="false" hidden="false" ht="12.1" outlineLevel="0" r="332">
      <c r="A332" s="20" t="n">
        <v>45539.825439815</v>
      </c>
      <c r="B332" s="16" t="s">
        <v>389</v>
      </c>
      <c r="C332" s="16" t="s">
        <v>543</v>
      </c>
      <c r="D332" s="16" t="s">
        <v>380</v>
      </c>
      <c r="E332" s="16" t="s">
        <v>18</v>
      </c>
      <c r="F332" s="16" t="s">
        <v>20</v>
      </c>
      <c r="G332" s="7" t="n">
        <v>60</v>
      </c>
      <c r="H332" s="6" t="n">
        <v>31.195</v>
      </c>
      <c r="I332" s="6" t="n">
        <v>-1871.7</v>
      </c>
      <c r="J332" s="6" t="n">
        <v>-0</v>
      </c>
      <c r="K332" s="6" t="n">
        <v>-1.5</v>
      </c>
      <c r="L332" s="6" t="n">
        <v>-0</v>
      </c>
      <c r="M332" s="6" t="s">
        <f>=I332+J332+K332+L332</f>
      </c>
      <c r="N332" s="16"/>
      <c r="O332" s="16" t="s">
        <v>536</v>
      </c>
    </row>
    <row collapsed="false" customFormat="false" customHeight="false" hidden="false" ht="12.1" outlineLevel="0" r="333">
      <c r="A333" s="20" t="n">
        <v>45539.82587963</v>
      </c>
      <c r="B333" s="16" t="s">
        <v>391</v>
      </c>
      <c r="C333" s="16" t="s">
        <v>546</v>
      </c>
      <c r="D333" s="16" t="s">
        <v>380</v>
      </c>
      <c r="E333" s="16" t="s">
        <v>18</v>
      </c>
      <c r="F333" s="16" t="s">
        <v>20</v>
      </c>
      <c r="G333" s="7" t="n">
        <v>40</v>
      </c>
      <c r="H333" s="6" t="n">
        <v>49.62</v>
      </c>
      <c r="I333" s="6" t="n">
        <v>-1984.8</v>
      </c>
      <c r="J333" s="6" t="n">
        <v>-0</v>
      </c>
      <c r="K333" s="6" t="n">
        <v>-1.58</v>
      </c>
      <c r="L333" s="6" t="n">
        <v>-0</v>
      </c>
      <c r="M333" s="6" t="s">
        <f>=I333+J333+K333+L333</f>
      </c>
      <c r="N333" s="16"/>
      <c r="O333" s="16" t="s">
        <v>536</v>
      </c>
    </row>
    <row collapsed="false" customFormat="false" customHeight="false" hidden="false" ht="12.1" outlineLevel="0" r="334">
      <c r="A334" s="20" t="n">
        <v>45539.826423611</v>
      </c>
      <c r="B334" s="16" t="s">
        <v>392</v>
      </c>
      <c r="C334" s="16" t="s">
        <v>547</v>
      </c>
      <c r="D334" s="16" t="s">
        <v>380</v>
      </c>
      <c r="E334" s="16" t="s">
        <v>18</v>
      </c>
      <c r="F334" s="16" t="s">
        <v>20</v>
      </c>
      <c r="G334" s="7" t="n">
        <v>2000</v>
      </c>
      <c r="H334" s="6" t="n">
        <v>0.648</v>
      </c>
      <c r="I334" s="6" t="n">
        <v>-1296</v>
      </c>
      <c r="J334" s="6" t="n">
        <v>-0</v>
      </c>
      <c r="K334" s="6" t="n">
        <v>-1.04</v>
      </c>
      <c r="L334" s="6" t="n">
        <v>-0</v>
      </c>
      <c r="M334" s="6" t="s">
        <f>=I334+J334+K334+L334</f>
      </c>
      <c r="N334" s="16"/>
      <c r="O334" s="16" t="s">
        <v>536</v>
      </c>
    </row>
    <row collapsed="false" customFormat="false" customHeight="false" hidden="false" ht="12.1" outlineLevel="0" r="335">
      <c r="A335" s="20" t="n">
        <v>45539.826736111</v>
      </c>
      <c r="B335" s="16" t="s">
        <v>389</v>
      </c>
      <c r="C335" s="16" t="s">
        <v>543</v>
      </c>
      <c r="D335" s="16" t="s">
        <v>380</v>
      </c>
      <c r="E335" s="16" t="s">
        <v>18</v>
      </c>
      <c r="F335" s="16" t="s">
        <v>20</v>
      </c>
      <c r="G335" s="7" t="n">
        <v>10</v>
      </c>
      <c r="H335" s="6" t="n">
        <v>31.155</v>
      </c>
      <c r="I335" s="6" t="n">
        <v>-311.55</v>
      </c>
      <c r="J335" s="6" t="n">
        <v>-0</v>
      </c>
      <c r="K335" s="6" t="n">
        <v>-0.16</v>
      </c>
      <c r="L335" s="6" t="n">
        <v>-0</v>
      </c>
      <c r="M335" s="6" t="s">
        <f>=I335+J335+K335+L335</f>
      </c>
      <c r="N335" s="16"/>
      <c r="O335" s="16" t="s">
        <v>536</v>
      </c>
    </row>
    <row collapsed="false" customFormat="false" customHeight="false" hidden="false" ht="12.1" outlineLevel="0" r="336">
      <c r="A336" s="20" t="n">
        <v>45539.827268519</v>
      </c>
      <c r="B336" s="16" t="s">
        <v>73</v>
      </c>
      <c r="C336" s="16" t="s">
        <v>565</v>
      </c>
      <c r="D336" s="16" t="s">
        <v>380</v>
      </c>
      <c r="E336" s="16" t="s">
        <v>50</v>
      </c>
      <c r="F336" s="16" t="s">
        <v>20</v>
      </c>
      <c r="G336" s="7" t="n">
        <v>130</v>
      </c>
      <c r="H336" s="6" t="n">
        <v>1.4682</v>
      </c>
      <c r="I336" s="6" t="n">
        <v>-190.87</v>
      </c>
      <c r="J336" s="6" t="n">
        <v>-0</v>
      </c>
      <c r="K336" s="6" t="n">
        <v>-0</v>
      </c>
      <c r="L336" s="6" t="n">
        <v>-0</v>
      </c>
      <c r="M336" s="6" t="s">
        <f>=I336+J336+K336+L336</f>
      </c>
      <c r="N336" s="16"/>
      <c r="O336" s="16" t="s">
        <v>536</v>
      </c>
    </row>
    <row collapsed="false" customFormat="false" customHeight="false" hidden="false" ht="12.1" outlineLevel="0" r="337">
      <c r="A337" s="29" t="n">
        <v>45540.44119213</v>
      </c>
      <c r="B337" s="30" t="s">
        <v>73</v>
      </c>
      <c r="C337" s="30" t="s">
        <v>565</v>
      </c>
      <c r="D337" s="30" t="s">
        <v>381</v>
      </c>
      <c r="E337" s="30" t="s">
        <v>50</v>
      </c>
      <c r="F337" s="30" t="s">
        <v>20</v>
      </c>
      <c r="G337" s="31" t="n">
        <v>-25130</v>
      </c>
      <c r="H337" s="32" t="n">
        <v>1.4689</v>
      </c>
      <c r="I337" s="32" t="n">
        <v>36913.46</v>
      </c>
      <c r="J337" s="32" t="n">
        <v>0</v>
      </c>
      <c r="K337" s="32" t="n">
        <v>-0</v>
      </c>
      <c r="L337" s="32" t="n">
        <v>-0</v>
      </c>
      <c r="M337" s="6" t="s">
        <f>=I337+J337+K337+L337</f>
      </c>
      <c r="N337" s="30"/>
      <c r="O337" s="30" t="s">
        <v>536</v>
      </c>
    </row>
    <row collapsed="false" customFormat="false" customHeight="false" hidden="false" ht="12.1" outlineLevel="0" r="338">
      <c r="A338" s="20" t="n">
        <v>45540.442164352</v>
      </c>
      <c r="B338" s="16" t="s">
        <v>424</v>
      </c>
      <c r="C338" s="16" t="s">
        <v>592</v>
      </c>
      <c r="D338" s="16" t="s">
        <v>380</v>
      </c>
      <c r="E338" s="16" t="s">
        <v>18</v>
      </c>
      <c r="F338" s="16" t="s">
        <v>20</v>
      </c>
      <c r="G338" s="7" t="n">
        <v>5</v>
      </c>
      <c r="H338" s="6" t="n">
        <v>829.5</v>
      </c>
      <c r="I338" s="6" t="n">
        <v>-4147.5</v>
      </c>
      <c r="J338" s="6" t="n">
        <v>-0</v>
      </c>
      <c r="K338" s="6" t="n">
        <v>-2.07</v>
      </c>
      <c r="L338" s="6" t="n">
        <v>-0</v>
      </c>
      <c r="M338" s="6" t="s">
        <f>=I338+J338+K338+L338</f>
      </c>
      <c r="N338" s="16"/>
      <c r="O338" s="16" t="s">
        <v>536</v>
      </c>
    </row>
    <row collapsed="false" customFormat="false" customHeight="false" hidden="false" ht="12.1" outlineLevel="0" r="339">
      <c r="A339" s="20" t="n">
        <v>45540.458842593</v>
      </c>
      <c r="B339" s="16" t="s">
        <v>401</v>
      </c>
      <c r="C339" s="16" t="s">
        <v>562</v>
      </c>
      <c r="D339" s="16" t="s">
        <v>380</v>
      </c>
      <c r="E339" s="16" t="s">
        <v>18</v>
      </c>
      <c r="F339" s="16" t="s">
        <v>20</v>
      </c>
      <c r="G339" s="7" t="n">
        <v>5000</v>
      </c>
      <c r="H339" s="6" t="n">
        <v>1.536</v>
      </c>
      <c r="I339" s="6" t="n">
        <v>-7680</v>
      </c>
      <c r="J339" s="6" t="n">
        <v>-0</v>
      </c>
      <c r="K339" s="6" t="n">
        <v>-3.84</v>
      </c>
      <c r="L339" s="6" t="n">
        <v>-0</v>
      </c>
      <c r="M339" s="6" t="s">
        <f>=I339+J339+K339+L339</f>
      </c>
      <c r="N339" s="16"/>
      <c r="O339" s="16" t="s">
        <v>536</v>
      </c>
    </row>
    <row collapsed="false" customFormat="false" customHeight="false" hidden="false" ht="12.1" outlineLevel="0" r="340">
      <c r="A340" s="20" t="n">
        <v>45540.460462963</v>
      </c>
      <c r="B340" s="16" t="s">
        <v>392</v>
      </c>
      <c r="C340" s="16" t="s">
        <v>547</v>
      </c>
      <c r="D340" s="16" t="s">
        <v>380</v>
      </c>
      <c r="E340" s="16" t="s">
        <v>18</v>
      </c>
      <c r="F340" s="16" t="s">
        <v>20</v>
      </c>
      <c r="G340" s="7" t="n">
        <v>15000</v>
      </c>
      <c r="H340" s="6" t="n">
        <v>0.6635</v>
      </c>
      <c r="I340" s="6" t="n">
        <v>-9952.5</v>
      </c>
      <c r="J340" s="6" t="n">
        <v>-0</v>
      </c>
      <c r="K340" s="6" t="n">
        <v>-7.97</v>
      </c>
      <c r="L340" s="6" t="n">
        <v>-0</v>
      </c>
      <c r="M340" s="6" t="s">
        <f>=I340+J340+K340+L340</f>
      </c>
      <c r="N340" s="16"/>
      <c r="O340" s="16" t="s">
        <v>536</v>
      </c>
    </row>
    <row collapsed="false" customFormat="false" customHeight="false" hidden="false" ht="12.1" outlineLevel="0" r="341">
      <c r="A341" s="20" t="n">
        <v>45540.469212963</v>
      </c>
      <c r="B341" s="16" t="s">
        <v>426</v>
      </c>
      <c r="C341" s="16" t="s">
        <v>595</v>
      </c>
      <c r="D341" s="16" t="s">
        <v>380</v>
      </c>
      <c r="E341" s="16" t="s">
        <v>18</v>
      </c>
      <c r="F341" s="16" t="s">
        <v>20</v>
      </c>
      <c r="G341" s="7" t="n">
        <v>5000</v>
      </c>
      <c r="H341" s="6" t="n">
        <v>0.6686</v>
      </c>
      <c r="I341" s="6" t="n">
        <v>-3343</v>
      </c>
      <c r="J341" s="6" t="n">
        <v>-0</v>
      </c>
      <c r="K341" s="6" t="n">
        <v>-2.68</v>
      </c>
      <c r="L341" s="6" t="n">
        <v>-0</v>
      </c>
      <c r="M341" s="6" t="s">
        <f>=I341+J341+K341+L341</f>
      </c>
      <c r="N341" s="16"/>
      <c r="O341" s="16" t="s">
        <v>536</v>
      </c>
    </row>
    <row collapsed="false" customFormat="false" customHeight="false" hidden="false" ht="12.1" outlineLevel="0" r="342">
      <c r="A342" s="20" t="n">
        <v>45540.658622685</v>
      </c>
      <c r="B342" s="16" t="s">
        <v>392</v>
      </c>
      <c r="C342" s="16" t="s">
        <v>547</v>
      </c>
      <c r="D342" s="16" t="s">
        <v>380</v>
      </c>
      <c r="E342" s="16" t="s">
        <v>18</v>
      </c>
      <c r="F342" s="16" t="s">
        <v>20</v>
      </c>
      <c r="G342" s="7" t="n">
        <v>17000</v>
      </c>
      <c r="H342" s="6" t="n">
        <v>0.6835</v>
      </c>
      <c r="I342" s="6" t="n">
        <v>-11619.5</v>
      </c>
      <c r="J342" s="6" t="n">
        <v>-0</v>
      </c>
      <c r="K342" s="6" t="n">
        <v>-9.29</v>
      </c>
      <c r="L342" s="6" t="n">
        <v>-0</v>
      </c>
      <c r="M342" s="6" t="s">
        <f>=I342+J342+K342+L342</f>
      </c>
      <c r="N342" s="16"/>
      <c r="O342" s="16" t="s">
        <v>536</v>
      </c>
    </row>
    <row collapsed="false" customFormat="false" customHeight="false" hidden="false" ht="12.1" outlineLevel="0" r="343">
      <c r="A343" s="20" t="n">
        <v>45540.660034722</v>
      </c>
      <c r="B343" s="16" t="s">
        <v>73</v>
      </c>
      <c r="C343" s="16" t="s">
        <v>565</v>
      </c>
      <c r="D343" s="16" t="s">
        <v>380</v>
      </c>
      <c r="E343" s="16" t="s">
        <v>50</v>
      </c>
      <c r="F343" s="16" t="s">
        <v>20</v>
      </c>
      <c r="G343" s="7" t="n">
        <v>125</v>
      </c>
      <c r="H343" s="6" t="n">
        <v>1.469</v>
      </c>
      <c r="I343" s="6" t="n">
        <v>-183.63</v>
      </c>
      <c r="J343" s="6" t="n">
        <v>-0</v>
      </c>
      <c r="K343" s="6" t="n">
        <v>-0</v>
      </c>
      <c r="L343" s="6" t="n">
        <v>-0</v>
      </c>
      <c r="M343" s="6" t="s">
        <f>=I343+J343+K343+L343</f>
      </c>
      <c r="N343" s="16"/>
      <c r="O343" s="16" t="s">
        <v>536</v>
      </c>
    </row>
    <row collapsed="false" customFormat="false" customHeight="false" hidden="false" ht="12.1" outlineLevel="0" r="344">
      <c r="A344" s="29" t="n">
        <v>45540.736597222</v>
      </c>
      <c r="B344" s="30" t="s">
        <v>389</v>
      </c>
      <c r="C344" s="30" t="s">
        <v>543</v>
      </c>
      <c r="D344" s="30" t="s">
        <v>381</v>
      </c>
      <c r="E344" s="30" t="s">
        <v>18</v>
      </c>
      <c r="F344" s="30" t="s">
        <v>20</v>
      </c>
      <c r="G344" s="31" t="n">
        <v>-130</v>
      </c>
      <c r="H344" s="32" t="n">
        <v>31.065</v>
      </c>
      <c r="I344" s="32" t="n">
        <v>4038.45</v>
      </c>
      <c r="J344" s="32" t="n">
        <v>0</v>
      </c>
      <c r="K344" s="32" t="n">
        <v>-3.23</v>
      </c>
      <c r="L344" s="32" t="n">
        <v>-0</v>
      </c>
      <c r="M344" s="6" t="s">
        <f>=I344+J344+K344+L344</f>
      </c>
      <c r="N344" s="30"/>
      <c r="O344" s="30" t="s">
        <v>536</v>
      </c>
    </row>
    <row collapsed="false" customFormat="false" customHeight="false" hidden="false" ht="12.1" outlineLevel="0" r="345">
      <c r="A345" s="20" t="n">
        <v>45540.738009259</v>
      </c>
      <c r="B345" s="16" t="s">
        <v>407</v>
      </c>
      <c r="C345" s="16" t="s">
        <v>570</v>
      </c>
      <c r="D345" s="16" t="s">
        <v>380</v>
      </c>
      <c r="E345" s="16" t="s">
        <v>18</v>
      </c>
      <c r="F345" s="16" t="s">
        <v>20</v>
      </c>
      <c r="G345" s="7" t="n">
        <v>50</v>
      </c>
      <c r="H345" s="6" t="n">
        <v>69.2</v>
      </c>
      <c r="I345" s="6" t="n">
        <v>-3460</v>
      </c>
      <c r="J345" s="6" t="n">
        <v>-0</v>
      </c>
      <c r="K345" s="6" t="n">
        <v>-2.77</v>
      </c>
      <c r="L345" s="6" t="n">
        <v>-0</v>
      </c>
      <c r="M345" s="6" t="s">
        <f>=I345+J345+K345+L345</f>
      </c>
      <c r="N345" s="16"/>
      <c r="O345" s="16" t="s">
        <v>536</v>
      </c>
    </row>
    <row collapsed="false" customFormat="false" customHeight="false" hidden="false" ht="12.1" outlineLevel="0" r="346">
      <c r="A346" s="29" t="n">
        <v>45540.743009259</v>
      </c>
      <c r="B346" s="30" t="s">
        <v>401</v>
      </c>
      <c r="C346" s="30" t="s">
        <v>562</v>
      </c>
      <c r="D346" s="30" t="s">
        <v>381</v>
      </c>
      <c r="E346" s="30" t="s">
        <v>18</v>
      </c>
      <c r="F346" s="30" t="s">
        <v>20</v>
      </c>
      <c r="G346" s="31" t="n">
        <v>-3000</v>
      </c>
      <c r="H346" s="32" t="n">
        <v>1.55</v>
      </c>
      <c r="I346" s="32" t="n">
        <v>4650</v>
      </c>
      <c r="J346" s="32" t="n">
        <v>0</v>
      </c>
      <c r="K346" s="32" t="n">
        <v>-3.72</v>
      </c>
      <c r="L346" s="32" t="n">
        <v>-0</v>
      </c>
      <c r="M346" s="6" t="s">
        <f>=I346+J346+K346+L346</f>
      </c>
      <c r="N346" s="30"/>
      <c r="O346" s="30" t="s">
        <v>536</v>
      </c>
    </row>
    <row collapsed="false" customFormat="false" customHeight="false" hidden="false" ht="12.1" outlineLevel="0" r="347">
      <c r="A347" s="29" t="n">
        <v>45540.743009259</v>
      </c>
      <c r="B347" s="30" t="s">
        <v>401</v>
      </c>
      <c r="C347" s="30" t="s">
        <v>562</v>
      </c>
      <c r="D347" s="30" t="s">
        <v>381</v>
      </c>
      <c r="E347" s="30" t="s">
        <v>18</v>
      </c>
      <c r="F347" s="30" t="s">
        <v>20</v>
      </c>
      <c r="G347" s="31" t="n">
        <v>-4500</v>
      </c>
      <c r="H347" s="32" t="n">
        <v>1.55</v>
      </c>
      <c r="I347" s="32" t="n">
        <v>6975</v>
      </c>
      <c r="J347" s="32" t="n">
        <v>0</v>
      </c>
      <c r="K347" s="32" t="n">
        <v>-5.58</v>
      </c>
      <c r="L347" s="32" t="n">
        <v>-0</v>
      </c>
      <c r="M347" s="6" t="s">
        <f>=I347+J347+K347+L347</f>
      </c>
      <c r="N347" s="30"/>
      <c r="O347" s="30" t="s">
        <v>536</v>
      </c>
    </row>
    <row collapsed="false" customFormat="false" customHeight="false" hidden="false" ht="12.1" outlineLevel="0" r="348">
      <c r="A348" s="20" t="n">
        <v>45540.787280093</v>
      </c>
      <c r="B348" s="16" t="s">
        <v>401</v>
      </c>
      <c r="C348" s="16" t="s">
        <v>562</v>
      </c>
      <c r="D348" s="16" t="s">
        <v>380</v>
      </c>
      <c r="E348" s="16" t="s">
        <v>18</v>
      </c>
      <c r="F348" s="16" t="s">
        <v>20</v>
      </c>
      <c r="G348" s="7" t="n">
        <v>100</v>
      </c>
      <c r="H348" s="6" t="n">
        <v>1.579</v>
      </c>
      <c r="I348" s="6" t="n">
        <v>-157.9</v>
      </c>
      <c r="J348" s="6" t="n">
        <v>-0</v>
      </c>
      <c r="K348" s="6" t="n">
        <v>-0.13</v>
      </c>
      <c r="L348" s="6" t="n">
        <v>-0</v>
      </c>
      <c r="M348" s="6" t="s">
        <f>=I348+J348+K348+L348</f>
      </c>
      <c r="N348" s="16"/>
      <c r="O348" s="16" t="s">
        <v>536</v>
      </c>
    </row>
    <row collapsed="false" customFormat="false" customHeight="false" hidden="false" ht="12.1" outlineLevel="0" r="349">
      <c r="A349" s="20" t="n">
        <v>45540.8021875</v>
      </c>
      <c r="B349" s="16" t="s">
        <v>401</v>
      </c>
      <c r="C349" s="16" t="s">
        <v>562</v>
      </c>
      <c r="D349" s="16" t="s">
        <v>380</v>
      </c>
      <c r="E349" s="16" t="s">
        <v>18</v>
      </c>
      <c r="F349" s="16" t="s">
        <v>20</v>
      </c>
      <c r="G349" s="7" t="n">
        <v>2000</v>
      </c>
      <c r="H349" s="6" t="n">
        <v>1.596</v>
      </c>
      <c r="I349" s="6" t="n">
        <v>-3192</v>
      </c>
      <c r="J349" s="6" t="n">
        <v>-0</v>
      </c>
      <c r="K349" s="6" t="n">
        <v>-2.08</v>
      </c>
      <c r="L349" s="6" t="n">
        <v>-0</v>
      </c>
      <c r="M349" s="6" t="s">
        <f>=I349+J349+K349+L349</f>
      </c>
      <c r="N349" s="16"/>
      <c r="O349" s="16" t="s">
        <v>536</v>
      </c>
    </row>
    <row collapsed="false" customFormat="false" customHeight="false" hidden="false" ht="12.1" outlineLevel="0" r="350">
      <c r="A350" s="20" t="n">
        <v>45540.822673611</v>
      </c>
      <c r="B350" s="16" t="s">
        <v>401</v>
      </c>
      <c r="C350" s="16" t="s">
        <v>562</v>
      </c>
      <c r="D350" s="16" t="s">
        <v>380</v>
      </c>
      <c r="E350" s="16" t="s">
        <v>18</v>
      </c>
      <c r="F350" s="16" t="s">
        <v>20</v>
      </c>
      <c r="G350" s="7" t="n">
        <v>1000</v>
      </c>
      <c r="H350" s="6" t="n">
        <v>1.575</v>
      </c>
      <c r="I350" s="6" t="n">
        <v>-1575</v>
      </c>
      <c r="J350" s="6" t="n">
        <v>-0</v>
      </c>
      <c r="K350" s="6" t="n">
        <v>-0.79</v>
      </c>
      <c r="L350" s="6" t="n">
        <v>-0</v>
      </c>
      <c r="M350" s="6" t="s">
        <f>=I350+J350+K350+L350</f>
      </c>
      <c r="N350" s="16"/>
      <c r="O350" s="16" t="s">
        <v>536</v>
      </c>
    </row>
    <row collapsed="false" customFormat="false" customHeight="false" hidden="false" ht="12.1" outlineLevel="0" r="351">
      <c r="A351" s="20" t="n">
        <v>45540.875324074</v>
      </c>
      <c r="B351" s="16" t="s">
        <v>401</v>
      </c>
      <c r="C351" s="16" t="s">
        <v>562</v>
      </c>
      <c r="D351" s="16" t="s">
        <v>380</v>
      </c>
      <c r="E351" s="16" t="s">
        <v>18</v>
      </c>
      <c r="F351" s="16" t="s">
        <v>20</v>
      </c>
      <c r="G351" s="7" t="n">
        <v>4000</v>
      </c>
      <c r="H351" s="6" t="n">
        <v>1.644</v>
      </c>
      <c r="I351" s="6" t="n">
        <v>-6576</v>
      </c>
      <c r="J351" s="6" t="n">
        <v>-0</v>
      </c>
      <c r="K351" s="6" t="n">
        <v>-5.26</v>
      </c>
      <c r="L351" s="6" t="n">
        <v>-0</v>
      </c>
      <c r="M351" s="6" t="s">
        <f>=I351+J351+K351+L351</f>
      </c>
      <c r="N351" s="16"/>
      <c r="O351" s="16" t="s">
        <v>536</v>
      </c>
    </row>
    <row collapsed="false" customFormat="false" customHeight="false" hidden="false" ht="12.1" outlineLevel="0" r="352">
      <c r="A352" s="20" t="n">
        <v>45540.875706019</v>
      </c>
      <c r="B352" s="16" t="s">
        <v>401</v>
      </c>
      <c r="C352" s="16" t="s">
        <v>562</v>
      </c>
      <c r="D352" s="16" t="s">
        <v>380</v>
      </c>
      <c r="E352" s="16" t="s">
        <v>18</v>
      </c>
      <c r="F352" s="16" t="s">
        <v>20</v>
      </c>
      <c r="G352" s="7" t="n">
        <v>300</v>
      </c>
      <c r="H352" s="6" t="n">
        <v>1.636</v>
      </c>
      <c r="I352" s="6" t="n">
        <v>-490.8</v>
      </c>
      <c r="J352" s="6" t="n">
        <v>-0</v>
      </c>
      <c r="K352" s="6" t="n">
        <v>-0.39</v>
      </c>
      <c r="L352" s="6" t="n">
        <v>-0</v>
      </c>
      <c r="M352" s="6" t="s">
        <f>=I352+J352+K352+L352</f>
      </c>
      <c r="N352" s="16"/>
      <c r="O352" s="16" t="s">
        <v>536</v>
      </c>
    </row>
    <row collapsed="false" customFormat="false" customHeight="false" hidden="false" ht="12.1" outlineLevel="0" r="353">
      <c r="A353" s="20" t="n">
        <v>45540.876053241</v>
      </c>
      <c r="B353" s="16" t="s">
        <v>401</v>
      </c>
      <c r="C353" s="16" t="s">
        <v>562</v>
      </c>
      <c r="D353" s="16" t="s">
        <v>380</v>
      </c>
      <c r="E353" s="16" t="s">
        <v>18</v>
      </c>
      <c r="F353" s="16" t="s">
        <v>20</v>
      </c>
      <c r="G353" s="7" t="n">
        <v>100</v>
      </c>
      <c r="H353" s="6" t="n">
        <v>1.634</v>
      </c>
      <c r="I353" s="6" t="n">
        <v>-163.4</v>
      </c>
      <c r="J353" s="6" t="n">
        <v>-0</v>
      </c>
      <c r="K353" s="6" t="n">
        <v>-0.13</v>
      </c>
      <c r="L353" s="6" t="n">
        <v>-0</v>
      </c>
      <c r="M353" s="6" t="s">
        <f>=I353+J353+K353+L353</f>
      </c>
      <c r="N353" s="16"/>
      <c r="O353" s="16" t="s">
        <v>536</v>
      </c>
    </row>
    <row collapsed="false" customFormat="false" customHeight="false" hidden="false" ht="12.1" outlineLevel="0" r="354">
      <c r="A354" s="29" t="n">
        <v>45541.50818287</v>
      </c>
      <c r="B354" s="30" t="s">
        <v>401</v>
      </c>
      <c r="C354" s="30" t="s">
        <v>562</v>
      </c>
      <c r="D354" s="30" t="s">
        <v>381</v>
      </c>
      <c r="E354" s="30" t="s">
        <v>18</v>
      </c>
      <c r="F354" s="30" t="s">
        <v>20</v>
      </c>
      <c r="G354" s="31" t="n">
        <v>-7500</v>
      </c>
      <c r="H354" s="32" t="n">
        <v>1.553</v>
      </c>
      <c r="I354" s="32" t="n">
        <v>11647.5</v>
      </c>
      <c r="J354" s="32" t="n">
        <v>0</v>
      </c>
      <c r="K354" s="32" t="n">
        <v>-9.32</v>
      </c>
      <c r="L354" s="32" t="n">
        <v>-0</v>
      </c>
      <c r="M354" s="6" t="s">
        <f>=I354+J354+K354+L354</f>
      </c>
      <c r="N354" s="30"/>
      <c r="O354" s="30" t="s">
        <v>536</v>
      </c>
    </row>
    <row collapsed="false" customFormat="false" customHeight="false" hidden="false" ht="12.1" outlineLevel="0" r="355">
      <c r="A355" s="20" t="n">
        <v>45541.514444444</v>
      </c>
      <c r="B355" s="16" t="s">
        <v>401</v>
      </c>
      <c r="C355" s="16" t="s">
        <v>562</v>
      </c>
      <c r="D355" s="16" t="s">
        <v>380</v>
      </c>
      <c r="E355" s="16" t="s">
        <v>18</v>
      </c>
      <c r="F355" s="16" t="s">
        <v>20</v>
      </c>
      <c r="G355" s="7" t="n">
        <v>100</v>
      </c>
      <c r="H355" s="6" t="n">
        <v>1.545</v>
      </c>
      <c r="I355" s="6" t="n">
        <v>-154.5</v>
      </c>
      <c r="J355" s="6" t="n">
        <v>-0</v>
      </c>
      <c r="K355" s="6" t="n">
        <v>-0.13</v>
      </c>
      <c r="L355" s="6" t="n">
        <v>-0</v>
      </c>
      <c r="M355" s="6" t="s">
        <f>=I355+J355+K355+L355</f>
      </c>
      <c r="N355" s="16"/>
      <c r="O355" s="16" t="s">
        <v>536</v>
      </c>
    </row>
    <row collapsed="false" customFormat="false" customHeight="false" hidden="false" ht="12.1" outlineLevel="0" r="356">
      <c r="A356" s="20" t="n">
        <v>45541.656446759</v>
      </c>
      <c r="B356" s="16" t="s">
        <v>401</v>
      </c>
      <c r="C356" s="16" t="s">
        <v>562</v>
      </c>
      <c r="D356" s="16" t="s">
        <v>380</v>
      </c>
      <c r="E356" s="16" t="s">
        <v>18</v>
      </c>
      <c r="F356" s="16" t="s">
        <v>20</v>
      </c>
      <c r="G356" s="7" t="n">
        <v>2500</v>
      </c>
      <c r="H356" s="6" t="n">
        <v>1.614</v>
      </c>
      <c r="I356" s="6" t="n">
        <v>-4035</v>
      </c>
      <c r="J356" s="6" t="n">
        <v>-0</v>
      </c>
      <c r="K356" s="6" t="n">
        <v>-3.23</v>
      </c>
      <c r="L356" s="6" t="n">
        <v>-0</v>
      </c>
      <c r="M356" s="6" t="s">
        <f>=I356+J356+K356+L356</f>
      </c>
      <c r="N356" s="16"/>
      <c r="O356" s="16" t="s">
        <v>536</v>
      </c>
    </row>
    <row collapsed="false" customFormat="false" customHeight="false" hidden="false" ht="12.1" outlineLevel="0" r="357">
      <c r="A357" s="20" t="n">
        <v>45541.659039352</v>
      </c>
      <c r="B357" s="16" t="s">
        <v>392</v>
      </c>
      <c r="C357" s="16" t="s">
        <v>547</v>
      </c>
      <c r="D357" s="16" t="s">
        <v>380</v>
      </c>
      <c r="E357" s="16" t="s">
        <v>18</v>
      </c>
      <c r="F357" s="16" t="s">
        <v>20</v>
      </c>
      <c r="G357" s="7" t="n">
        <v>11000</v>
      </c>
      <c r="H357" s="6" t="n">
        <v>0.6545</v>
      </c>
      <c r="I357" s="6" t="n">
        <v>-7199.5</v>
      </c>
      <c r="J357" s="6" t="n">
        <v>-0</v>
      </c>
      <c r="K357" s="6" t="n">
        <v>-5.76</v>
      </c>
      <c r="L357" s="6" t="n">
        <v>-0</v>
      </c>
      <c r="M357" s="6" t="s">
        <f>=I357+J357+K357+L357</f>
      </c>
      <c r="N357" s="16"/>
      <c r="O357" s="16" t="s">
        <v>536</v>
      </c>
    </row>
    <row collapsed="false" customFormat="false" customHeight="false" hidden="false" ht="12.1" outlineLevel="0" r="358">
      <c r="A358" s="20" t="n">
        <v>45541.660185185</v>
      </c>
      <c r="B358" s="16" t="s">
        <v>73</v>
      </c>
      <c r="C358" s="16" t="s">
        <v>565</v>
      </c>
      <c r="D358" s="16" t="s">
        <v>380</v>
      </c>
      <c r="E358" s="16" t="s">
        <v>50</v>
      </c>
      <c r="F358" s="16" t="s">
        <v>20</v>
      </c>
      <c r="G358" s="7" t="n">
        <v>169</v>
      </c>
      <c r="H358" s="6" t="n">
        <v>1.4714</v>
      </c>
      <c r="I358" s="6" t="n">
        <v>-248.67</v>
      </c>
      <c r="J358" s="6" t="n">
        <v>-0</v>
      </c>
      <c r="K358" s="6" t="n">
        <v>-0</v>
      </c>
      <c r="L358" s="6" t="n">
        <v>-0</v>
      </c>
      <c r="M358" s="6" t="s">
        <f>=I358+J358+K358+L358</f>
      </c>
      <c r="N358" s="16"/>
      <c r="O358" s="16" t="s">
        <v>536</v>
      </c>
    </row>
    <row collapsed="false" customFormat="false" customHeight="false" hidden="false" ht="12.1" outlineLevel="0" r="359">
      <c r="A359" s="29" t="n">
        <v>45547.467696759</v>
      </c>
      <c r="B359" s="30" t="s">
        <v>401</v>
      </c>
      <c r="C359" s="30" t="s">
        <v>562</v>
      </c>
      <c r="D359" s="30" t="s">
        <v>381</v>
      </c>
      <c r="E359" s="30" t="s">
        <v>18</v>
      </c>
      <c r="F359" s="30" t="s">
        <v>20</v>
      </c>
      <c r="G359" s="31" t="n">
        <v>-2600</v>
      </c>
      <c r="H359" s="32" t="n">
        <v>1.394</v>
      </c>
      <c r="I359" s="32" t="n">
        <v>3624.4</v>
      </c>
      <c r="J359" s="32" t="n">
        <v>0</v>
      </c>
      <c r="K359" s="32" t="n">
        <v>-2.9</v>
      </c>
      <c r="L359" s="32" t="n">
        <v>-0</v>
      </c>
      <c r="M359" s="6" t="s">
        <f>=I359+J359+K359+L359</f>
      </c>
      <c r="N359" s="30"/>
      <c r="O359" s="30" t="s">
        <v>536</v>
      </c>
    </row>
    <row collapsed="false" customFormat="false" customHeight="false" hidden="false" ht="12.1" outlineLevel="0" r="360">
      <c r="A360" s="29" t="n">
        <v>45548.848993056</v>
      </c>
      <c r="B360" s="30" t="s">
        <v>31</v>
      </c>
      <c r="C360" s="30" t="s">
        <v>594</v>
      </c>
      <c r="D360" s="30" t="s">
        <v>381</v>
      </c>
      <c r="E360" s="30" t="s">
        <v>18</v>
      </c>
      <c r="F360" s="30" t="s">
        <v>20</v>
      </c>
      <c r="G360" s="31" t="n">
        <v>-1</v>
      </c>
      <c r="H360" s="32" t="n">
        <v>3909.5</v>
      </c>
      <c r="I360" s="32" t="n">
        <v>3909.5</v>
      </c>
      <c r="J360" s="32" t="n">
        <v>0</v>
      </c>
      <c r="K360" s="32" t="n">
        <v>-3.12</v>
      </c>
      <c r="L360" s="32" t="n">
        <v>-0</v>
      </c>
      <c r="M360" s="6" t="s">
        <f>=I360+J360+K360+L360</f>
      </c>
      <c r="N360" s="30"/>
      <c r="O360" s="30" t="s">
        <v>536</v>
      </c>
    </row>
    <row collapsed="false" customFormat="false" customHeight="false" hidden="false" ht="12.1" outlineLevel="0" r="361">
      <c r="A361" s="20" t="n">
        <v>45548.850173611</v>
      </c>
      <c r="B361" s="16" t="s">
        <v>73</v>
      </c>
      <c r="C361" s="16" t="s">
        <v>565</v>
      </c>
      <c r="D361" s="16" t="s">
        <v>380</v>
      </c>
      <c r="E361" s="16" t="s">
        <v>50</v>
      </c>
      <c r="F361" s="16" t="s">
        <v>20</v>
      </c>
      <c r="G361" s="7" t="n">
        <v>4925</v>
      </c>
      <c r="H361" s="6" t="n">
        <v>1.476899</v>
      </c>
      <c r="I361" s="6" t="n">
        <v>-7273.73</v>
      </c>
      <c r="J361" s="6" t="n">
        <v>-0</v>
      </c>
      <c r="K361" s="6" t="n">
        <v>-0</v>
      </c>
      <c r="L361" s="6" t="n">
        <v>-0</v>
      </c>
      <c r="M361" s="6" t="s">
        <f>=I361+J361+K361+L361</f>
      </c>
      <c r="N361" s="16"/>
      <c r="O361" s="16" t="s">
        <v>536</v>
      </c>
    </row>
    <row collapsed="false" customFormat="false" customHeight="false" hidden="false" ht="12.1" outlineLevel="0" r="362">
      <c r="A362" s="20" t="n">
        <v>45548.850543981</v>
      </c>
      <c r="B362" s="16" t="s">
        <v>73</v>
      </c>
      <c r="C362" s="16" t="s">
        <v>565</v>
      </c>
      <c r="D362" s="16" t="s">
        <v>380</v>
      </c>
      <c r="E362" s="16" t="s">
        <v>50</v>
      </c>
      <c r="F362" s="16" t="s">
        <v>20</v>
      </c>
      <c r="G362" s="7" t="n">
        <v>147</v>
      </c>
      <c r="H362" s="6" t="n">
        <v>1.476871</v>
      </c>
      <c r="I362" s="6" t="n">
        <v>-217.1</v>
      </c>
      <c r="J362" s="6" t="n">
        <v>-0</v>
      </c>
      <c r="K362" s="6" t="n">
        <v>-0</v>
      </c>
      <c r="L362" s="6" t="n">
        <v>-0</v>
      </c>
      <c r="M362" s="6" t="s">
        <f>=I362+J362+K362+L362</f>
      </c>
      <c r="N362" s="16"/>
      <c r="O362" s="16" t="s">
        <v>536</v>
      </c>
    </row>
    <row collapsed="false" customFormat="false" customHeight="false" hidden="false" ht="12.1" outlineLevel="0" r="363">
      <c r="A363" s="20" t="n">
        <v>45548.850810185</v>
      </c>
      <c r="B363" s="16" t="s">
        <v>73</v>
      </c>
      <c r="C363" s="16" t="s">
        <v>565</v>
      </c>
      <c r="D363" s="16" t="s">
        <v>380</v>
      </c>
      <c r="E363" s="16" t="s">
        <v>50</v>
      </c>
      <c r="F363" s="16" t="s">
        <v>20</v>
      </c>
      <c r="G363" s="7" t="n">
        <v>26</v>
      </c>
      <c r="H363" s="6" t="n">
        <v>1.476923</v>
      </c>
      <c r="I363" s="6" t="n">
        <v>-38.4</v>
      </c>
      <c r="J363" s="6" t="n">
        <v>-0</v>
      </c>
      <c r="K363" s="6" t="n">
        <v>-0</v>
      </c>
      <c r="L363" s="6" t="n">
        <v>-0</v>
      </c>
      <c r="M363" s="6" t="s">
        <f>=I363+J363+K363+L363</f>
      </c>
      <c r="N363" s="16"/>
      <c r="O363" s="16" t="s">
        <v>536</v>
      </c>
    </row>
    <row collapsed="false" customFormat="false" customHeight="false" hidden="false" ht="12.1" outlineLevel="0" r="364">
      <c r="A364" s="29" t="n">
        <v>45551.561180556</v>
      </c>
      <c r="B364" s="30" t="s">
        <v>73</v>
      </c>
      <c r="C364" s="30" t="s">
        <v>565</v>
      </c>
      <c r="D364" s="30" t="s">
        <v>381</v>
      </c>
      <c r="E364" s="30" t="s">
        <v>50</v>
      </c>
      <c r="F364" s="30" t="s">
        <v>20</v>
      </c>
      <c r="G364" s="31" t="n">
        <v>-5392</v>
      </c>
      <c r="H364" s="32" t="n">
        <v>1.4775</v>
      </c>
      <c r="I364" s="32" t="n">
        <v>7966.68</v>
      </c>
      <c r="J364" s="32" t="n">
        <v>0</v>
      </c>
      <c r="K364" s="32" t="n">
        <v>-0</v>
      </c>
      <c r="L364" s="32" t="n">
        <v>-0</v>
      </c>
      <c r="M364" s="6" t="s">
        <f>=I364+J364+K364+L364</f>
      </c>
      <c r="N364" s="30"/>
      <c r="O364" s="30" t="s">
        <v>536</v>
      </c>
    </row>
    <row collapsed="false" customFormat="false" customHeight="false" hidden="false" ht="12.1" outlineLevel="0" r="365">
      <c r="A365" s="20" t="n">
        <v>45551.56724537</v>
      </c>
      <c r="B365" s="16" t="s">
        <v>424</v>
      </c>
      <c r="C365" s="16" t="s">
        <v>592</v>
      </c>
      <c r="D365" s="16" t="s">
        <v>380</v>
      </c>
      <c r="E365" s="16" t="s">
        <v>18</v>
      </c>
      <c r="F365" s="16" t="s">
        <v>20</v>
      </c>
      <c r="G365" s="7" t="n">
        <v>9</v>
      </c>
      <c r="H365" s="6" t="n">
        <v>830.3</v>
      </c>
      <c r="I365" s="6" t="n">
        <v>-7472.7</v>
      </c>
      <c r="J365" s="6" t="n">
        <v>-0</v>
      </c>
      <c r="K365" s="6" t="n">
        <v>-5.98</v>
      </c>
      <c r="L365" s="6" t="n">
        <v>-0</v>
      </c>
      <c r="M365" s="6" t="s">
        <f>=I365+J365+K365+L365</f>
      </c>
      <c r="N365" s="16"/>
      <c r="O365" s="16" t="s">
        <v>536</v>
      </c>
    </row>
    <row collapsed="false" customFormat="false" customHeight="false" hidden="false" ht="12.1" outlineLevel="0" r="366">
      <c r="A366" s="29" t="n">
        <v>45554.479826389</v>
      </c>
      <c r="B366" s="30" t="s">
        <v>392</v>
      </c>
      <c r="C366" s="30" t="s">
        <v>547</v>
      </c>
      <c r="D366" s="30" t="s">
        <v>381</v>
      </c>
      <c r="E366" s="30" t="s">
        <v>18</v>
      </c>
      <c r="F366" s="30" t="s">
        <v>20</v>
      </c>
      <c r="G366" s="31" t="n">
        <v>-50000</v>
      </c>
      <c r="H366" s="32" t="n">
        <v>0.72</v>
      </c>
      <c r="I366" s="32" t="n">
        <v>36000</v>
      </c>
      <c r="J366" s="32" t="n">
        <v>0</v>
      </c>
      <c r="K366" s="32" t="n">
        <v>-28.8</v>
      </c>
      <c r="L366" s="32" t="n">
        <v>-0</v>
      </c>
      <c r="M366" s="6" t="s">
        <f>=I366+J366+K366+L366</f>
      </c>
      <c r="N366" s="30"/>
      <c r="O366" s="30" t="s">
        <v>536</v>
      </c>
    </row>
    <row collapsed="false" customFormat="false" customHeight="false" hidden="false" ht="12.1" outlineLevel="0" r="367">
      <c r="A367" s="20" t="n">
        <v>45554.512256944</v>
      </c>
      <c r="B367" s="16" t="s">
        <v>424</v>
      </c>
      <c r="C367" s="16" t="s">
        <v>592</v>
      </c>
      <c r="D367" s="16" t="s">
        <v>380</v>
      </c>
      <c r="E367" s="16" t="s">
        <v>18</v>
      </c>
      <c r="F367" s="16" t="s">
        <v>20</v>
      </c>
      <c r="G367" s="7" t="n">
        <v>12</v>
      </c>
      <c r="H367" s="6" t="n">
        <v>837</v>
      </c>
      <c r="I367" s="6" t="n">
        <v>-10044</v>
      </c>
      <c r="J367" s="6" t="n">
        <v>-0</v>
      </c>
      <c r="K367" s="6" t="n">
        <v>-8.03</v>
      </c>
      <c r="L367" s="6" t="n">
        <v>-0</v>
      </c>
      <c r="M367" s="6" t="s">
        <f>=I367+J367+K367+L367</f>
      </c>
      <c r="N367" s="16"/>
      <c r="O367" s="16" t="s">
        <v>536</v>
      </c>
    </row>
    <row collapsed="false" customFormat="false" customHeight="false" hidden="false" ht="12.1" outlineLevel="0" r="368">
      <c r="A368" s="20" t="n">
        <v>45554.512256944</v>
      </c>
      <c r="B368" s="16" t="s">
        <v>424</v>
      </c>
      <c r="C368" s="16" t="s">
        <v>592</v>
      </c>
      <c r="D368" s="16" t="s">
        <v>380</v>
      </c>
      <c r="E368" s="16" t="s">
        <v>18</v>
      </c>
      <c r="F368" s="16" t="s">
        <v>20</v>
      </c>
      <c r="G368" s="7" t="n">
        <v>14</v>
      </c>
      <c r="H368" s="6" t="n">
        <v>837</v>
      </c>
      <c r="I368" s="6" t="n">
        <v>-11718</v>
      </c>
      <c r="J368" s="6" t="n">
        <v>-0</v>
      </c>
      <c r="K368" s="6" t="n">
        <v>-9.37</v>
      </c>
      <c r="L368" s="6" t="n">
        <v>-0</v>
      </c>
      <c r="M368" s="6" t="s">
        <f>=I368+J368+K368+L368</f>
      </c>
      <c r="N368" s="16"/>
      <c r="O368" s="16" t="s">
        <v>536</v>
      </c>
    </row>
    <row collapsed="false" customFormat="false" customHeight="false" hidden="false" ht="12.1" outlineLevel="0" r="369">
      <c r="A369" s="20" t="n">
        <v>45554.512696759</v>
      </c>
      <c r="B369" s="16" t="s">
        <v>424</v>
      </c>
      <c r="C369" s="16" t="s">
        <v>592</v>
      </c>
      <c r="D369" s="16" t="s">
        <v>380</v>
      </c>
      <c r="E369" s="16" t="s">
        <v>18</v>
      </c>
      <c r="F369" s="16" t="s">
        <v>20</v>
      </c>
      <c r="G369" s="7" t="n">
        <v>1</v>
      </c>
      <c r="H369" s="6" t="n">
        <v>837</v>
      </c>
      <c r="I369" s="6" t="n">
        <v>-837</v>
      </c>
      <c r="J369" s="6" t="n">
        <v>-0</v>
      </c>
      <c r="K369" s="6" t="n">
        <v>-0.42</v>
      </c>
      <c r="L369" s="6" t="n">
        <v>-0</v>
      </c>
      <c r="M369" s="6" t="s">
        <f>=I369+J369+K369+L369</f>
      </c>
      <c r="N369" s="16"/>
      <c r="O369" s="16" t="s">
        <v>536</v>
      </c>
    </row>
    <row collapsed="false" customFormat="false" customHeight="false" hidden="false" ht="12.1" outlineLevel="0" r="370">
      <c r="A370" s="20" t="n">
        <v>45554.513310185</v>
      </c>
      <c r="B370" s="16" t="s">
        <v>424</v>
      </c>
      <c r="C370" s="16" t="s">
        <v>592</v>
      </c>
      <c r="D370" s="16" t="s">
        <v>380</v>
      </c>
      <c r="E370" s="16" t="s">
        <v>18</v>
      </c>
      <c r="F370" s="16" t="s">
        <v>20</v>
      </c>
      <c r="G370" s="7" t="n">
        <v>4</v>
      </c>
      <c r="H370" s="6" t="n">
        <v>837</v>
      </c>
      <c r="I370" s="6" t="n">
        <v>-3348</v>
      </c>
      <c r="J370" s="6" t="n">
        <v>-0</v>
      </c>
      <c r="K370" s="6" t="n">
        <v>-1.67</v>
      </c>
      <c r="L370" s="6" t="n">
        <v>-0</v>
      </c>
      <c r="M370" s="6" t="s">
        <f>=I370+J370+K370+L370</f>
      </c>
      <c r="N370" s="16"/>
      <c r="O370" s="16" t="s">
        <v>536</v>
      </c>
    </row>
    <row collapsed="false" customFormat="false" customHeight="false" hidden="false" ht="12.1" outlineLevel="0" r="371">
      <c r="A371" s="20" t="n">
        <v>45554.513657407</v>
      </c>
      <c r="B371" s="16" t="s">
        <v>424</v>
      </c>
      <c r="C371" s="16" t="s">
        <v>592</v>
      </c>
      <c r="D371" s="16" t="s">
        <v>380</v>
      </c>
      <c r="E371" s="16" t="s">
        <v>18</v>
      </c>
      <c r="F371" s="16" t="s">
        <v>20</v>
      </c>
      <c r="G371" s="7" t="n">
        <v>12</v>
      </c>
      <c r="H371" s="6" t="n">
        <v>837</v>
      </c>
      <c r="I371" s="6" t="n">
        <v>-10044</v>
      </c>
      <c r="J371" s="6" t="n">
        <v>-0</v>
      </c>
      <c r="K371" s="6" t="n">
        <v>-5.02</v>
      </c>
      <c r="L371" s="6" t="n">
        <v>-0</v>
      </c>
      <c r="M371" s="6" t="s">
        <f>=I371+J371+K371+L371</f>
      </c>
      <c r="N371" s="16"/>
      <c r="O371" s="16" t="s">
        <v>536</v>
      </c>
    </row>
    <row collapsed="false" customFormat="false" customHeight="false" hidden="false" ht="12.1" outlineLevel="0" r="372">
      <c r="A372" s="29" t="n">
        <v>45554.515208333</v>
      </c>
      <c r="B372" s="30" t="s">
        <v>391</v>
      </c>
      <c r="C372" s="30" t="s">
        <v>546</v>
      </c>
      <c r="D372" s="30" t="s">
        <v>381</v>
      </c>
      <c r="E372" s="30" t="s">
        <v>18</v>
      </c>
      <c r="F372" s="30" t="s">
        <v>20</v>
      </c>
      <c r="G372" s="31" t="n">
        <v>-70</v>
      </c>
      <c r="H372" s="32" t="n">
        <v>53.07</v>
      </c>
      <c r="I372" s="32" t="n">
        <v>3714.9</v>
      </c>
      <c r="J372" s="32" t="n">
        <v>0</v>
      </c>
      <c r="K372" s="32" t="n">
        <v>-2.97</v>
      </c>
      <c r="L372" s="32" t="n">
        <v>-0</v>
      </c>
      <c r="M372" s="6" t="s">
        <f>=I372+J372+K372+L372</f>
      </c>
      <c r="N372" s="30"/>
      <c r="O372" s="30" t="s">
        <v>536</v>
      </c>
    </row>
    <row collapsed="false" customFormat="false" customHeight="false" hidden="false" ht="12.1" outlineLevel="0" r="373">
      <c r="A373" s="29" t="n">
        <v>45554.580381944</v>
      </c>
      <c r="B373" s="30" t="s">
        <v>395</v>
      </c>
      <c r="C373" s="30" t="s">
        <v>553</v>
      </c>
      <c r="D373" s="30" t="s">
        <v>381</v>
      </c>
      <c r="E373" s="30" t="s">
        <v>18</v>
      </c>
      <c r="F373" s="30" t="s">
        <v>20</v>
      </c>
      <c r="G373" s="31" t="n">
        <v>-2</v>
      </c>
      <c r="H373" s="32" t="n">
        <v>1002.4</v>
      </c>
      <c r="I373" s="32" t="n">
        <v>2004.8</v>
      </c>
      <c r="J373" s="32" t="n">
        <v>0</v>
      </c>
      <c r="K373" s="32" t="n">
        <v>-1</v>
      </c>
      <c r="L373" s="32" t="n">
        <v>-0</v>
      </c>
      <c r="M373" s="6" t="s">
        <f>=I373+J373+K373+L373</f>
      </c>
      <c r="N373" s="30"/>
      <c r="O373" s="30" t="s">
        <v>536</v>
      </c>
    </row>
    <row collapsed="false" customFormat="false" customHeight="false" hidden="false" ht="12.1" outlineLevel="0" r="374">
      <c r="A374" s="29" t="n">
        <v>45554.630532407</v>
      </c>
      <c r="B374" s="30" t="s">
        <v>426</v>
      </c>
      <c r="C374" s="30" t="s">
        <v>595</v>
      </c>
      <c r="D374" s="30" t="s">
        <v>381</v>
      </c>
      <c r="E374" s="30" t="s">
        <v>18</v>
      </c>
      <c r="F374" s="30" t="s">
        <v>20</v>
      </c>
      <c r="G374" s="31" t="n">
        <v>-4000</v>
      </c>
      <c r="H374" s="32" t="n">
        <v>0.704</v>
      </c>
      <c r="I374" s="32" t="n">
        <v>2816</v>
      </c>
      <c r="J374" s="32" t="n">
        <v>0</v>
      </c>
      <c r="K374" s="32" t="n">
        <v>-2.26</v>
      </c>
      <c r="L374" s="32" t="n">
        <v>-0</v>
      </c>
      <c r="M374" s="6" t="s">
        <f>=I374+J374+K374+L374</f>
      </c>
      <c r="N374" s="30"/>
      <c r="O374" s="30" t="s">
        <v>536</v>
      </c>
    </row>
    <row collapsed="false" customFormat="false" customHeight="false" hidden="false" ht="12.1" outlineLevel="0" r="375">
      <c r="A375" s="29" t="n">
        <v>45554.630532407</v>
      </c>
      <c r="B375" s="30" t="s">
        <v>426</v>
      </c>
      <c r="C375" s="30" t="s">
        <v>595</v>
      </c>
      <c r="D375" s="30" t="s">
        <v>381</v>
      </c>
      <c r="E375" s="30" t="s">
        <v>18</v>
      </c>
      <c r="F375" s="30" t="s">
        <v>20</v>
      </c>
      <c r="G375" s="31" t="n">
        <v>-1000</v>
      </c>
      <c r="H375" s="32" t="n">
        <v>0.704</v>
      </c>
      <c r="I375" s="32" t="n">
        <v>704</v>
      </c>
      <c r="J375" s="32" t="n">
        <v>0</v>
      </c>
      <c r="K375" s="32" t="n">
        <v>-0.35</v>
      </c>
      <c r="L375" s="32" t="n">
        <v>-0</v>
      </c>
      <c r="M375" s="6" t="s">
        <f>=I375+J375+K375+L375</f>
      </c>
      <c r="N375" s="30"/>
      <c r="O375" s="30" t="s">
        <v>536</v>
      </c>
    </row>
    <row collapsed="false" customFormat="false" customHeight="false" hidden="false" ht="12.1" outlineLevel="0" r="376">
      <c r="A376" s="20" t="n">
        <v>45554.631296296</v>
      </c>
      <c r="B376" s="16" t="s">
        <v>385</v>
      </c>
      <c r="C376" s="16" t="s">
        <v>539</v>
      </c>
      <c r="D376" s="16" t="s">
        <v>380</v>
      </c>
      <c r="E376" s="16" t="s">
        <v>18</v>
      </c>
      <c r="F376" s="16" t="s">
        <v>20</v>
      </c>
      <c r="G376" s="7" t="n">
        <v>210</v>
      </c>
      <c r="H376" s="6" t="n">
        <v>44.69</v>
      </c>
      <c r="I376" s="6" t="n">
        <v>-9384.9</v>
      </c>
      <c r="J376" s="6" t="n">
        <v>-0</v>
      </c>
      <c r="K376" s="6" t="n">
        <v>-7.51</v>
      </c>
      <c r="L376" s="6" t="n">
        <v>-0</v>
      </c>
      <c r="M376" s="6" t="s">
        <f>=I376+J376+K376+L376</f>
      </c>
      <c r="N376" s="16"/>
      <c r="O376" s="16" t="s">
        <v>536</v>
      </c>
    </row>
    <row collapsed="false" customFormat="false" customHeight="false" hidden="false" ht="12.1" outlineLevel="0" r="377">
      <c r="A377" s="20" t="n">
        <v>45559.97587963</v>
      </c>
      <c r="B377" s="16" t="s">
        <v>73</v>
      </c>
      <c r="C377" s="16" t="s">
        <v>565</v>
      </c>
      <c r="D377" s="16" t="s">
        <v>380</v>
      </c>
      <c r="E377" s="16" t="s">
        <v>50</v>
      </c>
      <c r="F377" s="16" t="s">
        <v>20</v>
      </c>
      <c r="G377" s="7" t="n">
        <v>187</v>
      </c>
      <c r="H377" s="6" t="n">
        <v>1.483422</v>
      </c>
      <c r="I377" s="6" t="n">
        <v>-277.4</v>
      </c>
      <c r="J377" s="6" t="n">
        <v>-0</v>
      </c>
      <c r="K377" s="6" t="n">
        <v>-0</v>
      </c>
      <c r="L377" s="6" t="n">
        <v>-0</v>
      </c>
      <c r="M377" s="6" t="s">
        <f>=I377+J377+K377+L377</f>
      </c>
      <c r="N377" s="16"/>
      <c r="O377" s="16" t="s">
        <v>536</v>
      </c>
    </row>
    <row collapsed="false" customFormat="false" customHeight="false" hidden="false" ht="12.1" outlineLevel="0" r="378">
      <c r="A378" s="20" t="n">
        <v>45559.977071759</v>
      </c>
      <c r="B378" s="16" t="s">
        <v>73</v>
      </c>
      <c r="C378" s="16" t="s">
        <v>565</v>
      </c>
      <c r="D378" s="16" t="s">
        <v>380</v>
      </c>
      <c r="E378" s="16" t="s">
        <v>50</v>
      </c>
      <c r="F378" s="16" t="s">
        <v>20</v>
      </c>
      <c r="G378" s="7" t="n">
        <v>6</v>
      </c>
      <c r="H378" s="6" t="n">
        <v>1.483333</v>
      </c>
      <c r="I378" s="6" t="n">
        <v>-8.9</v>
      </c>
      <c r="J378" s="6" t="n">
        <v>-0</v>
      </c>
      <c r="K378" s="6" t="n">
        <v>-0</v>
      </c>
      <c r="L378" s="6" t="n">
        <v>-0</v>
      </c>
      <c r="M378" s="6" t="s">
        <f>=I378+J378+K378+L378</f>
      </c>
      <c r="N378" s="16"/>
      <c r="O378" s="16" t="s">
        <v>536</v>
      </c>
    </row>
    <row collapsed="false" customFormat="false" customHeight="false" hidden="false" ht="12.1" outlineLevel="0" r="379">
      <c r="A379" s="29" t="n">
        <v>45565.537303241</v>
      </c>
      <c r="B379" s="30" t="s">
        <v>424</v>
      </c>
      <c r="C379" s="30" t="s">
        <v>592</v>
      </c>
      <c r="D379" s="30" t="s">
        <v>381</v>
      </c>
      <c r="E379" s="30" t="s">
        <v>18</v>
      </c>
      <c r="F379" s="30" t="s">
        <v>20</v>
      </c>
      <c r="G379" s="31" t="n">
        <v>-1</v>
      </c>
      <c r="H379" s="32" t="n">
        <v>904.5</v>
      </c>
      <c r="I379" s="32" t="n">
        <v>904.5</v>
      </c>
      <c r="J379" s="32" t="n">
        <v>0</v>
      </c>
      <c r="K379" s="32" t="n">
        <v>-0.73</v>
      </c>
      <c r="L379" s="32" t="n">
        <v>-0</v>
      </c>
      <c r="M379" s="6" t="s">
        <f>=I379+J379+K379+L379</f>
      </c>
      <c r="N379" s="30"/>
      <c r="O379" s="30" t="s">
        <v>536</v>
      </c>
    </row>
    <row collapsed="false" customFormat="false" customHeight="false" hidden="false" ht="12.1" outlineLevel="0" r="380">
      <c r="A380" s="29" t="n">
        <v>45565.537303241</v>
      </c>
      <c r="B380" s="30" t="s">
        <v>424</v>
      </c>
      <c r="C380" s="30" t="s">
        <v>592</v>
      </c>
      <c r="D380" s="30" t="s">
        <v>381</v>
      </c>
      <c r="E380" s="30" t="s">
        <v>18</v>
      </c>
      <c r="F380" s="30" t="s">
        <v>20</v>
      </c>
      <c r="G380" s="31" t="n">
        <v>-1</v>
      </c>
      <c r="H380" s="32" t="n">
        <v>904.1</v>
      </c>
      <c r="I380" s="32" t="n">
        <v>904.1</v>
      </c>
      <c r="J380" s="32" t="n">
        <v>0</v>
      </c>
      <c r="K380" s="32" t="n">
        <v>-0.73</v>
      </c>
      <c r="L380" s="32" t="n">
        <v>-0</v>
      </c>
      <c r="M380" s="6" t="s">
        <f>=I380+J380+K380+L380</f>
      </c>
      <c r="N380" s="30"/>
      <c r="O380" s="30" t="s">
        <v>536</v>
      </c>
    </row>
    <row collapsed="false" customFormat="false" customHeight="false" hidden="false" ht="12.1" outlineLevel="0" r="381">
      <c r="A381" s="29" t="n">
        <v>45565.537303241</v>
      </c>
      <c r="B381" s="30" t="s">
        <v>424</v>
      </c>
      <c r="C381" s="30" t="s">
        <v>592</v>
      </c>
      <c r="D381" s="30" t="s">
        <v>381</v>
      </c>
      <c r="E381" s="30" t="s">
        <v>18</v>
      </c>
      <c r="F381" s="30" t="s">
        <v>20</v>
      </c>
      <c r="G381" s="31" t="n">
        <v>-25</v>
      </c>
      <c r="H381" s="32" t="n">
        <v>904</v>
      </c>
      <c r="I381" s="32" t="n">
        <v>22600</v>
      </c>
      <c r="J381" s="32" t="n">
        <v>0</v>
      </c>
      <c r="K381" s="32" t="n">
        <v>-18.08</v>
      </c>
      <c r="L381" s="32" t="n">
        <v>-0</v>
      </c>
      <c r="M381" s="6" t="s">
        <f>=I381+J381+K381+L381</f>
      </c>
      <c r="N381" s="30"/>
      <c r="O381" s="30" t="s">
        <v>536</v>
      </c>
    </row>
    <row collapsed="false" customFormat="false" customHeight="false" hidden="false" ht="12.1" outlineLevel="0" r="382">
      <c r="A382" s="29" t="n">
        <v>45565.537303241</v>
      </c>
      <c r="B382" s="30" t="s">
        <v>424</v>
      </c>
      <c r="C382" s="30" t="s">
        <v>592</v>
      </c>
      <c r="D382" s="30" t="s">
        <v>381</v>
      </c>
      <c r="E382" s="30" t="s">
        <v>18</v>
      </c>
      <c r="F382" s="30" t="s">
        <v>20</v>
      </c>
      <c r="G382" s="31" t="n">
        <v>-5</v>
      </c>
      <c r="H382" s="32" t="n">
        <v>903.7</v>
      </c>
      <c r="I382" s="32" t="n">
        <v>4518.5</v>
      </c>
      <c r="J382" s="32" t="n">
        <v>0</v>
      </c>
      <c r="K382" s="32" t="n">
        <v>-3.62</v>
      </c>
      <c r="L382" s="32" t="n">
        <v>-0</v>
      </c>
      <c r="M382" s="6" t="s">
        <f>=I382+J382+K382+L382</f>
      </c>
      <c r="N382" s="30"/>
      <c r="O382" s="30" t="s">
        <v>536</v>
      </c>
    </row>
    <row collapsed="false" customFormat="false" customHeight="false" hidden="false" ht="12.1" outlineLevel="0" r="383">
      <c r="A383" s="29" t="n">
        <v>45565.537303241</v>
      </c>
      <c r="B383" s="30" t="s">
        <v>424</v>
      </c>
      <c r="C383" s="30" t="s">
        <v>592</v>
      </c>
      <c r="D383" s="30" t="s">
        <v>381</v>
      </c>
      <c r="E383" s="30" t="s">
        <v>18</v>
      </c>
      <c r="F383" s="30" t="s">
        <v>20</v>
      </c>
      <c r="G383" s="31" t="n">
        <v>-25</v>
      </c>
      <c r="H383" s="32" t="n">
        <v>903.6</v>
      </c>
      <c r="I383" s="32" t="n">
        <v>22590</v>
      </c>
      <c r="J383" s="32" t="n">
        <v>0</v>
      </c>
      <c r="K383" s="32" t="n">
        <v>-18.08</v>
      </c>
      <c r="L383" s="32" t="n">
        <v>-0</v>
      </c>
      <c r="M383" s="6" t="s">
        <f>=I383+J383+K383+L383</f>
      </c>
      <c r="N383" s="30"/>
      <c r="O383" s="30" t="s">
        <v>536</v>
      </c>
    </row>
    <row collapsed="false" customFormat="false" customHeight="false" hidden="false" ht="12.1" outlineLevel="0" r="384">
      <c r="A384" s="29" t="n">
        <v>45565.537858796</v>
      </c>
      <c r="B384" s="30" t="s">
        <v>385</v>
      </c>
      <c r="C384" s="30" t="s">
        <v>539</v>
      </c>
      <c r="D384" s="30" t="s">
        <v>381</v>
      </c>
      <c r="E384" s="30" t="s">
        <v>18</v>
      </c>
      <c r="F384" s="30" t="s">
        <v>20</v>
      </c>
      <c r="G384" s="31" t="n">
        <v>-10</v>
      </c>
      <c r="H384" s="32" t="n">
        <v>45.48</v>
      </c>
      <c r="I384" s="32" t="n">
        <v>454.8</v>
      </c>
      <c r="J384" s="32" t="n">
        <v>0</v>
      </c>
      <c r="K384" s="32" t="n">
        <v>-0.37</v>
      </c>
      <c r="L384" s="32" t="n">
        <v>-0</v>
      </c>
      <c r="M384" s="6" t="s">
        <f>=I384+J384+K384+L384</f>
      </c>
      <c r="N384" s="30"/>
      <c r="O384" s="30" t="s">
        <v>536</v>
      </c>
    </row>
    <row collapsed="false" customFormat="false" customHeight="false" hidden="false" ht="12.1" outlineLevel="0" r="385">
      <c r="A385" s="29" t="n">
        <v>45565.537858796</v>
      </c>
      <c r="B385" s="30" t="s">
        <v>385</v>
      </c>
      <c r="C385" s="30" t="s">
        <v>539</v>
      </c>
      <c r="D385" s="30" t="s">
        <v>381</v>
      </c>
      <c r="E385" s="30" t="s">
        <v>18</v>
      </c>
      <c r="F385" s="30" t="s">
        <v>20</v>
      </c>
      <c r="G385" s="31" t="n">
        <v>-10</v>
      </c>
      <c r="H385" s="32" t="n">
        <v>45.48</v>
      </c>
      <c r="I385" s="32" t="n">
        <v>454.8</v>
      </c>
      <c r="J385" s="32" t="n">
        <v>0</v>
      </c>
      <c r="K385" s="32" t="n">
        <v>-0.37</v>
      </c>
      <c r="L385" s="32" t="n">
        <v>-0</v>
      </c>
      <c r="M385" s="6" t="s">
        <f>=I385+J385+K385+L385</f>
      </c>
      <c r="N385" s="30"/>
      <c r="O385" s="30" t="s">
        <v>536</v>
      </c>
    </row>
    <row collapsed="false" customFormat="false" customHeight="false" hidden="false" ht="12.1" outlineLevel="0" r="386">
      <c r="A386" s="29" t="n">
        <v>45565.537858796</v>
      </c>
      <c r="B386" s="30" t="s">
        <v>385</v>
      </c>
      <c r="C386" s="30" t="s">
        <v>539</v>
      </c>
      <c r="D386" s="30" t="s">
        <v>381</v>
      </c>
      <c r="E386" s="30" t="s">
        <v>18</v>
      </c>
      <c r="F386" s="30" t="s">
        <v>20</v>
      </c>
      <c r="G386" s="31" t="n">
        <v>-310</v>
      </c>
      <c r="H386" s="32" t="n">
        <v>45.48</v>
      </c>
      <c r="I386" s="32" t="n">
        <v>14098.8</v>
      </c>
      <c r="J386" s="32" t="n">
        <v>0</v>
      </c>
      <c r="K386" s="32" t="n">
        <v>-9.48</v>
      </c>
      <c r="L386" s="32" t="n">
        <v>-0</v>
      </c>
      <c r="M386" s="6" t="s">
        <f>=I386+J386+K386+L386</f>
      </c>
      <c r="N386" s="30"/>
      <c r="O386" s="30" t="s">
        <v>536</v>
      </c>
    </row>
    <row collapsed="false" customFormat="false" customHeight="false" hidden="false" ht="12.1" outlineLevel="0" r="387">
      <c r="A387" s="29" t="n">
        <v>45565.540555556</v>
      </c>
      <c r="B387" s="30" t="s">
        <v>407</v>
      </c>
      <c r="C387" s="30" t="s">
        <v>570</v>
      </c>
      <c r="D387" s="30" t="s">
        <v>381</v>
      </c>
      <c r="E387" s="30" t="s">
        <v>18</v>
      </c>
      <c r="F387" s="30" t="s">
        <v>20</v>
      </c>
      <c r="G387" s="31" t="n">
        <v>-80</v>
      </c>
      <c r="H387" s="32" t="n">
        <v>70.95</v>
      </c>
      <c r="I387" s="32" t="n">
        <v>5676</v>
      </c>
      <c r="J387" s="32" t="n">
        <v>0</v>
      </c>
      <c r="K387" s="32" t="n">
        <v>-4.54</v>
      </c>
      <c r="L387" s="32" t="n">
        <v>-0</v>
      </c>
      <c r="M387" s="6" t="s">
        <f>=I387+J387+K387+L387</f>
      </c>
      <c r="N387" s="30"/>
      <c r="O387" s="30" t="s">
        <v>536</v>
      </c>
    </row>
    <row collapsed="false" customFormat="false" customHeight="false" hidden="false" ht="12.1" outlineLevel="0" r="388">
      <c r="A388" s="29" t="n">
        <v>45565.540555556</v>
      </c>
      <c r="B388" s="30" t="s">
        <v>407</v>
      </c>
      <c r="C388" s="30" t="s">
        <v>570</v>
      </c>
      <c r="D388" s="30" t="s">
        <v>381</v>
      </c>
      <c r="E388" s="30" t="s">
        <v>18</v>
      </c>
      <c r="F388" s="30" t="s">
        <v>20</v>
      </c>
      <c r="G388" s="31" t="n">
        <v>-50</v>
      </c>
      <c r="H388" s="32" t="n">
        <v>70.95</v>
      </c>
      <c r="I388" s="32" t="n">
        <v>3547.5</v>
      </c>
      <c r="J388" s="32" t="n">
        <v>0</v>
      </c>
      <c r="K388" s="32" t="n">
        <v>-2.83</v>
      </c>
      <c r="L388" s="32" t="n">
        <v>-0</v>
      </c>
      <c r="M388" s="6" t="s">
        <f>=I388+J388+K388+L388</f>
      </c>
      <c r="N388" s="30"/>
      <c r="O388" s="30" t="s">
        <v>536</v>
      </c>
    </row>
    <row collapsed="false" customFormat="false" customHeight="false" hidden="false" ht="12.1" outlineLevel="0" r="389">
      <c r="A389" s="20" t="n">
        <v>45565.60056713</v>
      </c>
      <c r="B389" s="16" t="s">
        <v>424</v>
      </c>
      <c r="C389" s="16" t="s">
        <v>592</v>
      </c>
      <c r="D389" s="16" t="s">
        <v>380</v>
      </c>
      <c r="E389" s="16" t="s">
        <v>18</v>
      </c>
      <c r="F389" s="16" t="s">
        <v>20</v>
      </c>
      <c r="G389" s="7" t="n">
        <v>83</v>
      </c>
      <c r="H389" s="6" t="n">
        <v>909.7</v>
      </c>
      <c r="I389" s="6" t="n">
        <v>-75505.1</v>
      </c>
      <c r="J389" s="6" t="n">
        <v>-0</v>
      </c>
      <c r="K389" s="6" t="n">
        <v>-60.4</v>
      </c>
      <c r="L389" s="6" t="n">
        <v>-0</v>
      </c>
      <c r="M389" s="6" t="s">
        <f>=I389+J389+K389+L389</f>
      </c>
      <c r="N389" s="16"/>
      <c r="O389" s="16" t="s">
        <v>536</v>
      </c>
    </row>
    <row collapsed="false" customFormat="false" customHeight="false" hidden="false" ht="12.1" outlineLevel="0" r="390">
      <c r="A390" s="20" t="n">
        <v>45565.601770833</v>
      </c>
      <c r="B390" s="16" t="s">
        <v>73</v>
      </c>
      <c r="C390" s="16" t="s">
        <v>565</v>
      </c>
      <c r="D390" s="16" t="s">
        <v>380</v>
      </c>
      <c r="E390" s="16" t="s">
        <v>50</v>
      </c>
      <c r="F390" s="16" t="s">
        <v>20</v>
      </c>
      <c r="G390" s="7" t="n">
        <v>82</v>
      </c>
      <c r="H390" s="6" t="n">
        <v>1.487805</v>
      </c>
      <c r="I390" s="6" t="n">
        <v>-122</v>
      </c>
      <c r="J390" s="6" t="n">
        <v>-0</v>
      </c>
      <c r="K390" s="6" t="n">
        <v>-0</v>
      </c>
      <c r="L390" s="6" t="n">
        <v>-0</v>
      </c>
      <c r="M390" s="6" t="s">
        <f>=I390+J390+K390+L390</f>
      </c>
      <c r="N390" s="16"/>
      <c r="O390" s="16" t="s">
        <v>536</v>
      </c>
    </row>
    <row collapsed="false" customFormat="false" customHeight="false" hidden="false" ht="12.1" outlineLevel="0" r="391">
      <c r="A391" s="20" t="n">
        <v>45582.996979167</v>
      </c>
      <c r="B391" s="16" t="s">
        <v>73</v>
      </c>
      <c r="C391" s="16" t="s">
        <v>565</v>
      </c>
      <c r="D391" s="16" t="s">
        <v>380</v>
      </c>
      <c r="E391" s="16" t="s">
        <v>50</v>
      </c>
      <c r="F391" s="16" t="s">
        <v>20</v>
      </c>
      <c r="G391" s="7" t="n">
        <v>2</v>
      </c>
      <c r="H391" s="6" t="n">
        <v>1.5</v>
      </c>
      <c r="I391" s="6" t="n">
        <v>-3</v>
      </c>
      <c r="J391" s="6" t="n">
        <v>-0</v>
      </c>
      <c r="K391" s="6" t="n">
        <v>-0</v>
      </c>
      <c r="L391" s="6" t="n">
        <v>-0</v>
      </c>
      <c r="M391" s="6" t="s">
        <f>=I391+J391+K391+L391</f>
      </c>
      <c r="N391" s="16"/>
      <c r="O391" s="16" t="s">
        <v>536</v>
      </c>
    </row>
    <row collapsed="false" customFormat="false" customHeight="false" hidden="false" ht="12.1" outlineLevel="0" r="392">
      <c r="A392" s="21" t="n">
        <v>45686.574328704</v>
      </c>
      <c r="B392" s="22" t="s">
        <v>535</v>
      </c>
      <c r="C392" s="22" t="s">
        <v>174</v>
      </c>
      <c r="D392" s="22" t="s">
        <v>535</v>
      </c>
      <c r="E392" s="22" t="s">
        <v>535</v>
      </c>
      <c r="F392" s="22" t="s">
        <v>20</v>
      </c>
      <c r="G392" s="23" t="n">
        <v>1</v>
      </c>
      <c r="H392" s="24" t="n">
        <v>1</v>
      </c>
      <c r="I392" s="24" t="n">
        <v>1300</v>
      </c>
      <c r="J392" s="24" t="n">
        <v>0</v>
      </c>
      <c r="K392" s="24" t="n">
        <v>-0</v>
      </c>
      <c r="L392" s="24" t="n">
        <v>-0</v>
      </c>
      <c r="M392" s="6" t="s">
        <f>=I392+J392+K392+L392</f>
      </c>
      <c r="N392" s="22"/>
      <c r="O392" s="22" t="s">
        <v>596</v>
      </c>
    </row>
    <row collapsed="false" customFormat="false" customHeight="false" hidden="false" ht="12.1" outlineLevel="0" r="393">
      <c r="A393" s="20" t="n">
        <v>45686.575486111</v>
      </c>
      <c r="B393" s="16" t="s">
        <v>73</v>
      </c>
      <c r="C393" s="16" t="s">
        <v>565</v>
      </c>
      <c r="D393" s="16" t="s">
        <v>380</v>
      </c>
      <c r="E393" s="16" t="s">
        <v>50</v>
      </c>
      <c r="F393" s="16" t="s">
        <v>20</v>
      </c>
      <c r="G393" s="7" t="n">
        <v>3903</v>
      </c>
      <c r="H393" s="6" t="n">
        <v>1.588299</v>
      </c>
      <c r="I393" s="6" t="n">
        <v>-6199.13</v>
      </c>
      <c r="J393" s="6" t="n">
        <v>-0</v>
      </c>
      <c r="K393" s="6" t="n">
        <v>-3.1</v>
      </c>
      <c r="L393" s="6" t="n">
        <v>-0</v>
      </c>
      <c r="M393" s="6" t="s">
        <f>=I393+J393+K393+L393</f>
      </c>
      <c r="N393" s="16"/>
      <c r="O393" s="16" t="s">
        <v>596</v>
      </c>
    </row>
    <row collapsed="false" customFormat="false" customHeight="false" hidden="false" ht="12.1" outlineLevel="0" r="394">
      <c r="A394" s="20" t="n">
        <v>45695.47650463</v>
      </c>
      <c r="B394" s="16" t="s">
        <v>73</v>
      </c>
      <c r="C394" s="16" t="s">
        <v>565</v>
      </c>
      <c r="D394" s="16" t="s">
        <v>380</v>
      </c>
      <c r="E394" s="16" t="s">
        <v>50</v>
      </c>
      <c r="F394" s="16" t="s">
        <v>20</v>
      </c>
      <c r="G394" s="7" t="n">
        <v>35</v>
      </c>
      <c r="H394" s="6" t="n">
        <v>1.597714</v>
      </c>
      <c r="I394" s="6" t="n">
        <v>-55.92</v>
      </c>
      <c r="J394" s="6" t="n">
        <v>-0</v>
      </c>
      <c r="K394" s="6" t="n">
        <v>-0.03</v>
      </c>
      <c r="L394" s="6" t="n">
        <v>-0</v>
      </c>
      <c r="M394" s="6" t="s">
        <f>=I394+J394+K394+L394</f>
      </c>
      <c r="N394" s="16"/>
      <c r="O394" s="16" t="s">
        <v>596</v>
      </c>
    </row>
    <row collapsed="false" customFormat="false" customHeight="false" hidden="false" ht="12.1" outlineLevel="0" r="395">
      <c r="A395" s="21" t="n">
        <v>45698.422094907</v>
      </c>
      <c r="B395" s="22" t="s">
        <v>535</v>
      </c>
      <c r="C395" s="22" t="s">
        <v>174</v>
      </c>
      <c r="D395" s="22" t="s">
        <v>535</v>
      </c>
      <c r="E395" s="22" t="s">
        <v>535</v>
      </c>
      <c r="F395" s="22" t="s">
        <v>20</v>
      </c>
      <c r="G395" s="23" t="n">
        <v>1</v>
      </c>
      <c r="H395" s="24" t="n">
        <v>1</v>
      </c>
      <c r="I395" s="24" t="n">
        <v>100000</v>
      </c>
      <c r="J395" s="24" t="n">
        <v>0</v>
      </c>
      <c r="K395" s="24" t="n">
        <v>-0</v>
      </c>
      <c r="L395" s="24" t="n">
        <v>-0</v>
      </c>
      <c r="M395" s="6" t="s">
        <f>=I395+J395+K395+L395</f>
      </c>
      <c r="N395" s="22"/>
      <c r="O395" s="22" t="s">
        <v>596</v>
      </c>
    </row>
    <row collapsed="false" customFormat="false" customHeight="false" hidden="false" ht="12.1" outlineLevel="0" r="396">
      <c r="A396" s="20" t="n">
        <v>45698.422581019</v>
      </c>
      <c r="B396" s="16" t="s">
        <v>73</v>
      </c>
      <c r="C396" s="16" t="s">
        <v>565</v>
      </c>
      <c r="D396" s="16" t="s">
        <v>380</v>
      </c>
      <c r="E396" s="16" t="s">
        <v>50</v>
      </c>
      <c r="F396" s="16" t="s">
        <v>20</v>
      </c>
      <c r="G396" s="7" t="n">
        <v>303700</v>
      </c>
      <c r="H396" s="6" t="n">
        <v>1.5986</v>
      </c>
      <c r="I396" s="6" t="n">
        <v>-485494.82</v>
      </c>
      <c r="J396" s="6" t="n">
        <v>-0</v>
      </c>
      <c r="K396" s="6" t="n">
        <v>-242.75</v>
      </c>
      <c r="L396" s="6" t="n">
        <v>-0</v>
      </c>
      <c r="M396" s="6" t="s">
        <f>=I396+J396+K396+L396</f>
      </c>
      <c r="N396" s="16"/>
      <c r="O396" s="16" t="s">
        <v>596</v>
      </c>
    </row>
    <row collapsed="false" customFormat="false" customHeight="false" hidden="false" ht="12.1" outlineLevel="0" r="397">
      <c r="A397" s="20" t="n">
        <v>45699.713622685</v>
      </c>
      <c r="B397" s="16" t="s">
        <v>385</v>
      </c>
      <c r="C397" s="16" t="s">
        <v>539</v>
      </c>
      <c r="D397" s="16" t="s">
        <v>380</v>
      </c>
      <c r="E397" s="16" t="s">
        <v>18</v>
      </c>
      <c r="F397" s="16" t="s">
        <v>20</v>
      </c>
      <c r="G397" s="7" t="n">
        <v>50</v>
      </c>
      <c r="H397" s="6" t="n">
        <v>34.15</v>
      </c>
      <c r="I397" s="6" t="n">
        <v>-1707.5</v>
      </c>
      <c r="J397" s="6" t="n">
        <v>-0</v>
      </c>
      <c r="K397" s="6" t="n">
        <v>-0.85</v>
      </c>
      <c r="L397" s="6" t="n">
        <v>-0</v>
      </c>
      <c r="M397" s="6" t="s">
        <f>=I397+J397+K397+L397</f>
      </c>
      <c r="N397" s="16"/>
      <c r="O397" s="16" t="s">
        <v>596</v>
      </c>
    </row>
    <row collapsed="false" customFormat="false" customHeight="false" hidden="false" ht="12.1" outlineLevel="0" r="398">
      <c r="A398" s="20" t="n">
        <v>45699.715358796</v>
      </c>
      <c r="B398" s="16" t="s">
        <v>395</v>
      </c>
      <c r="C398" s="16" t="s">
        <v>553</v>
      </c>
      <c r="D398" s="16" t="s">
        <v>380</v>
      </c>
      <c r="E398" s="16" t="s">
        <v>18</v>
      </c>
      <c r="F398" s="16" t="s">
        <v>20</v>
      </c>
      <c r="G398" s="7" t="n">
        <v>1</v>
      </c>
      <c r="H398" s="6" t="n">
        <v>1160.9</v>
      </c>
      <c r="I398" s="6" t="n">
        <v>-1160.9</v>
      </c>
      <c r="J398" s="6" t="n">
        <v>-0</v>
      </c>
      <c r="K398" s="6" t="n">
        <v>-0</v>
      </c>
      <c r="L398" s="6" t="n">
        <v>-0</v>
      </c>
      <c r="M398" s="6" t="s">
        <f>=I398+J398+K398+L398</f>
      </c>
      <c r="N398" s="16"/>
      <c r="O398" s="16" t="s">
        <v>596</v>
      </c>
    </row>
    <row collapsed="false" customFormat="false" customHeight="false" hidden="false" ht="12.1" outlineLevel="0" r="399">
      <c r="A399" s="33" t="n">
        <v>45699.71537037</v>
      </c>
      <c r="B399" s="34" t="s">
        <v>597</v>
      </c>
      <c r="C399" s="34" t="s">
        <v>598</v>
      </c>
      <c r="D399" s="34" t="s">
        <v>597</v>
      </c>
      <c r="E399" s="34" t="s">
        <v>597</v>
      </c>
      <c r="F399" s="34" t="s">
        <v>20</v>
      </c>
      <c r="G399" s="35" t="n">
        <v>1</v>
      </c>
      <c r="H399" s="36" t="n">
        <v>-1</v>
      </c>
      <c r="I399" s="36" t="n">
        <v>-0.58</v>
      </c>
      <c r="J399" s="36" t="n">
        <v>0</v>
      </c>
      <c r="K399" s="36" t="n">
        <v>-0</v>
      </c>
      <c r="L399" s="36" t="n">
        <v>-0</v>
      </c>
      <c r="M399" s="6" t="s">
        <f>=I399+J399+K399+L399</f>
      </c>
      <c r="N399" s="34"/>
      <c r="O399" s="34" t="s">
        <v>596</v>
      </c>
    </row>
    <row collapsed="false" customFormat="false" customHeight="false" hidden="false" ht="12.1" outlineLevel="0" r="400">
      <c r="A400" s="20" t="n">
        <v>45699.750914352</v>
      </c>
      <c r="B400" s="16" t="s">
        <v>395</v>
      </c>
      <c r="C400" s="16" t="s">
        <v>553</v>
      </c>
      <c r="D400" s="16" t="s">
        <v>380</v>
      </c>
      <c r="E400" s="16" t="s">
        <v>18</v>
      </c>
      <c r="F400" s="16" t="s">
        <v>20</v>
      </c>
      <c r="G400" s="7" t="n">
        <v>1</v>
      </c>
      <c r="H400" s="6" t="n">
        <v>1158.8</v>
      </c>
      <c r="I400" s="6" t="n">
        <v>-1158.8</v>
      </c>
      <c r="J400" s="6" t="n">
        <v>-0</v>
      </c>
      <c r="K400" s="6" t="n">
        <v>-0.58</v>
      </c>
      <c r="L400" s="6" t="n">
        <v>-0</v>
      </c>
      <c r="M400" s="6" t="s">
        <f>=I400+J400+K400+L400</f>
      </c>
      <c r="N400" s="16"/>
      <c r="O400" s="16" t="s">
        <v>596</v>
      </c>
    </row>
    <row collapsed="false" customFormat="false" customHeight="false" hidden="false" ht="12.1" outlineLevel="0" r="401">
      <c r="A401" s="29" t="n">
        <v>45701.467766204</v>
      </c>
      <c r="B401" s="30" t="s">
        <v>395</v>
      </c>
      <c r="C401" s="30" t="s">
        <v>553</v>
      </c>
      <c r="D401" s="30" t="s">
        <v>381</v>
      </c>
      <c r="E401" s="30" t="s">
        <v>18</v>
      </c>
      <c r="F401" s="30" t="s">
        <v>20</v>
      </c>
      <c r="G401" s="31" t="n">
        <v>-2</v>
      </c>
      <c r="H401" s="32" t="n">
        <v>1237.2</v>
      </c>
      <c r="I401" s="32" t="n">
        <v>2474.4</v>
      </c>
      <c r="J401" s="32" t="n">
        <v>0</v>
      </c>
      <c r="K401" s="32" t="n">
        <v>-1.24</v>
      </c>
      <c r="L401" s="32" t="n">
        <v>-0</v>
      </c>
      <c r="M401" s="6" t="s">
        <f>=I401+J401+K401+L401</f>
      </c>
      <c r="N401" s="30"/>
      <c r="O401" s="30" t="s">
        <v>596</v>
      </c>
    </row>
    <row collapsed="false" customFormat="false" customHeight="false" hidden="false" ht="12.1" outlineLevel="0" r="402">
      <c r="A402" s="29" t="n">
        <v>45701.467800926</v>
      </c>
      <c r="B402" s="30" t="s">
        <v>385</v>
      </c>
      <c r="C402" s="30" t="s">
        <v>539</v>
      </c>
      <c r="D402" s="30" t="s">
        <v>381</v>
      </c>
      <c r="E402" s="30" t="s">
        <v>18</v>
      </c>
      <c r="F402" s="30" t="s">
        <v>20</v>
      </c>
      <c r="G402" s="31" t="n">
        <v>-50</v>
      </c>
      <c r="H402" s="32" t="n">
        <v>35.7</v>
      </c>
      <c r="I402" s="32" t="n">
        <v>1785</v>
      </c>
      <c r="J402" s="32" t="n">
        <v>0</v>
      </c>
      <c r="K402" s="32" t="n">
        <v>-0.89</v>
      </c>
      <c r="L402" s="32" t="n">
        <v>-0</v>
      </c>
      <c r="M402" s="6" t="s">
        <f>=I402+J402+K402+L402</f>
      </c>
      <c r="N402" s="30"/>
      <c r="O402" s="30" t="s">
        <v>596</v>
      </c>
    </row>
    <row collapsed="false" customFormat="false" customHeight="false" hidden="false" ht="12.1" outlineLevel="0" r="403">
      <c r="A403" s="20" t="n">
        <v>45705.84619213</v>
      </c>
      <c r="B403" s="16" t="s">
        <v>389</v>
      </c>
      <c r="C403" s="16" t="s">
        <v>543</v>
      </c>
      <c r="D403" s="16" t="s">
        <v>380</v>
      </c>
      <c r="E403" s="16" t="s">
        <v>18</v>
      </c>
      <c r="F403" s="16" t="s">
        <v>20</v>
      </c>
      <c r="G403" s="7" t="n">
        <v>10</v>
      </c>
      <c r="H403" s="6" t="n">
        <v>37.9</v>
      </c>
      <c r="I403" s="6" t="n">
        <v>-379</v>
      </c>
      <c r="J403" s="6" t="n">
        <v>-0</v>
      </c>
      <c r="K403" s="6" t="n">
        <v>-0.19</v>
      </c>
      <c r="L403" s="6" t="n">
        <v>-0</v>
      </c>
      <c r="M403" s="6" t="s">
        <f>=I403+J403+K403+L403</f>
      </c>
      <c r="N403" s="16"/>
      <c r="O403" s="16" t="s">
        <v>596</v>
      </c>
    </row>
    <row collapsed="false" customFormat="false" customHeight="false" hidden="false" ht="12.1" outlineLevel="0" r="404">
      <c r="A404" s="20" t="n">
        <v>45705.846886574</v>
      </c>
      <c r="B404" s="16" t="s">
        <v>427</v>
      </c>
      <c r="C404" s="16" t="s">
        <v>599</v>
      </c>
      <c r="D404" s="16" t="s">
        <v>380</v>
      </c>
      <c r="E404" s="16" t="s">
        <v>18</v>
      </c>
      <c r="F404" s="16" t="s">
        <v>20</v>
      </c>
      <c r="G404" s="7" t="n">
        <v>10</v>
      </c>
      <c r="H404" s="6" t="n">
        <v>137.84</v>
      </c>
      <c r="I404" s="6" t="n">
        <v>-1378.4</v>
      </c>
      <c r="J404" s="6" t="n">
        <v>-0</v>
      </c>
      <c r="K404" s="6" t="n">
        <v>-0.69</v>
      </c>
      <c r="L404" s="6" t="n">
        <v>-0</v>
      </c>
      <c r="M404" s="6" t="s">
        <f>=I404+J404+K404+L404</f>
      </c>
      <c r="N404" s="16"/>
      <c r="O404" s="16" t="s">
        <v>596</v>
      </c>
    </row>
    <row collapsed="false" customFormat="false" customHeight="false" hidden="false" ht="12.1" outlineLevel="0" r="405">
      <c r="A405" s="20" t="n">
        <v>45705.875196759</v>
      </c>
      <c r="B405" s="16" t="s">
        <v>428</v>
      </c>
      <c r="C405" s="16" t="s">
        <v>600</v>
      </c>
      <c r="D405" s="16" t="s">
        <v>380</v>
      </c>
      <c r="E405" s="16" t="s">
        <v>18</v>
      </c>
      <c r="F405" s="16" t="s">
        <v>20</v>
      </c>
      <c r="G405" s="7" t="n">
        <v>10</v>
      </c>
      <c r="H405" s="6" t="n">
        <v>105</v>
      </c>
      <c r="I405" s="6" t="n">
        <v>-1050</v>
      </c>
      <c r="J405" s="6" t="n">
        <v>-0</v>
      </c>
      <c r="K405" s="6" t="n">
        <v>-0.53</v>
      </c>
      <c r="L405" s="6" t="n">
        <v>-0</v>
      </c>
      <c r="M405" s="6" t="s">
        <f>=I405+J405+K405+L405</f>
      </c>
      <c r="N405" s="16"/>
      <c r="O405" s="16" t="s">
        <v>596</v>
      </c>
    </row>
    <row collapsed="false" customFormat="false" customHeight="false" hidden="false" ht="12.1" outlineLevel="0" r="406">
      <c r="A406" s="20" t="n">
        <v>45705.880914352</v>
      </c>
      <c r="B406" s="16" t="s">
        <v>43</v>
      </c>
      <c r="C406" s="16" t="s">
        <v>601</v>
      </c>
      <c r="D406" s="16" t="s">
        <v>380</v>
      </c>
      <c r="E406" s="16" t="s">
        <v>18</v>
      </c>
      <c r="F406" s="16" t="s">
        <v>20</v>
      </c>
      <c r="G406" s="7" t="n">
        <v>1</v>
      </c>
      <c r="H406" s="6" t="n">
        <v>3459.5</v>
      </c>
      <c r="I406" s="6" t="n">
        <v>-3459.5</v>
      </c>
      <c r="J406" s="6" t="n">
        <v>-0</v>
      </c>
      <c r="K406" s="6" t="n">
        <v>-1.73</v>
      </c>
      <c r="L406" s="6" t="n">
        <v>-0</v>
      </c>
      <c r="M406" s="6" t="s">
        <f>=I406+J406+K406+L406</f>
      </c>
      <c r="N406" s="16"/>
      <c r="O406" s="16" t="s">
        <v>596</v>
      </c>
    </row>
    <row collapsed="false" customFormat="false" customHeight="false" hidden="false" ht="12.1" outlineLevel="0" r="407">
      <c r="A407" s="20" t="n">
        <v>45706.418263889</v>
      </c>
      <c r="B407" s="16" t="s">
        <v>429</v>
      </c>
      <c r="C407" s="16" t="s">
        <v>602</v>
      </c>
      <c r="D407" s="16" t="s">
        <v>380</v>
      </c>
      <c r="E407" s="16" t="s">
        <v>18</v>
      </c>
      <c r="F407" s="16" t="s">
        <v>20</v>
      </c>
      <c r="G407" s="7" t="n">
        <v>1</v>
      </c>
      <c r="H407" s="6" t="n">
        <v>276.9</v>
      </c>
      <c r="I407" s="6" t="n">
        <v>-276.9</v>
      </c>
      <c r="J407" s="6" t="n">
        <v>-0</v>
      </c>
      <c r="K407" s="6" t="n">
        <v>-0.14</v>
      </c>
      <c r="L407" s="6" t="n">
        <v>-0</v>
      </c>
      <c r="M407" s="6" t="s">
        <f>=I407+J407+K407+L407</f>
      </c>
      <c r="N407" s="16"/>
      <c r="O407" s="16" t="s">
        <v>596</v>
      </c>
    </row>
    <row collapsed="false" customFormat="false" customHeight="false" hidden="false" ht="12.1" outlineLevel="0" r="408">
      <c r="A408" s="20" t="n">
        <v>45706.419421296</v>
      </c>
      <c r="B408" s="16" t="s">
        <v>27</v>
      </c>
      <c r="C408" s="16" t="s">
        <v>582</v>
      </c>
      <c r="D408" s="16" t="s">
        <v>380</v>
      </c>
      <c r="E408" s="16" t="s">
        <v>18</v>
      </c>
      <c r="F408" s="16" t="s">
        <v>20</v>
      </c>
      <c r="G408" s="7" t="n">
        <v>1</v>
      </c>
      <c r="H408" s="6" t="n">
        <v>3481.4</v>
      </c>
      <c r="I408" s="6" t="n">
        <v>-3481.4</v>
      </c>
      <c r="J408" s="6" t="n">
        <v>-0</v>
      </c>
      <c r="K408" s="6" t="n">
        <v>-0</v>
      </c>
      <c r="L408" s="6" t="n">
        <v>-0</v>
      </c>
      <c r="M408" s="6" t="s">
        <f>=I408+J408+K408+L408</f>
      </c>
      <c r="N408" s="16"/>
      <c r="O408" s="16" t="s">
        <v>596</v>
      </c>
    </row>
    <row collapsed="false" customFormat="false" customHeight="false" hidden="false" ht="12.1" outlineLevel="0" r="409">
      <c r="A409" s="20" t="n">
        <v>45706.421782407</v>
      </c>
      <c r="B409" s="16" t="s">
        <v>428</v>
      </c>
      <c r="C409" s="16" t="s">
        <v>600</v>
      </c>
      <c r="D409" s="16" t="s">
        <v>380</v>
      </c>
      <c r="E409" s="16" t="s">
        <v>18</v>
      </c>
      <c r="F409" s="16" t="s">
        <v>20</v>
      </c>
      <c r="G409" s="7" t="n">
        <v>10</v>
      </c>
      <c r="H409" s="6" t="n">
        <v>104.31</v>
      </c>
      <c r="I409" s="6" t="n">
        <v>-1043.1</v>
      </c>
      <c r="J409" s="6" t="n">
        <v>-0</v>
      </c>
      <c r="K409" s="6" t="n">
        <v>-0.52</v>
      </c>
      <c r="L409" s="6" t="n">
        <v>-0</v>
      </c>
      <c r="M409" s="6" t="s">
        <f>=I409+J409+K409+L409</f>
      </c>
      <c r="N409" s="16"/>
      <c r="O409" s="16" t="s">
        <v>596</v>
      </c>
    </row>
    <row collapsed="false" customFormat="false" customHeight="false" hidden="false" ht="12.1" outlineLevel="0" r="410">
      <c r="A410" s="20" t="n">
        <v>45706.422118056</v>
      </c>
      <c r="B410" s="16" t="s">
        <v>427</v>
      </c>
      <c r="C410" s="16" t="s">
        <v>599</v>
      </c>
      <c r="D410" s="16" t="s">
        <v>380</v>
      </c>
      <c r="E410" s="16" t="s">
        <v>18</v>
      </c>
      <c r="F410" s="16" t="s">
        <v>20</v>
      </c>
      <c r="G410" s="7" t="n">
        <v>10</v>
      </c>
      <c r="H410" s="6" t="n">
        <v>136</v>
      </c>
      <c r="I410" s="6" t="n">
        <v>-1360</v>
      </c>
      <c r="J410" s="6" t="n">
        <v>-0</v>
      </c>
      <c r="K410" s="6" t="n">
        <v>-0.68</v>
      </c>
      <c r="L410" s="6" t="n">
        <v>-0</v>
      </c>
      <c r="M410" s="6" t="s">
        <f>=I410+J410+K410+L410</f>
      </c>
      <c r="N410" s="16"/>
      <c r="O410" s="16" t="s">
        <v>596</v>
      </c>
    </row>
    <row collapsed="false" customFormat="false" customHeight="false" hidden="false" ht="12.1" outlineLevel="0" r="411">
      <c r="A411" s="21" t="n">
        <v>45706.423159722</v>
      </c>
      <c r="B411" s="22" t="s">
        <v>535</v>
      </c>
      <c r="C411" s="22" t="s">
        <v>174</v>
      </c>
      <c r="D411" s="22" t="s">
        <v>535</v>
      </c>
      <c r="E411" s="22" t="s">
        <v>535</v>
      </c>
      <c r="F411" s="22" t="s">
        <v>20</v>
      </c>
      <c r="G411" s="23" t="n">
        <v>1</v>
      </c>
      <c r="H411" s="24" t="n">
        <v>1</v>
      </c>
      <c r="I411" s="24" t="n">
        <v>7858.9</v>
      </c>
      <c r="J411" s="24" t="n">
        <v>0</v>
      </c>
      <c r="K411" s="24" t="n">
        <v>-0</v>
      </c>
      <c r="L411" s="24" t="n">
        <v>-0</v>
      </c>
      <c r="M411" s="6" t="s">
        <f>=I411+J411+K411+L411</f>
      </c>
      <c r="N411" s="22"/>
      <c r="O411" s="22" t="s">
        <v>596</v>
      </c>
    </row>
    <row collapsed="false" customFormat="false" customHeight="false" hidden="false" ht="12.1" outlineLevel="0" r="412">
      <c r="A412" s="20" t="n">
        <v>45706.475011574</v>
      </c>
      <c r="B412" s="16" t="s">
        <v>429</v>
      </c>
      <c r="C412" s="16" t="s">
        <v>602</v>
      </c>
      <c r="D412" s="16" t="s">
        <v>380</v>
      </c>
      <c r="E412" s="16" t="s">
        <v>18</v>
      </c>
      <c r="F412" s="16" t="s">
        <v>20</v>
      </c>
      <c r="G412" s="7" t="n">
        <v>1</v>
      </c>
      <c r="H412" s="6" t="n">
        <v>253.5</v>
      </c>
      <c r="I412" s="6" t="n">
        <v>-253.5</v>
      </c>
      <c r="J412" s="6" t="n">
        <v>-0</v>
      </c>
      <c r="K412" s="6" t="n">
        <v>-0.13</v>
      </c>
      <c r="L412" s="6" t="n">
        <v>-0</v>
      </c>
      <c r="M412" s="6" t="s">
        <f>=I412+J412+K412+L412</f>
      </c>
      <c r="N412" s="16"/>
      <c r="O412" s="16" t="s">
        <v>596</v>
      </c>
    </row>
    <row collapsed="false" customFormat="false" customHeight="false" hidden="false" ht="12.1" outlineLevel="0" r="413">
      <c r="A413" s="20" t="n">
        <v>45706.475335648</v>
      </c>
      <c r="B413" s="16" t="s">
        <v>429</v>
      </c>
      <c r="C413" s="16" t="s">
        <v>602</v>
      </c>
      <c r="D413" s="16" t="s">
        <v>380</v>
      </c>
      <c r="E413" s="16" t="s">
        <v>18</v>
      </c>
      <c r="F413" s="16" t="s">
        <v>20</v>
      </c>
      <c r="G413" s="7" t="n">
        <v>2</v>
      </c>
      <c r="H413" s="6" t="n">
        <v>253.4</v>
      </c>
      <c r="I413" s="6" t="n">
        <v>-506.8</v>
      </c>
      <c r="J413" s="6" t="n">
        <v>-0</v>
      </c>
      <c r="K413" s="6" t="n">
        <v>-0.25</v>
      </c>
      <c r="L413" s="6" t="n">
        <v>-0</v>
      </c>
      <c r="M413" s="6" t="s">
        <f>=I413+J413+K413+L413</f>
      </c>
      <c r="N413" s="16"/>
      <c r="O413" s="16" t="s">
        <v>596</v>
      </c>
    </row>
    <row collapsed="false" customFormat="false" customHeight="false" hidden="false" ht="12.1" outlineLevel="0" r="414">
      <c r="A414" s="20" t="n">
        <v>45706.609398148</v>
      </c>
      <c r="B414" s="16" t="s">
        <v>23</v>
      </c>
      <c r="C414" s="16" t="s">
        <v>603</v>
      </c>
      <c r="D414" s="16" t="s">
        <v>380</v>
      </c>
      <c r="E414" s="16" t="s">
        <v>18</v>
      </c>
      <c r="F414" s="16" t="s">
        <v>20</v>
      </c>
      <c r="G414" s="7" t="n">
        <v>1</v>
      </c>
      <c r="H414" s="6" t="n">
        <v>211.32</v>
      </c>
      <c r="I414" s="6" t="n">
        <v>-211.32</v>
      </c>
      <c r="J414" s="6" t="n">
        <v>-0</v>
      </c>
      <c r="K414" s="6" t="n">
        <v>-0.11</v>
      </c>
      <c r="L414" s="6" t="n">
        <v>-0</v>
      </c>
      <c r="M414" s="6" t="s">
        <f>=I414+J414+K414+L414</f>
      </c>
      <c r="N414" s="16"/>
      <c r="O414" s="16" t="s">
        <v>596</v>
      </c>
    </row>
    <row collapsed="false" customFormat="false" customHeight="false" hidden="false" ht="12.1" outlineLevel="0" r="415">
      <c r="A415" s="20" t="n">
        <v>45706.609594907</v>
      </c>
      <c r="B415" s="16" t="s">
        <v>23</v>
      </c>
      <c r="C415" s="16" t="s">
        <v>603</v>
      </c>
      <c r="D415" s="16" t="s">
        <v>380</v>
      </c>
      <c r="E415" s="16" t="s">
        <v>18</v>
      </c>
      <c r="F415" s="16" t="s">
        <v>20</v>
      </c>
      <c r="G415" s="7" t="n">
        <v>2</v>
      </c>
      <c r="H415" s="6" t="n">
        <v>211.02</v>
      </c>
      <c r="I415" s="6" t="n">
        <v>-422.04</v>
      </c>
      <c r="J415" s="6" t="n">
        <v>-0</v>
      </c>
      <c r="K415" s="6" t="n">
        <v>-0.21</v>
      </c>
      <c r="L415" s="6" t="n">
        <v>-0</v>
      </c>
      <c r="M415" s="6" t="s">
        <f>=I415+J415+K415+L415</f>
      </c>
      <c r="N415" s="16"/>
      <c r="O415" s="16" t="s">
        <v>596</v>
      </c>
    </row>
    <row collapsed="false" customFormat="false" customHeight="false" hidden="false" ht="12.1" outlineLevel="0" r="416">
      <c r="A416" s="20" t="n">
        <v>45706.747986111</v>
      </c>
      <c r="B416" s="16" t="s">
        <v>428</v>
      </c>
      <c r="C416" s="16" t="s">
        <v>600</v>
      </c>
      <c r="D416" s="16" t="s">
        <v>380</v>
      </c>
      <c r="E416" s="16" t="s">
        <v>18</v>
      </c>
      <c r="F416" s="16" t="s">
        <v>20</v>
      </c>
      <c r="G416" s="7" t="n">
        <v>10</v>
      </c>
      <c r="H416" s="6" t="n">
        <v>101.65</v>
      </c>
      <c r="I416" s="6" t="n">
        <v>-1016.5</v>
      </c>
      <c r="J416" s="6" t="n">
        <v>-0</v>
      </c>
      <c r="K416" s="6" t="n">
        <v>-0.51</v>
      </c>
      <c r="L416" s="6" t="n">
        <v>-0</v>
      </c>
      <c r="M416" s="6" t="s">
        <f>=I416+J416+K416+L416</f>
      </c>
      <c r="N416" s="16"/>
      <c r="O416" s="16" t="s">
        <v>596</v>
      </c>
    </row>
    <row collapsed="false" customFormat="false" customHeight="false" hidden="false" ht="12.1" outlineLevel="0" r="417">
      <c r="A417" s="20" t="n">
        <v>45706.748287037</v>
      </c>
      <c r="B417" s="16" t="s">
        <v>428</v>
      </c>
      <c r="C417" s="16" t="s">
        <v>600</v>
      </c>
      <c r="D417" s="16" t="s">
        <v>380</v>
      </c>
      <c r="E417" s="16" t="s">
        <v>18</v>
      </c>
      <c r="F417" s="16" t="s">
        <v>20</v>
      </c>
      <c r="G417" s="7" t="n">
        <v>10</v>
      </c>
      <c r="H417" s="6" t="n">
        <v>101.65</v>
      </c>
      <c r="I417" s="6" t="n">
        <v>-1016.5</v>
      </c>
      <c r="J417" s="6" t="n">
        <v>-0</v>
      </c>
      <c r="K417" s="6" t="n">
        <v>-0.51</v>
      </c>
      <c r="L417" s="6" t="n">
        <v>-0</v>
      </c>
      <c r="M417" s="6" t="s">
        <f>=I417+J417+K417+L417</f>
      </c>
      <c r="N417" s="16"/>
      <c r="O417" s="16" t="s">
        <v>596</v>
      </c>
    </row>
    <row collapsed="false" customFormat="false" customHeight="false" hidden="false" ht="12.1" outlineLevel="0" r="418">
      <c r="A418" s="20" t="n">
        <v>45706.895011574</v>
      </c>
      <c r="B418" s="16" t="s">
        <v>27</v>
      </c>
      <c r="C418" s="16" t="s">
        <v>582</v>
      </c>
      <c r="D418" s="16" t="s">
        <v>380</v>
      </c>
      <c r="E418" s="16" t="s">
        <v>18</v>
      </c>
      <c r="F418" s="16" t="s">
        <v>20</v>
      </c>
      <c r="G418" s="7" t="n">
        <v>1</v>
      </c>
      <c r="H418" s="6" t="n">
        <v>3372.2</v>
      </c>
      <c r="I418" s="6" t="n">
        <v>-3372.2</v>
      </c>
      <c r="J418" s="6" t="n">
        <v>-0</v>
      </c>
      <c r="K418" s="6" t="n">
        <v>-0</v>
      </c>
      <c r="L418" s="6" t="n">
        <v>-0</v>
      </c>
      <c r="M418" s="6" t="s">
        <f>=I418+J418+K418+L418</f>
      </c>
      <c r="N418" s="16"/>
      <c r="O418" s="16" t="s">
        <v>596</v>
      </c>
    </row>
    <row collapsed="false" customFormat="false" customHeight="false" hidden="false" ht="12.1" outlineLevel="0" r="419">
      <c r="A419" s="20" t="n">
        <v>45706.895648148</v>
      </c>
      <c r="B419" s="16" t="s">
        <v>43</v>
      </c>
      <c r="C419" s="16" t="s">
        <v>601</v>
      </c>
      <c r="D419" s="16" t="s">
        <v>380</v>
      </c>
      <c r="E419" s="16" t="s">
        <v>18</v>
      </c>
      <c r="F419" s="16" t="s">
        <v>20</v>
      </c>
      <c r="G419" s="7" t="n">
        <v>1</v>
      </c>
      <c r="H419" s="6" t="n">
        <v>3427</v>
      </c>
      <c r="I419" s="6" t="n">
        <v>-3427</v>
      </c>
      <c r="J419" s="6" t="n">
        <v>-0</v>
      </c>
      <c r="K419" s="6" t="n">
        <v>-1.71</v>
      </c>
      <c r="L419" s="6" t="n">
        <v>-0</v>
      </c>
      <c r="M419" s="6" t="s">
        <f>=I419+J419+K419+L419</f>
      </c>
      <c r="N419" s="16"/>
      <c r="O419" s="16" t="s">
        <v>596</v>
      </c>
    </row>
    <row collapsed="false" customFormat="false" customHeight="false" hidden="false" ht="12.1" outlineLevel="0" r="420">
      <c r="A420" s="20" t="n">
        <v>45707.306331019</v>
      </c>
      <c r="B420" s="16" t="s">
        <v>427</v>
      </c>
      <c r="C420" s="16" t="s">
        <v>599</v>
      </c>
      <c r="D420" s="16" t="s">
        <v>380</v>
      </c>
      <c r="E420" s="16" t="s">
        <v>18</v>
      </c>
      <c r="F420" s="16" t="s">
        <v>20</v>
      </c>
      <c r="G420" s="7" t="n">
        <v>20</v>
      </c>
      <c r="H420" s="6" t="n">
        <v>134.56</v>
      </c>
      <c r="I420" s="6" t="n">
        <v>-2691.2</v>
      </c>
      <c r="J420" s="6" t="n">
        <v>-0</v>
      </c>
      <c r="K420" s="6" t="n">
        <v>-1.35</v>
      </c>
      <c r="L420" s="6" t="n">
        <v>-0</v>
      </c>
      <c r="M420" s="6" t="s">
        <f>=I420+J420+K420+L420</f>
      </c>
      <c r="N420" s="16"/>
      <c r="O420" s="16" t="s">
        <v>596</v>
      </c>
    </row>
    <row collapsed="false" customFormat="false" customHeight="false" hidden="false" ht="12.1" outlineLevel="0" r="421">
      <c r="A421" s="20" t="n">
        <v>45707.611875</v>
      </c>
      <c r="B421" s="16" t="s">
        <v>389</v>
      </c>
      <c r="C421" s="16" t="s">
        <v>543</v>
      </c>
      <c r="D421" s="16" t="s">
        <v>380</v>
      </c>
      <c r="E421" s="16" t="s">
        <v>18</v>
      </c>
      <c r="F421" s="16" t="s">
        <v>20</v>
      </c>
      <c r="G421" s="7" t="n">
        <v>10</v>
      </c>
      <c r="H421" s="6" t="n">
        <v>37.405</v>
      </c>
      <c r="I421" s="6" t="n">
        <v>-374.05</v>
      </c>
      <c r="J421" s="6" t="n">
        <v>-0</v>
      </c>
      <c r="K421" s="6" t="n">
        <v>-0.19</v>
      </c>
      <c r="L421" s="6" t="n">
        <v>-0</v>
      </c>
      <c r="M421" s="6" t="s">
        <f>=I421+J421+K421+L421</f>
      </c>
      <c r="N421" s="16"/>
      <c r="O421" s="16" t="s">
        <v>596</v>
      </c>
    </row>
    <row collapsed="false" customFormat="false" customHeight="false" hidden="false" ht="12.1" outlineLevel="0" r="422">
      <c r="A422" s="20" t="n">
        <v>45707.952615741</v>
      </c>
      <c r="B422" s="16" t="s">
        <v>420</v>
      </c>
      <c r="C422" s="16" t="s">
        <v>588</v>
      </c>
      <c r="D422" s="16" t="s">
        <v>380</v>
      </c>
      <c r="E422" s="16" t="s">
        <v>18</v>
      </c>
      <c r="F422" s="16" t="s">
        <v>20</v>
      </c>
      <c r="G422" s="7" t="n">
        <v>10</v>
      </c>
      <c r="H422" s="6" t="n">
        <v>121.3</v>
      </c>
      <c r="I422" s="6" t="n">
        <v>-1213</v>
      </c>
      <c r="J422" s="6" t="n">
        <v>-0</v>
      </c>
      <c r="K422" s="6" t="n">
        <v>-0.61</v>
      </c>
      <c r="L422" s="6" t="n">
        <v>-0</v>
      </c>
      <c r="M422" s="6" t="s">
        <f>=I422+J422+K422+L422</f>
      </c>
      <c r="N422" s="16"/>
      <c r="O422" s="16" t="s">
        <v>596</v>
      </c>
    </row>
    <row collapsed="false" customFormat="false" customHeight="false" hidden="false" ht="12.1" outlineLevel="0" r="423">
      <c r="A423" s="20" t="n">
        <v>45707.95744213</v>
      </c>
      <c r="B423" s="16" t="s">
        <v>430</v>
      </c>
      <c r="C423" s="16" t="s">
        <v>604</v>
      </c>
      <c r="D423" s="16" t="s">
        <v>380</v>
      </c>
      <c r="E423" s="16" t="s">
        <v>18</v>
      </c>
      <c r="F423" s="16" t="s">
        <v>20</v>
      </c>
      <c r="G423" s="7" t="n">
        <v>1</v>
      </c>
      <c r="H423" s="6" t="n">
        <v>194.83</v>
      </c>
      <c r="I423" s="6" t="n">
        <v>-194.83</v>
      </c>
      <c r="J423" s="6" t="n">
        <v>-0</v>
      </c>
      <c r="K423" s="6" t="n">
        <v>-0.1</v>
      </c>
      <c r="L423" s="6" t="n">
        <v>-0</v>
      </c>
      <c r="M423" s="6" t="s">
        <f>=I423+J423+K423+L423</f>
      </c>
      <c r="N423" s="16"/>
      <c r="O423" s="16" t="s">
        <v>596</v>
      </c>
    </row>
    <row collapsed="false" customFormat="false" customHeight="false" hidden="false" ht="12.1" outlineLevel="0" r="424">
      <c r="A424" s="20" t="n">
        <v>45707.965775463</v>
      </c>
      <c r="B424" s="16" t="s">
        <v>431</v>
      </c>
      <c r="C424" s="16" t="s">
        <v>605</v>
      </c>
      <c r="D424" s="16" t="s">
        <v>380</v>
      </c>
      <c r="E424" s="16" t="s">
        <v>18</v>
      </c>
      <c r="F424" s="16" t="s">
        <v>20</v>
      </c>
      <c r="G424" s="7" t="n">
        <v>1000</v>
      </c>
      <c r="H424" s="6" t="n">
        <v>0.3942</v>
      </c>
      <c r="I424" s="6" t="n">
        <v>-394.2</v>
      </c>
      <c r="J424" s="6" t="n">
        <v>-0</v>
      </c>
      <c r="K424" s="6" t="n">
        <v>-0.2</v>
      </c>
      <c r="L424" s="6" t="n">
        <v>-0</v>
      </c>
      <c r="M424" s="6" t="s">
        <f>=I424+J424+K424+L424</f>
      </c>
      <c r="N424" s="16"/>
      <c r="O424" s="16" t="s">
        <v>596</v>
      </c>
    </row>
    <row collapsed="false" customFormat="false" customHeight="false" hidden="false" ht="12.1" outlineLevel="0" r="425">
      <c r="A425" s="20" t="n">
        <v>45707.967083333</v>
      </c>
      <c r="B425" s="16" t="s">
        <v>389</v>
      </c>
      <c r="C425" s="16" t="s">
        <v>543</v>
      </c>
      <c r="D425" s="16" t="s">
        <v>380</v>
      </c>
      <c r="E425" s="16" t="s">
        <v>18</v>
      </c>
      <c r="F425" s="16" t="s">
        <v>20</v>
      </c>
      <c r="G425" s="7" t="n">
        <v>20</v>
      </c>
      <c r="H425" s="6" t="n">
        <v>37.605</v>
      </c>
      <c r="I425" s="6" t="n">
        <v>-752.1</v>
      </c>
      <c r="J425" s="6" t="n">
        <v>-0</v>
      </c>
      <c r="K425" s="6" t="n">
        <v>-0.38</v>
      </c>
      <c r="L425" s="6" t="n">
        <v>-0</v>
      </c>
      <c r="M425" s="6" t="s">
        <f>=I425+J425+K425+L425</f>
      </c>
      <c r="N425" s="16"/>
      <c r="O425" s="16" t="s">
        <v>596</v>
      </c>
    </row>
    <row collapsed="false" customFormat="false" customHeight="false" hidden="false" ht="12.1" outlineLevel="0" r="426">
      <c r="A426" s="20" t="n">
        <v>45707.979733796</v>
      </c>
      <c r="B426" s="16" t="s">
        <v>400</v>
      </c>
      <c r="C426" s="16" t="s">
        <v>561</v>
      </c>
      <c r="D426" s="16" t="s">
        <v>380</v>
      </c>
      <c r="E426" s="16" t="s">
        <v>18</v>
      </c>
      <c r="F426" s="16" t="s">
        <v>20</v>
      </c>
      <c r="G426" s="7" t="n">
        <v>6</v>
      </c>
      <c r="H426" s="6" t="n">
        <v>94.15</v>
      </c>
      <c r="I426" s="6" t="n">
        <v>-564.9</v>
      </c>
      <c r="J426" s="6" t="n">
        <v>-0</v>
      </c>
      <c r="K426" s="6" t="n">
        <v>-0.28</v>
      </c>
      <c r="L426" s="6" t="n">
        <v>-0</v>
      </c>
      <c r="M426" s="6" t="s">
        <f>=I426+J426+K426+L426</f>
      </c>
      <c r="N426" s="16"/>
      <c r="O426" s="16" t="s">
        <v>596</v>
      </c>
    </row>
    <row collapsed="false" customFormat="false" customHeight="false" hidden="false" ht="12.1" outlineLevel="0" r="427">
      <c r="A427" s="29" t="n">
        <v>45708.492986111</v>
      </c>
      <c r="B427" s="30" t="s">
        <v>23</v>
      </c>
      <c r="C427" s="30" t="s">
        <v>603</v>
      </c>
      <c r="D427" s="30" t="s">
        <v>381</v>
      </c>
      <c r="E427" s="30" t="s">
        <v>18</v>
      </c>
      <c r="F427" s="30" t="s">
        <v>20</v>
      </c>
      <c r="G427" s="31" t="n">
        <v>-3</v>
      </c>
      <c r="H427" s="32" t="n">
        <v>222.46</v>
      </c>
      <c r="I427" s="32" t="n">
        <v>667.38</v>
      </c>
      <c r="J427" s="32" t="n">
        <v>0</v>
      </c>
      <c r="K427" s="32" t="n">
        <v>-0.33</v>
      </c>
      <c r="L427" s="32" t="n">
        <v>-0</v>
      </c>
      <c r="M427" s="6" t="s">
        <f>=I427+J427+K427+L427</f>
      </c>
      <c r="N427" s="30"/>
      <c r="O427" s="30" t="s">
        <v>596</v>
      </c>
    </row>
    <row collapsed="false" customFormat="false" customHeight="false" hidden="false" ht="12.1" outlineLevel="0" r="428">
      <c r="A428" s="20" t="n">
        <v>45708.50224537</v>
      </c>
      <c r="B428" s="16" t="s">
        <v>429</v>
      </c>
      <c r="C428" s="16" t="s">
        <v>602</v>
      </c>
      <c r="D428" s="16" t="s">
        <v>380</v>
      </c>
      <c r="E428" s="16" t="s">
        <v>18</v>
      </c>
      <c r="F428" s="16" t="s">
        <v>20</v>
      </c>
      <c r="G428" s="7" t="n">
        <v>4</v>
      </c>
      <c r="H428" s="6" t="n">
        <v>262.9</v>
      </c>
      <c r="I428" s="6" t="n">
        <v>-1051.6</v>
      </c>
      <c r="J428" s="6" t="n">
        <v>-0</v>
      </c>
      <c r="K428" s="6" t="n">
        <v>-0.53</v>
      </c>
      <c r="L428" s="6" t="n">
        <v>-0</v>
      </c>
      <c r="M428" s="6" t="s">
        <f>=I428+J428+K428+L428</f>
      </c>
      <c r="N428" s="16"/>
      <c r="O428" s="16" t="s">
        <v>596</v>
      </c>
    </row>
    <row collapsed="false" customFormat="false" customHeight="false" hidden="false" ht="12.1" outlineLevel="0" r="429">
      <c r="A429" s="29" t="n">
        <v>45708.647199074</v>
      </c>
      <c r="B429" s="30" t="s">
        <v>389</v>
      </c>
      <c r="C429" s="30" t="s">
        <v>543</v>
      </c>
      <c r="D429" s="30" t="s">
        <v>381</v>
      </c>
      <c r="E429" s="30" t="s">
        <v>18</v>
      </c>
      <c r="F429" s="30" t="s">
        <v>20</v>
      </c>
      <c r="G429" s="31" t="n">
        <v>-40</v>
      </c>
      <c r="H429" s="32" t="n">
        <v>38.51</v>
      </c>
      <c r="I429" s="32" t="n">
        <v>1540.4</v>
      </c>
      <c r="J429" s="32" t="n">
        <v>0</v>
      </c>
      <c r="K429" s="32" t="n">
        <v>-0.77</v>
      </c>
      <c r="L429" s="32" t="n">
        <v>-0</v>
      </c>
      <c r="M429" s="6" t="s">
        <f>=I429+J429+K429+L429</f>
      </c>
      <c r="N429" s="30"/>
      <c r="O429" s="30" t="s">
        <v>596</v>
      </c>
    </row>
    <row collapsed="false" customFormat="false" customHeight="false" hidden="false" ht="12.1" outlineLevel="0" r="430">
      <c r="A430" s="29" t="n">
        <v>45708.647962963</v>
      </c>
      <c r="B430" s="30" t="s">
        <v>427</v>
      </c>
      <c r="C430" s="30" t="s">
        <v>599</v>
      </c>
      <c r="D430" s="30" t="s">
        <v>381</v>
      </c>
      <c r="E430" s="30" t="s">
        <v>18</v>
      </c>
      <c r="F430" s="30" t="s">
        <v>20</v>
      </c>
      <c r="G430" s="31" t="n">
        <v>-40</v>
      </c>
      <c r="H430" s="32" t="n">
        <v>138.34</v>
      </c>
      <c r="I430" s="32" t="n">
        <v>5533.6</v>
      </c>
      <c r="J430" s="32" t="n">
        <v>0</v>
      </c>
      <c r="K430" s="32" t="n">
        <v>-2.77</v>
      </c>
      <c r="L430" s="32" t="n">
        <v>-0</v>
      </c>
      <c r="M430" s="6" t="s">
        <f>=I430+J430+K430+L430</f>
      </c>
      <c r="N430" s="30"/>
      <c r="O430" s="30" t="s">
        <v>596</v>
      </c>
    </row>
    <row collapsed="false" customFormat="false" customHeight="false" hidden="false" ht="12.1" outlineLevel="0" r="431">
      <c r="A431" s="29" t="n">
        <v>45708.648645833</v>
      </c>
      <c r="B431" s="30" t="s">
        <v>420</v>
      </c>
      <c r="C431" s="30" t="s">
        <v>588</v>
      </c>
      <c r="D431" s="30" t="s">
        <v>381</v>
      </c>
      <c r="E431" s="30" t="s">
        <v>18</v>
      </c>
      <c r="F431" s="30" t="s">
        <v>20</v>
      </c>
      <c r="G431" s="31" t="n">
        <v>-10</v>
      </c>
      <c r="H431" s="32" t="n">
        <v>122.74</v>
      </c>
      <c r="I431" s="32" t="n">
        <v>1227.4</v>
      </c>
      <c r="J431" s="32" t="n">
        <v>0</v>
      </c>
      <c r="K431" s="32" t="n">
        <v>-0.61</v>
      </c>
      <c r="L431" s="32" t="n">
        <v>-0</v>
      </c>
      <c r="M431" s="6" t="s">
        <f>=I431+J431+K431+L431</f>
      </c>
      <c r="N431" s="30"/>
      <c r="O431" s="30" t="s">
        <v>596</v>
      </c>
    </row>
    <row collapsed="false" customFormat="false" customHeight="false" hidden="false" ht="12.1" outlineLevel="0" r="432">
      <c r="A432" s="29" t="n">
        <v>45708.64880787</v>
      </c>
      <c r="B432" s="30" t="s">
        <v>431</v>
      </c>
      <c r="C432" s="30" t="s">
        <v>605</v>
      </c>
      <c r="D432" s="30" t="s">
        <v>381</v>
      </c>
      <c r="E432" s="30" t="s">
        <v>18</v>
      </c>
      <c r="F432" s="30" t="s">
        <v>20</v>
      </c>
      <c r="G432" s="31" t="n">
        <v>-1000</v>
      </c>
      <c r="H432" s="32" t="n">
        <v>0.3999</v>
      </c>
      <c r="I432" s="32" t="n">
        <v>399.9</v>
      </c>
      <c r="J432" s="32" t="n">
        <v>0</v>
      </c>
      <c r="K432" s="32" t="n">
        <v>-0.2</v>
      </c>
      <c r="L432" s="32" t="n">
        <v>-0</v>
      </c>
      <c r="M432" s="6" t="s">
        <f>=I432+J432+K432+L432</f>
      </c>
      <c r="N432" s="30"/>
      <c r="O432" s="30" t="s">
        <v>596</v>
      </c>
    </row>
    <row collapsed="false" customFormat="false" customHeight="false" hidden="false" ht="12.1" outlineLevel="0" r="433">
      <c r="A433" s="29" t="n">
        <v>45708.651273148</v>
      </c>
      <c r="B433" s="30" t="s">
        <v>27</v>
      </c>
      <c r="C433" s="30" t="s">
        <v>582</v>
      </c>
      <c r="D433" s="30" t="s">
        <v>381</v>
      </c>
      <c r="E433" s="30" t="s">
        <v>18</v>
      </c>
      <c r="F433" s="30" t="s">
        <v>20</v>
      </c>
      <c r="G433" s="31" t="n">
        <v>-2</v>
      </c>
      <c r="H433" s="32" t="n">
        <v>3469.8</v>
      </c>
      <c r="I433" s="32" t="n">
        <v>6939.6</v>
      </c>
      <c r="J433" s="32" t="n">
        <v>0</v>
      </c>
      <c r="K433" s="32" t="n">
        <v>-0</v>
      </c>
      <c r="L433" s="32" t="n">
        <v>-0</v>
      </c>
      <c r="M433" s="6" t="s">
        <f>=I433+J433+K433+L433</f>
      </c>
      <c r="N433" s="30"/>
      <c r="O433" s="30" t="s">
        <v>596</v>
      </c>
    </row>
    <row collapsed="false" customFormat="false" customHeight="false" hidden="false" ht="12.1" outlineLevel="0" r="434">
      <c r="A434" s="20" t="n">
        <v>45708.691550926</v>
      </c>
      <c r="B434" s="16" t="s">
        <v>429</v>
      </c>
      <c r="C434" s="16" t="s">
        <v>602</v>
      </c>
      <c r="D434" s="16" t="s">
        <v>380</v>
      </c>
      <c r="E434" s="16" t="s">
        <v>18</v>
      </c>
      <c r="F434" s="16" t="s">
        <v>20</v>
      </c>
      <c r="G434" s="7" t="n">
        <v>8</v>
      </c>
      <c r="H434" s="6" t="n">
        <v>258.7</v>
      </c>
      <c r="I434" s="6" t="n">
        <v>-2069.6</v>
      </c>
      <c r="J434" s="6" t="n">
        <v>-0</v>
      </c>
      <c r="K434" s="6" t="n">
        <v>-1.04</v>
      </c>
      <c r="L434" s="6" t="n">
        <v>-0</v>
      </c>
      <c r="M434" s="6" t="s">
        <f>=I434+J434+K434+L434</f>
      </c>
      <c r="N434" s="16"/>
      <c r="O434" s="16" t="s">
        <v>596</v>
      </c>
    </row>
    <row collapsed="false" customFormat="false" customHeight="false" hidden="false" ht="12.1" outlineLevel="0" r="435">
      <c r="A435" s="20" t="n">
        <v>45708.89255787</v>
      </c>
      <c r="B435" s="16" t="s">
        <v>429</v>
      </c>
      <c r="C435" s="16" t="s">
        <v>602</v>
      </c>
      <c r="D435" s="16" t="s">
        <v>380</v>
      </c>
      <c r="E435" s="16" t="s">
        <v>18</v>
      </c>
      <c r="F435" s="16" t="s">
        <v>20</v>
      </c>
      <c r="G435" s="7" t="n">
        <v>16</v>
      </c>
      <c r="H435" s="6" t="n">
        <v>245.5</v>
      </c>
      <c r="I435" s="6" t="n">
        <v>-3928</v>
      </c>
      <c r="J435" s="6" t="n">
        <v>-0</v>
      </c>
      <c r="K435" s="6" t="n">
        <v>-1.97</v>
      </c>
      <c r="L435" s="6" t="n">
        <v>-0</v>
      </c>
      <c r="M435" s="6" t="s">
        <f>=I435+J435+K435+L435</f>
      </c>
      <c r="N435" s="16"/>
      <c r="O435" s="16" t="s">
        <v>596</v>
      </c>
    </row>
    <row collapsed="false" customFormat="false" customHeight="false" hidden="false" ht="12.1" outlineLevel="0" r="436">
      <c r="A436" s="29" t="n">
        <v>45709.497581019</v>
      </c>
      <c r="B436" s="30" t="s">
        <v>428</v>
      </c>
      <c r="C436" s="30" t="s">
        <v>600</v>
      </c>
      <c r="D436" s="30" t="s">
        <v>381</v>
      </c>
      <c r="E436" s="30" t="s">
        <v>18</v>
      </c>
      <c r="F436" s="30" t="s">
        <v>20</v>
      </c>
      <c r="G436" s="31" t="n">
        <v>-40</v>
      </c>
      <c r="H436" s="32" t="n">
        <v>104.2025</v>
      </c>
      <c r="I436" s="32" t="n">
        <v>4168.1</v>
      </c>
      <c r="J436" s="32" t="n">
        <v>0</v>
      </c>
      <c r="K436" s="32" t="n">
        <v>-0</v>
      </c>
      <c r="L436" s="32" t="n">
        <v>-0</v>
      </c>
      <c r="M436" s="6" t="s">
        <f>=I436+J436+K436+L436</f>
      </c>
      <c r="N436" s="30"/>
      <c r="O436" s="30" t="s">
        <v>596</v>
      </c>
    </row>
    <row collapsed="false" customFormat="false" customHeight="false" hidden="false" ht="12.1" outlineLevel="0" r="437">
      <c r="A437" s="33" t="n">
        <v>45709.497592593</v>
      </c>
      <c r="B437" s="34" t="s">
        <v>597</v>
      </c>
      <c r="C437" s="34" t="s">
        <v>606</v>
      </c>
      <c r="D437" s="34" t="s">
        <v>597</v>
      </c>
      <c r="E437" s="34" t="s">
        <v>597</v>
      </c>
      <c r="F437" s="34" t="s">
        <v>20</v>
      </c>
      <c r="G437" s="35" t="n">
        <v>1</v>
      </c>
      <c r="H437" s="36" t="n">
        <v>-1</v>
      </c>
      <c r="I437" s="36" t="n">
        <v>-2.08</v>
      </c>
      <c r="J437" s="36" t="n">
        <v>0</v>
      </c>
      <c r="K437" s="36" t="n">
        <v>-0</v>
      </c>
      <c r="L437" s="36" t="n">
        <v>-0</v>
      </c>
      <c r="M437" s="6" t="s">
        <f>=I437+J437+K437+L437</f>
      </c>
      <c r="N437" s="34"/>
      <c r="O437" s="34" t="s">
        <v>596</v>
      </c>
    </row>
    <row collapsed="false" customFormat="false" customHeight="false" hidden="false" ht="12.1" outlineLevel="0" r="438">
      <c r="A438" s="29" t="n">
        <v>45709.935335648</v>
      </c>
      <c r="B438" s="30" t="s">
        <v>429</v>
      </c>
      <c r="C438" s="30" t="s">
        <v>602</v>
      </c>
      <c r="D438" s="30" t="s">
        <v>381</v>
      </c>
      <c r="E438" s="30" t="s">
        <v>18</v>
      </c>
      <c r="F438" s="30" t="s">
        <v>20</v>
      </c>
      <c r="G438" s="31" t="n">
        <v>-32</v>
      </c>
      <c r="H438" s="32" t="n">
        <v>255.5</v>
      </c>
      <c r="I438" s="32" t="n">
        <v>8176</v>
      </c>
      <c r="J438" s="32" t="n">
        <v>0</v>
      </c>
      <c r="K438" s="32" t="n">
        <v>-4.09</v>
      </c>
      <c r="L438" s="32" t="n">
        <v>-0</v>
      </c>
      <c r="M438" s="6" t="s">
        <f>=I438+J438+K438+L438</f>
      </c>
      <c r="N438" s="30"/>
      <c r="O438" s="30" t="s">
        <v>596</v>
      </c>
    </row>
    <row collapsed="false" customFormat="false" customHeight="false" hidden="false" ht="12.1" outlineLevel="0" r="439">
      <c r="A439" s="20" t="n">
        <v>45709.9375</v>
      </c>
      <c r="B439" s="16" t="s">
        <v>73</v>
      </c>
      <c r="C439" s="16" t="s">
        <v>565</v>
      </c>
      <c r="D439" s="16" t="s">
        <v>380</v>
      </c>
      <c r="E439" s="16" t="s">
        <v>50</v>
      </c>
      <c r="F439" s="16" t="s">
        <v>20</v>
      </c>
      <c r="G439" s="7" t="n">
        <v>36400</v>
      </c>
      <c r="H439" s="6" t="n">
        <v>1.6102</v>
      </c>
      <c r="I439" s="6" t="n">
        <v>-58611.28</v>
      </c>
      <c r="J439" s="6" t="n">
        <v>-0</v>
      </c>
      <c r="K439" s="6" t="n">
        <v>-29.31</v>
      </c>
      <c r="L439" s="6" t="n">
        <v>-0</v>
      </c>
      <c r="M439" s="6" t="s">
        <f>=I439+J439+K439+L439</f>
      </c>
      <c r="N439" s="16"/>
      <c r="O439" s="16" t="s">
        <v>596</v>
      </c>
    </row>
    <row collapsed="false" customFormat="false" customHeight="false" hidden="false" ht="12.1" outlineLevel="0" r="440">
      <c r="A440" s="29" t="n">
        <v>45711.875833333</v>
      </c>
      <c r="B440" s="30" t="s">
        <v>430</v>
      </c>
      <c r="C440" s="30" t="s">
        <v>604</v>
      </c>
      <c r="D440" s="30" t="s">
        <v>381</v>
      </c>
      <c r="E440" s="30" t="s">
        <v>18</v>
      </c>
      <c r="F440" s="30" t="s">
        <v>20</v>
      </c>
      <c r="G440" s="31" t="n">
        <v>-1</v>
      </c>
      <c r="H440" s="32" t="n">
        <v>198.7</v>
      </c>
      <c r="I440" s="32" t="n">
        <v>198.7</v>
      </c>
      <c r="J440" s="32" t="n">
        <v>0</v>
      </c>
      <c r="K440" s="32" t="n">
        <v>-0</v>
      </c>
      <c r="L440" s="32" t="n">
        <v>-0</v>
      </c>
      <c r="M440" s="6" t="s">
        <f>=I440+J440+K440+L440</f>
      </c>
      <c r="N440" s="30"/>
      <c r="O440" s="30" t="s">
        <v>596</v>
      </c>
    </row>
    <row collapsed="false" customFormat="false" customHeight="false" hidden="false" ht="12.1" outlineLevel="0" r="441">
      <c r="A441" s="33" t="n">
        <v>45711.876030093</v>
      </c>
      <c r="B441" s="34" t="s">
        <v>597</v>
      </c>
      <c r="C441" s="34" t="s">
        <v>174</v>
      </c>
      <c r="D441" s="34" t="s">
        <v>597</v>
      </c>
      <c r="E441" s="34" t="s">
        <v>597</v>
      </c>
      <c r="F441" s="34" t="s">
        <v>20</v>
      </c>
      <c r="G441" s="35" t="n">
        <v>1</v>
      </c>
      <c r="H441" s="36" t="n">
        <v>-1</v>
      </c>
      <c r="I441" s="36" t="n">
        <v>-390</v>
      </c>
      <c r="J441" s="36" t="n">
        <v>0</v>
      </c>
      <c r="K441" s="36" t="n">
        <v>-0</v>
      </c>
      <c r="L441" s="36" t="n">
        <v>-0</v>
      </c>
      <c r="M441" s="6" t="s">
        <f>=I441+J441+K441+L441</f>
      </c>
      <c r="N441" s="34"/>
      <c r="O441" s="34" t="s">
        <v>596</v>
      </c>
    </row>
    <row collapsed="false" customFormat="false" customHeight="false" hidden="false" ht="12.1" outlineLevel="0" r="442">
      <c r="A442" s="33" t="n">
        <v>45711.876041667</v>
      </c>
      <c r="B442" s="34" t="s">
        <v>597</v>
      </c>
      <c r="C442" s="34" t="s">
        <v>607</v>
      </c>
      <c r="D442" s="34" t="s">
        <v>597</v>
      </c>
      <c r="E442" s="34" t="s">
        <v>597</v>
      </c>
      <c r="F442" s="34" t="s">
        <v>20</v>
      </c>
      <c r="G442" s="35" t="n">
        <v>1</v>
      </c>
      <c r="H442" s="36" t="n">
        <v>-1</v>
      </c>
      <c r="I442" s="36" t="n">
        <v>-0.1</v>
      </c>
      <c r="J442" s="36" t="n">
        <v>0</v>
      </c>
      <c r="K442" s="36" t="n">
        <v>-0</v>
      </c>
      <c r="L442" s="36" t="n">
        <v>-0</v>
      </c>
      <c r="M442" s="6" t="s">
        <f>=I442+J442+K442+L442</f>
      </c>
      <c r="N442" s="34"/>
      <c r="O442" s="34" t="s">
        <v>596</v>
      </c>
    </row>
    <row collapsed="false" customFormat="false" customHeight="false" hidden="false" ht="12.1" outlineLevel="0" r="443">
      <c r="A443" s="20" t="n">
        <v>45715.558703704</v>
      </c>
      <c r="B443" s="16" t="s">
        <v>400</v>
      </c>
      <c r="C443" s="16" t="s">
        <v>561</v>
      </c>
      <c r="D443" s="16" t="s">
        <v>380</v>
      </c>
      <c r="E443" s="16" t="s">
        <v>18</v>
      </c>
      <c r="F443" s="16" t="s">
        <v>20</v>
      </c>
      <c r="G443" s="7" t="n">
        <v>12</v>
      </c>
      <c r="H443" s="6" t="n">
        <v>90.14</v>
      </c>
      <c r="I443" s="6" t="n">
        <v>-1081.68</v>
      </c>
      <c r="J443" s="6" t="n">
        <v>-0</v>
      </c>
      <c r="K443" s="6" t="n">
        <v>-0.54</v>
      </c>
      <c r="L443" s="6" t="n">
        <v>-0</v>
      </c>
      <c r="M443" s="6" t="s">
        <f>=I443+J443+K443+L443</f>
      </c>
      <c r="N443" s="16"/>
      <c r="O443" s="16" t="s">
        <v>596</v>
      </c>
    </row>
    <row collapsed="false" customFormat="false" customHeight="false" hidden="false" ht="12.1" outlineLevel="0" r="444">
      <c r="A444" s="29" t="n">
        <v>45715.5946875</v>
      </c>
      <c r="B444" s="30" t="s">
        <v>400</v>
      </c>
      <c r="C444" s="30" t="s">
        <v>561</v>
      </c>
      <c r="D444" s="30" t="s">
        <v>381</v>
      </c>
      <c r="E444" s="30" t="s">
        <v>18</v>
      </c>
      <c r="F444" s="30" t="s">
        <v>20</v>
      </c>
      <c r="G444" s="31" t="n">
        <v>-18</v>
      </c>
      <c r="H444" s="32" t="n">
        <v>91.56</v>
      </c>
      <c r="I444" s="32" t="n">
        <v>1648.08</v>
      </c>
      <c r="J444" s="32" t="n">
        <v>0</v>
      </c>
      <c r="K444" s="32" t="n">
        <v>-0.82</v>
      </c>
      <c r="L444" s="32" t="n">
        <v>-0</v>
      </c>
      <c r="M444" s="6" t="s">
        <f>=I444+J444+K444+L444</f>
      </c>
      <c r="N444" s="30"/>
      <c r="O444" s="30" t="s">
        <v>596</v>
      </c>
    </row>
    <row collapsed="false" customFormat="false" customHeight="false" hidden="false" ht="12.1" outlineLevel="0" r="445">
      <c r="A445" s="29" t="n">
        <v>45715.935601852</v>
      </c>
      <c r="B445" s="30" t="s">
        <v>73</v>
      </c>
      <c r="C445" s="30" t="s">
        <v>565</v>
      </c>
      <c r="D445" s="30" t="s">
        <v>381</v>
      </c>
      <c r="E445" s="30" t="s">
        <v>50</v>
      </c>
      <c r="F445" s="30" t="s">
        <v>20</v>
      </c>
      <c r="G445" s="31" t="n">
        <v>-1000</v>
      </c>
      <c r="H445" s="32" t="n">
        <v>1.6135</v>
      </c>
      <c r="I445" s="32" t="n">
        <v>1613.5</v>
      </c>
      <c r="J445" s="32" t="n">
        <v>0</v>
      </c>
      <c r="K445" s="32" t="n">
        <v>-0.81</v>
      </c>
      <c r="L445" s="32" t="n">
        <v>-0</v>
      </c>
      <c r="M445" s="6" t="s">
        <f>=I445+J445+K445+L445</f>
      </c>
      <c r="N445" s="30"/>
      <c r="O445" s="30" t="s">
        <v>596</v>
      </c>
    </row>
    <row collapsed="false" customFormat="false" customHeight="false" hidden="false" ht="12.1" outlineLevel="0" r="446">
      <c r="A446" s="29" t="n">
        <v>45715.936064815</v>
      </c>
      <c r="B446" s="30" t="s">
        <v>73</v>
      </c>
      <c r="C446" s="30" t="s">
        <v>565</v>
      </c>
      <c r="D446" s="30" t="s">
        <v>381</v>
      </c>
      <c r="E446" s="30" t="s">
        <v>50</v>
      </c>
      <c r="F446" s="30" t="s">
        <v>20</v>
      </c>
      <c r="G446" s="31" t="n">
        <v>-10000</v>
      </c>
      <c r="H446" s="32" t="n">
        <v>1.6135</v>
      </c>
      <c r="I446" s="32" t="n">
        <v>16135</v>
      </c>
      <c r="J446" s="32" t="n">
        <v>0</v>
      </c>
      <c r="K446" s="32" t="n">
        <v>-8.07</v>
      </c>
      <c r="L446" s="32" t="n">
        <v>-0</v>
      </c>
      <c r="M446" s="6" t="s">
        <f>=I446+J446+K446+L446</f>
      </c>
      <c r="N446" s="30"/>
      <c r="O446" s="30" t="s">
        <v>596</v>
      </c>
    </row>
    <row collapsed="false" customFormat="false" customHeight="false" hidden="false" ht="12.1" outlineLevel="0" r="447">
      <c r="A447" s="20" t="n">
        <v>45715.936574074</v>
      </c>
      <c r="B447" s="16" t="s">
        <v>43</v>
      </c>
      <c r="C447" s="16" t="s">
        <v>601</v>
      </c>
      <c r="D447" s="16" t="s">
        <v>380</v>
      </c>
      <c r="E447" s="16" t="s">
        <v>18</v>
      </c>
      <c r="F447" s="16" t="s">
        <v>20</v>
      </c>
      <c r="G447" s="7" t="n">
        <v>4</v>
      </c>
      <c r="H447" s="6" t="n">
        <v>3225.5</v>
      </c>
      <c r="I447" s="6" t="n">
        <v>-12902</v>
      </c>
      <c r="J447" s="6" t="n">
        <v>-0</v>
      </c>
      <c r="K447" s="6" t="n">
        <v>-6.45</v>
      </c>
      <c r="L447" s="6" t="n">
        <v>-0</v>
      </c>
      <c r="M447" s="6" t="s">
        <f>=I447+J447+K447+L447</f>
      </c>
      <c r="N447" s="16"/>
      <c r="O447" s="16" t="s">
        <v>596</v>
      </c>
    </row>
    <row collapsed="false" customFormat="false" customHeight="false" hidden="false" ht="12.1" outlineLevel="0" r="448">
      <c r="A448" s="20" t="n">
        <v>45715.936990741</v>
      </c>
      <c r="B448" s="16" t="s">
        <v>43</v>
      </c>
      <c r="C448" s="16" t="s">
        <v>601</v>
      </c>
      <c r="D448" s="16" t="s">
        <v>380</v>
      </c>
      <c r="E448" s="16" t="s">
        <v>18</v>
      </c>
      <c r="F448" s="16" t="s">
        <v>20</v>
      </c>
      <c r="G448" s="7" t="n">
        <v>1</v>
      </c>
      <c r="H448" s="6" t="n">
        <v>3225.5</v>
      </c>
      <c r="I448" s="6" t="n">
        <v>-3225.5</v>
      </c>
      <c r="J448" s="6" t="n">
        <v>-0</v>
      </c>
      <c r="K448" s="6" t="n">
        <v>-1.61</v>
      </c>
      <c r="L448" s="6" t="n">
        <v>-0</v>
      </c>
      <c r="M448" s="6" t="s">
        <f>=I448+J448+K448+L448</f>
      </c>
      <c r="N448" s="16"/>
      <c r="O448" s="16" t="s">
        <v>596</v>
      </c>
    </row>
    <row collapsed="false" customFormat="false" customHeight="false" hidden="false" ht="12.1" outlineLevel="0" r="449">
      <c r="A449" s="29" t="n">
        <v>45715.945543981</v>
      </c>
      <c r="B449" s="30" t="s">
        <v>73</v>
      </c>
      <c r="C449" s="30" t="s">
        <v>565</v>
      </c>
      <c r="D449" s="30" t="s">
        <v>381</v>
      </c>
      <c r="E449" s="30" t="s">
        <v>50</v>
      </c>
      <c r="F449" s="30" t="s">
        <v>20</v>
      </c>
      <c r="G449" s="31" t="n">
        <v>-20000</v>
      </c>
      <c r="H449" s="32" t="n">
        <v>1.6135</v>
      </c>
      <c r="I449" s="32" t="n">
        <v>32270</v>
      </c>
      <c r="J449" s="32" t="n">
        <v>0</v>
      </c>
      <c r="K449" s="32" t="n">
        <v>-16.14</v>
      </c>
      <c r="L449" s="32" t="n">
        <v>-0</v>
      </c>
      <c r="M449" s="6" t="s">
        <f>=I449+J449+K449+L449</f>
      </c>
      <c r="N449" s="30"/>
      <c r="O449" s="30" t="s">
        <v>596</v>
      </c>
    </row>
    <row collapsed="false" customFormat="false" customHeight="false" hidden="false" ht="12.1" outlineLevel="0" r="450">
      <c r="A450" s="20" t="n">
        <v>45715.945787037</v>
      </c>
      <c r="B450" s="16" t="s">
        <v>43</v>
      </c>
      <c r="C450" s="16" t="s">
        <v>601</v>
      </c>
      <c r="D450" s="16" t="s">
        <v>380</v>
      </c>
      <c r="E450" s="16" t="s">
        <v>18</v>
      </c>
      <c r="F450" s="16" t="s">
        <v>20</v>
      </c>
      <c r="G450" s="7" t="n">
        <v>7</v>
      </c>
      <c r="H450" s="6" t="n">
        <v>3217</v>
      </c>
      <c r="I450" s="6" t="n">
        <v>-22519</v>
      </c>
      <c r="J450" s="6" t="n">
        <v>-0</v>
      </c>
      <c r="K450" s="6" t="n">
        <v>-11.26</v>
      </c>
      <c r="L450" s="6" t="n">
        <v>-0</v>
      </c>
      <c r="M450" s="6" t="s">
        <f>=I450+J450+K450+L450</f>
      </c>
      <c r="N450" s="16"/>
      <c r="O450" s="16" t="s">
        <v>596</v>
      </c>
    </row>
    <row collapsed="false" customFormat="false" customHeight="false" hidden="false" ht="12.1" outlineLevel="0" r="451">
      <c r="A451" s="20" t="n">
        <v>45717.956585648</v>
      </c>
      <c r="B451" s="16" t="s">
        <v>427</v>
      </c>
      <c r="C451" s="16" t="s">
        <v>599</v>
      </c>
      <c r="D451" s="16" t="s">
        <v>380</v>
      </c>
      <c r="E451" s="16" t="s">
        <v>18</v>
      </c>
      <c r="F451" s="16" t="s">
        <v>20</v>
      </c>
      <c r="G451" s="7" t="n">
        <v>10</v>
      </c>
      <c r="H451" s="6" t="n">
        <v>139.52</v>
      </c>
      <c r="I451" s="6" t="n">
        <v>-1395.2</v>
      </c>
      <c r="J451" s="6" t="n">
        <v>-0</v>
      </c>
      <c r="K451" s="6" t="n">
        <v>-0</v>
      </c>
      <c r="L451" s="6" t="n">
        <v>-0</v>
      </c>
      <c r="M451" s="6" t="s">
        <f>=I451+J451+K451+L451</f>
      </c>
      <c r="N451" s="16"/>
      <c r="O451" s="16" t="s">
        <v>596</v>
      </c>
    </row>
    <row collapsed="false" customFormat="false" customHeight="false" hidden="false" ht="12.1" outlineLevel="0" r="452">
      <c r="A452" s="33" t="n">
        <v>45717.989166667</v>
      </c>
      <c r="B452" s="34" t="s">
        <v>597</v>
      </c>
      <c r="C452" s="34" t="s">
        <v>608</v>
      </c>
      <c r="D452" s="34" t="s">
        <v>597</v>
      </c>
      <c r="E452" s="34" t="s">
        <v>597</v>
      </c>
      <c r="F452" s="34" t="s">
        <v>20</v>
      </c>
      <c r="G452" s="35" t="n">
        <v>1</v>
      </c>
      <c r="H452" s="36" t="n">
        <v>-1</v>
      </c>
      <c r="I452" s="36" t="n">
        <v>-0.7</v>
      </c>
      <c r="J452" s="36" t="n">
        <v>0</v>
      </c>
      <c r="K452" s="36" t="n">
        <v>-0</v>
      </c>
      <c r="L452" s="36" t="n">
        <v>-0</v>
      </c>
      <c r="M452" s="6" t="s">
        <f>=I452+J452+K452+L452</f>
      </c>
      <c r="N452" s="34"/>
      <c r="O452" s="34" t="s">
        <v>596</v>
      </c>
    </row>
    <row collapsed="false" customFormat="false" customHeight="false" hidden="false" ht="12.1" outlineLevel="0" r="453">
      <c r="A453" s="20" t="n">
        <v>45718.536608796</v>
      </c>
      <c r="B453" s="16" t="s">
        <v>427</v>
      </c>
      <c r="C453" s="16" t="s">
        <v>599</v>
      </c>
      <c r="D453" s="16" t="s">
        <v>380</v>
      </c>
      <c r="E453" s="16" t="s">
        <v>18</v>
      </c>
      <c r="F453" s="16" t="s">
        <v>20</v>
      </c>
      <c r="G453" s="7" t="n">
        <v>10</v>
      </c>
      <c r="H453" s="6" t="n">
        <v>139.42</v>
      </c>
      <c r="I453" s="6" t="n">
        <v>-1394.2</v>
      </c>
      <c r="J453" s="6" t="n">
        <v>-0</v>
      </c>
      <c r="K453" s="6" t="n">
        <v>-0.7</v>
      </c>
      <c r="L453" s="6" t="n">
        <v>-0</v>
      </c>
      <c r="M453" s="6" t="s">
        <f>=I453+J453+K453+L453</f>
      </c>
      <c r="N453" s="16"/>
      <c r="O453" s="16" t="s">
        <v>596</v>
      </c>
    </row>
    <row collapsed="false" customFormat="false" customHeight="false" hidden="false" ht="12.1" outlineLevel="0" r="454">
      <c r="A454" s="29" t="n">
        <v>45719.492569444</v>
      </c>
      <c r="B454" s="30" t="s">
        <v>73</v>
      </c>
      <c r="C454" s="30" t="s">
        <v>565</v>
      </c>
      <c r="D454" s="30" t="s">
        <v>381</v>
      </c>
      <c r="E454" s="30" t="s">
        <v>50</v>
      </c>
      <c r="F454" s="30" t="s">
        <v>20</v>
      </c>
      <c r="G454" s="31" t="n">
        <v>-313038</v>
      </c>
      <c r="H454" s="32" t="n">
        <v>1.6172</v>
      </c>
      <c r="I454" s="32" t="n">
        <v>506245.05</v>
      </c>
      <c r="J454" s="32" t="n">
        <v>0</v>
      </c>
      <c r="K454" s="32" t="n">
        <v>-253.12</v>
      </c>
      <c r="L454" s="32" t="n">
        <v>-0</v>
      </c>
      <c r="M454" s="6" t="s">
        <f>=I454+J454+K454+L454</f>
      </c>
      <c r="N454" s="30"/>
      <c r="O454" s="30" t="s">
        <v>596</v>
      </c>
    </row>
    <row collapsed="false" customFormat="false" customHeight="false" hidden="false" ht="12.1" outlineLevel="0" r="455">
      <c r="A455" s="20" t="n">
        <v>45719.492893519</v>
      </c>
      <c r="B455" s="16" t="s">
        <v>427</v>
      </c>
      <c r="C455" s="16" t="s">
        <v>599</v>
      </c>
      <c r="D455" s="16" t="s">
        <v>380</v>
      </c>
      <c r="E455" s="16" t="s">
        <v>18</v>
      </c>
      <c r="F455" s="16" t="s">
        <v>20</v>
      </c>
      <c r="G455" s="7" t="n">
        <v>40</v>
      </c>
      <c r="H455" s="6" t="n">
        <v>134.08</v>
      </c>
      <c r="I455" s="6" t="n">
        <v>-5363.2</v>
      </c>
      <c r="J455" s="6" t="n">
        <v>-0</v>
      </c>
      <c r="K455" s="6" t="n">
        <v>-2.68</v>
      </c>
      <c r="L455" s="6" t="n">
        <v>-0</v>
      </c>
      <c r="M455" s="6" t="s">
        <f>=I455+J455+K455+L455</f>
      </c>
      <c r="N455" s="16"/>
      <c r="O455" s="16" t="s">
        <v>596</v>
      </c>
    </row>
    <row collapsed="false" customFormat="false" customHeight="false" hidden="false" ht="12.1" outlineLevel="0" r="456">
      <c r="A456" s="20" t="n">
        <v>45719.493425926</v>
      </c>
      <c r="B456" s="16" t="s">
        <v>427</v>
      </c>
      <c r="C456" s="16" t="s">
        <v>599</v>
      </c>
      <c r="D456" s="16" t="s">
        <v>380</v>
      </c>
      <c r="E456" s="16" t="s">
        <v>18</v>
      </c>
      <c r="F456" s="16" t="s">
        <v>20</v>
      </c>
      <c r="G456" s="7" t="n">
        <v>60</v>
      </c>
      <c r="H456" s="6" t="n">
        <v>134.12</v>
      </c>
      <c r="I456" s="6" t="n">
        <v>-8047.2</v>
      </c>
      <c r="J456" s="6" t="n">
        <v>-0</v>
      </c>
      <c r="K456" s="6" t="n">
        <v>-4.02</v>
      </c>
      <c r="L456" s="6" t="n">
        <v>-0</v>
      </c>
      <c r="M456" s="6" t="s">
        <f>=I456+J456+K456+L456</f>
      </c>
      <c r="N456" s="16"/>
      <c r="O456" s="16" t="s">
        <v>596</v>
      </c>
    </row>
    <row collapsed="false" customFormat="false" customHeight="false" hidden="false" ht="12.1" outlineLevel="0" r="457">
      <c r="A457" s="20" t="n">
        <v>45719.642488426</v>
      </c>
      <c r="B457" s="16" t="s">
        <v>43</v>
      </c>
      <c r="C457" s="16" t="s">
        <v>601</v>
      </c>
      <c r="D457" s="16" t="s">
        <v>380</v>
      </c>
      <c r="E457" s="16" t="s">
        <v>18</v>
      </c>
      <c r="F457" s="16" t="s">
        <v>20</v>
      </c>
      <c r="G457" s="7" t="n">
        <v>14</v>
      </c>
      <c r="H457" s="6" t="n">
        <v>3223</v>
      </c>
      <c r="I457" s="6" t="n">
        <v>-45122</v>
      </c>
      <c r="J457" s="6" t="n">
        <v>-0</v>
      </c>
      <c r="K457" s="6" t="n">
        <v>-22.56</v>
      </c>
      <c r="L457" s="6" t="n">
        <v>-0</v>
      </c>
      <c r="M457" s="6" t="s">
        <f>=I457+J457+K457+L457</f>
      </c>
      <c r="N457" s="16"/>
      <c r="O457" s="16" t="s">
        <v>596</v>
      </c>
    </row>
    <row collapsed="false" customFormat="false" customHeight="false" hidden="false" ht="12.1" outlineLevel="0" r="458">
      <c r="A458" s="20" t="n">
        <v>45719.674652778</v>
      </c>
      <c r="B458" s="16" t="s">
        <v>422</v>
      </c>
      <c r="C458" s="16" t="s">
        <v>590</v>
      </c>
      <c r="D458" s="16" t="s">
        <v>380</v>
      </c>
      <c r="E458" s="16" t="s">
        <v>18</v>
      </c>
      <c r="F458" s="16" t="s">
        <v>20</v>
      </c>
      <c r="G458" s="7" t="n">
        <v>10</v>
      </c>
      <c r="H458" s="6" t="n">
        <v>238.14</v>
      </c>
      <c r="I458" s="6" t="n">
        <v>-2381.4</v>
      </c>
      <c r="J458" s="6" t="n">
        <v>-0</v>
      </c>
      <c r="K458" s="6" t="n">
        <v>-0</v>
      </c>
      <c r="L458" s="6" t="n">
        <v>-0</v>
      </c>
      <c r="M458" s="6" t="s">
        <f>=I458+J458+K458+L458</f>
      </c>
      <c r="N458" s="16"/>
      <c r="O458" s="16" t="s">
        <v>596</v>
      </c>
    </row>
    <row collapsed="false" customFormat="false" customHeight="false" hidden="false" ht="12.1" outlineLevel="0" r="459">
      <c r="A459" s="33" t="n">
        <v>45719.674664352</v>
      </c>
      <c r="B459" s="34" t="s">
        <v>597</v>
      </c>
      <c r="C459" s="34" t="s">
        <v>609</v>
      </c>
      <c r="D459" s="34" t="s">
        <v>597</v>
      </c>
      <c r="E459" s="34" t="s">
        <v>597</v>
      </c>
      <c r="F459" s="34" t="s">
        <v>20</v>
      </c>
      <c r="G459" s="35" t="n">
        <v>1</v>
      </c>
      <c r="H459" s="36" t="n">
        <v>-1</v>
      </c>
      <c r="I459" s="36" t="n">
        <v>-1.19</v>
      </c>
      <c r="J459" s="36" t="n">
        <v>0</v>
      </c>
      <c r="K459" s="36" t="n">
        <v>-0</v>
      </c>
      <c r="L459" s="36" t="n">
        <v>-0</v>
      </c>
      <c r="M459" s="6" t="s">
        <f>=I459+J459+K459+L459</f>
      </c>
      <c r="N459" s="34"/>
      <c r="O459" s="34" t="s">
        <v>596</v>
      </c>
    </row>
    <row collapsed="false" customFormat="false" customHeight="false" hidden="false" ht="12.1" outlineLevel="0" r="460">
      <c r="A460" s="20" t="n">
        <v>45719.813958333</v>
      </c>
      <c r="B460" s="16" t="s">
        <v>422</v>
      </c>
      <c r="C460" s="16" t="s">
        <v>590</v>
      </c>
      <c r="D460" s="16" t="s">
        <v>380</v>
      </c>
      <c r="E460" s="16" t="s">
        <v>18</v>
      </c>
      <c r="F460" s="16" t="s">
        <v>20</v>
      </c>
      <c r="G460" s="7" t="n">
        <v>10</v>
      </c>
      <c r="H460" s="6" t="n">
        <v>236.6</v>
      </c>
      <c r="I460" s="6" t="n">
        <v>-2366</v>
      </c>
      <c r="J460" s="6" t="n">
        <v>-0</v>
      </c>
      <c r="K460" s="6" t="n">
        <v>-1.18</v>
      </c>
      <c r="L460" s="6" t="n">
        <v>-0</v>
      </c>
      <c r="M460" s="6" t="s">
        <f>=I460+J460+K460+L460</f>
      </c>
      <c r="N460" s="16"/>
      <c r="O460" s="16" t="s">
        <v>596</v>
      </c>
    </row>
    <row collapsed="false" customFormat="false" customHeight="false" hidden="false" ht="12.1" outlineLevel="0" r="461">
      <c r="A461" s="20" t="n">
        <v>45720.496215278</v>
      </c>
      <c r="B461" s="16" t="s">
        <v>432</v>
      </c>
      <c r="C461" s="16" t="s">
        <v>610</v>
      </c>
      <c r="D461" s="16" t="s">
        <v>380</v>
      </c>
      <c r="E461" s="16" t="s">
        <v>18</v>
      </c>
      <c r="F461" s="16" t="s">
        <v>20</v>
      </c>
      <c r="G461" s="7" t="n">
        <v>50</v>
      </c>
      <c r="H461" s="6" t="n">
        <v>230.32</v>
      </c>
      <c r="I461" s="6" t="n">
        <v>-11516</v>
      </c>
      <c r="J461" s="6" t="n">
        <v>-0</v>
      </c>
      <c r="K461" s="6" t="n">
        <v>-5.76</v>
      </c>
      <c r="L461" s="6" t="n">
        <v>-0</v>
      </c>
      <c r="M461" s="6" t="s">
        <f>=I461+J461+K461+L461</f>
      </c>
      <c r="N461" s="16"/>
      <c r="O461" s="16" t="s">
        <v>596</v>
      </c>
    </row>
    <row collapsed="false" customFormat="false" customHeight="false" hidden="false" ht="12.1" outlineLevel="0" r="462">
      <c r="A462" s="20" t="n">
        <v>45720.503923611</v>
      </c>
      <c r="B462" s="16" t="s">
        <v>432</v>
      </c>
      <c r="C462" s="16" t="s">
        <v>610</v>
      </c>
      <c r="D462" s="16" t="s">
        <v>380</v>
      </c>
      <c r="E462" s="16" t="s">
        <v>18</v>
      </c>
      <c r="F462" s="16" t="s">
        <v>20</v>
      </c>
      <c r="G462" s="7" t="n">
        <v>50</v>
      </c>
      <c r="H462" s="6" t="n">
        <v>227.96</v>
      </c>
      <c r="I462" s="6" t="n">
        <v>-11398</v>
      </c>
      <c r="J462" s="6" t="n">
        <v>-0</v>
      </c>
      <c r="K462" s="6" t="n">
        <v>-5.7</v>
      </c>
      <c r="L462" s="6" t="n">
        <v>-0</v>
      </c>
      <c r="M462" s="6" t="s">
        <f>=I462+J462+K462+L462</f>
      </c>
      <c r="N462" s="16"/>
      <c r="O462" s="16" t="s">
        <v>596</v>
      </c>
    </row>
    <row collapsed="false" customFormat="false" customHeight="false" hidden="false" ht="12.1" outlineLevel="0" r="463">
      <c r="A463" s="20" t="n">
        <v>45720.508229167</v>
      </c>
      <c r="B463" s="16" t="s">
        <v>432</v>
      </c>
      <c r="C463" s="16" t="s">
        <v>610</v>
      </c>
      <c r="D463" s="16" t="s">
        <v>380</v>
      </c>
      <c r="E463" s="16" t="s">
        <v>18</v>
      </c>
      <c r="F463" s="16" t="s">
        <v>20</v>
      </c>
      <c r="G463" s="7" t="n">
        <v>100</v>
      </c>
      <c r="H463" s="6" t="n">
        <v>228.04</v>
      </c>
      <c r="I463" s="6" t="n">
        <v>-22804</v>
      </c>
      <c r="J463" s="6" t="n">
        <v>-0</v>
      </c>
      <c r="K463" s="6" t="n">
        <v>-11.4</v>
      </c>
      <c r="L463" s="6" t="n">
        <v>-0</v>
      </c>
      <c r="M463" s="6" t="s">
        <f>=I463+J463+K463+L463</f>
      </c>
      <c r="N463" s="16"/>
      <c r="O463" s="16" t="s">
        <v>596</v>
      </c>
    </row>
    <row collapsed="false" customFormat="false" customHeight="false" hidden="false" ht="12.1" outlineLevel="0" r="464">
      <c r="A464" s="29" t="n">
        <v>45720.512835648</v>
      </c>
      <c r="B464" s="30" t="s">
        <v>43</v>
      </c>
      <c r="C464" s="30" t="s">
        <v>601</v>
      </c>
      <c r="D464" s="30" t="s">
        <v>381</v>
      </c>
      <c r="E464" s="30" t="s">
        <v>18</v>
      </c>
      <c r="F464" s="30" t="s">
        <v>20</v>
      </c>
      <c r="G464" s="31" t="n">
        <v>-28</v>
      </c>
      <c r="H464" s="32" t="n">
        <v>3388</v>
      </c>
      <c r="I464" s="32" t="n">
        <v>94864</v>
      </c>
      <c r="J464" s="32" t="n">
        <v>0</v>
      </c>
      <c r="K464" s="32" t="n">
        <v>-47.43</v>
      </c>
      <c r="L464" s="32" t="n">
        <v>-0</v>
      </c>
      <c r="M464" s="6" t="s">
        <f>=I464+J464+K464+L464</f>
      </c>
      <c r="N464" s="30"/>
      <c r="O464" s="30" t="s">
        <v>596</v>
      </c>
    </row>
    <row collapsed="false" customFormat="false" customHeight="false" hidden="false" ht="12.1" outlineLevel="0" r="465">
      <c r="A465" s="20" t="n">
        <v>45720.584456019</v>
      </c>
      <c r="B465" s="16" t="s">
        <v>432</v>
      </c>
      <c r="C465" s="16" t="s">
        <v>610</v>
      </c>
      <c r="D465" s="16" t="s">
        <v>380</v>
      </c>
      <c r="E465" s="16" t="s">
        <v>18</v>
      </c>
      <c r="F465" s="16" t="s">
        <v>20</v>
      </c>
      <c r="G465" s="7" t="n">
        <v>200</v>
      </c>
      <c r="H465" s="6" t="n">
        <v>225.6</v>
      </c>
      <c r="I465" s="6" t="n">
        <v>-45120</v>
      </c>
      <c r="J465" s="6" t="n">
        <v>-0</v>
      </c>
      <c r="K465" s="6" t="n">
        <v>-22.56</v>
      </c>
      <c r="L465" s="6" t="n">
        <v>-0</v>
      </c>
      <c r="M465" s="6" t="s">
        <f>=I465+J465+K465+L465</f>
      </c>
      <c r="N465" s="16"/>
      <c r="O465" s="16" t="s">
        <v>596</v>
      </c>
    </row>
    <row collapsed="false" customFormat="false" customHeight="false" hidden="false" ht="12.1" outlineLevel="0" r="466">
      <c r="A466" s="29" t="n">
        <v>45720.648634259</v>
      </c>
      <c r="B466" s="30" t="s">
        <v>422</v>
      </c>
      <c r="C466" s="30" t="s">
        <v>590</v>
      </c>
      <c r="D466" s="30" t="s">
        <v>381</v>
      </c>
      <c r="E466" s="30" t="s">
        <v>18</v>
      </c>
      <c r="F466" s="30" t="s">
        <v>20</v>
      </c>
      <c r="G466" s="31" t="n">
        <v>-20</v>
      </c>
      <c r="H466" s="32" t="n">
        <v>245.55</v>
      </c>
      <c r="I466" s="32" t="n">
        <v>4911</v>
      </c>
      <c r="J466" s="32" t="n">
        <v>0</v>
      </c>
      <c r="K466" s="32" t="n">
        <v>-2.46</v>
      </c>
      <c r="L466" s="32" t="n">
        <v>-0</v>
      </c>
      <c r="M466" s="6" t="s">
        <f>=I466+J466+K466+L466</f>
      </c>
      <c r="N466" s="30"/>
      <c r="O466" s="30" t="s">
        <v>596</v>
      </c>
    </row>
    <row collapsed="false" customFormat="false" customHeight="false" hidden="false" ht="12.1" outlineLevel="0" r="467">
      <c r="A467" s="20" t="n">
        <v>45720.659131944</v>
      </c>
      <c r="B467" s="16" t="s">
        <v>432</v>
      </c>
      <c r="C467" s="16" t="s">
        <v>610</v>
      </c>
      <c r="D467" s="16" t="s">
        <v>380</v>
      </c>
      <c r="E467" s="16" t="s">
        <v>18</v>
      </c>
      <c r="F467" s="16" t="s">
        <v>20</v>
      </c>
      <c r="G467" s="7" t="n">
        <v>400</v>
      </c>
      <c r="H467" s="6" t="n">
        <v>226.2</v>
      </c>
      <c r="I467" s="6" t="n">
        <v>-90480</v>
      </c>
      <c r="J467" s="6" t="n">
        <v>-0</v>
      </c>
      <c r="K467" s="6" t="n">
        <v>-45.24</v>
      </c>
      <c r="L467" s="6" t="n">
        <v>-0</v>
      </c>
      <c r="M467" s="6" t="s">
        <f>=I467+J467+K467+L467</f>
      </c>
      <c r="N467" s="16"/>
      <c r="O467" s="16" t="s">
        <v>596</v>
      </c>
    </row>
    <row collapsed="false" customFormat="false" customHeight="false" hidden="false" ht="12.1" outlineLevel="0" r="468">
      <c r="A468" s="29" t="n">
        <v>45720.66837963</v>
      </c>
      <c r="B468" s="30" t="s">
        <v>427</v>
      </c>
      <c r="C468" s="30" t="s">
        <v>599</v>
      </c>
      <c r="D468" s="30" t="s">
        <v>381</v>
      </c>
      <c r="E468" s="30" t="s">
        <v>18</v>
      </c>
      <c r="F468" s="30" t="s">
        <v>20</v>
      </c>
      <c r="G468" s="31" t="n">
        <v>-120</v>
      </c>
      <c r="H468" s="32" t="n">
        <v>139.268333</v>
      </c>
      <c r="I468" s="32" t="n">
        <v>16712.2</v>
      </c>
      <c r="J468" s="32" t="n">
        <v>0</v>
      </c>
      <c r="K468" s="32" t="n">
        <v>-0</v>
      </c>
      <c r="L468" s="32" t="n">
        <v>-0</v>
      </c>
      <c r="M468" s="6" t="s">
        <f>=I468+J468+K468+L468</f>
      </c>
      <c r="N468" s="30"/>
      <c r="O468" s="30" t="s">
        <v>596</v>
      </c>
    </row>
    <row collapsed="false" customFormat="false" customHeight="false" hidden="false" ht="12.1" outlineLevel="0" r="469">
      <c r="A469" s="33" t="n">
        <v>45720.668391204</v>
      </c>
      <c r="B469" s="34" t="s">
        <v>597</v>
      </c>
      <c r="C469" s="34" t="s">
        <v>608</v>
      </c>
      <c r="D469" s="34" t="s">
        <v>597</v>
      </c>
      <c r="E469" s="34" t="s">
        <v>597</v>
      </c>
      <c r="F469" s="34" t="s">
        <v>20</v>
      </c>
      <c r="G469" s="35" t="n">
        <v>1</v>
      </c>
      <c r="H469" s="36" t="n">
        <v>-1</v>
      </c>
      <c r="I469" s="36" t="n">
        <v>-8.36</v>
      </c>
      <c r="J469" s="36" t="n">
        <v>0</v>
      </c>
      <c r="K469" s="36" t="n">
        <v>-0</v>
      </c>
      <c r="L469" s="36" t="n">
        <v>-0</v>
      </c>
      <c r="M469" s="6" t="s">
        <f>=I469+J469+K469+L469</f>
      </c>
      <c r="N469" s="34"/>
      <c r="O469" s="34" t="s">
        <v>596</v>
      </c>
    </row>
    <row collapsed="false" customFormat="false" customHeight="false" hidden="false" ht="12.1" outlineLevel="0" r="470">
      <c r="A470" s="21" t="n">
        <v>45720.949675926</v>
      </c>
      <c r="B470" s="22" t="s">
        <v>535</v>
      </c>
      <c r="C470" s="22" t="s">
        <v>174</v>
      </c>
      <c r="D470" s="22" t="s">
        <v>535</v>
      </c>
      <c r="E470" s="22" t="s">
        <v>535</v>
      </c>
      <c r="F470" s="22" t="s">
        <v>20</v>
      </c>
      <c r="G470" s="23" t="n">
        <v>1</v>
      </c>
      <c r="H470" s="24" t="n">
        <v>1</v>
      </c>
      <c r="I470" s="24" t="n">
        <v>1389.71</v>
      </c>
      <c r="J470" s="24" t="n">
        <v>0</v>
      </c>
      <c r="K470" s="24" t="n">
        <v>-0</v>
      </c>
      <c r="L470" s="24" t="n">
        <v>-0</v>
      </c>
      <c r="M470" s="6" t="s">
        <f>=I470+J470+K470+L470</f>
      </c>
      <c r="N470" s="22"/>
      <c r="O470" s="22" t="s">
        <v>596</v>
      </c>
    </row>
    <row collapsed="false" customFormat="false" customHeight="false" hidden="false" ht="12.1" outlineLevel="0" r="471">
      <c r="A471" s="21" t="n">
        <v>45720.949907407</v>
      </c>
      <c r="B471" s="22" t="s">
        <v>535</v>
      </c>
      <c r="C471" s="22" t="s">
        <v>174</v>
      </c>
      <c r="D471" s="22" t="s">
        <v>535</v>
      </c>
      <c r="E471" s="22" t="s">
        <v>535</v>
      </c>
      <c r="F471" s="22" t="s">
        <v>20</v>
      </c>
      <c r="G471" s="23" t="n">
        <v>1</v>
      </c>
      <c r="H471" s="24" t="n">
        <v>1</v>
      </c>
      <c r="I471" s="24" t="n">
        <v>1472.55</v>
      </c>
      <c r="J471" s="24" t="n">
        <v>0</v>
      </c>
      <c r="K471" s="24" t="n">
        <v>-0</v>
      </c>
      <c r="L471" s="24" t="n">
        <v>-0</v>
      </c>
      <c r="M471" s="6" t="s">
        <f>=I471+J471+K471+L471</f>
      </c>
      <c r="N471" s="22"/>
      <c r="O471" s="22" t="s">
        <v>596</v>
      </c>
    </row>
    <row collapsed="false" customFormat="false" customHeight="false" hidden="false" ht="12.1" outlineLevel="0" r="472">
      <c r="A472" s="21" t="n">
        <v>45720.95056713</v>
      </c>
      <c r="B472" s="22" t="s">
        <v>535</v>
      </c>
      <c r="C472" s="22" t="s">
        <v>174</v>
      </c>
      <c r="D472" s="22" t="s">
        <v>535</v>
      </c>
      <c r="E472" s="22" t="s">
        <v>535</v>
      </c>
      <c r="F472" s="22" t="s">
        <v>20</v>
      </c>
      <c r="G472" s="23" t="n">
        <v>1</v>
      </c>
      <c r="H472" s="24" t="n">
        <v>1</v>
      </c>
      <c r="I472" s="24" t="n">
        <v>1410.71</v>
      </c>
      <c r="J472" s="24" t="n">
        <v>0</v>
      </c>
      <c r="K472" s="24" t="n">
        <v>-0</v>
      </c>
      <c r="L472" s="24" t="n">
        <v>-0</v>
      </c>
      <c r="M472" s="6" t="s">
        <f>=I472+J472+K472+L472</f>
      </c>
      <c r="N472" s="22"/>
      <c r="O472" s="22" t="s">
        <v>596</v>
      </c>
    </row>
    <row collapsed="false" customFormat="false" customHeight="false" hidden="false" ht="12.1" outlineLevel="0" r="473">
      <c r="A473" s="20" t="n">
        <v>45721.426342593</v>
      </c>
      <c r="B473" s="16" t="s">
        <v>432</v>
      </c>
      <c r="C473" s="16" t="s">
        <v>610</v>
      </c>
      <c r="D473" s="16" t="s">
        <v>380</v>
      </c>
      <c r="E473" s="16" t="s">
        <v>18</v>
      </c>
      <c r="F473" s="16" t="s">
        <v>20</v>
      </c>
      <c r="G473" s="7" t="n">
        <v>100</v>
      </c>
      <c r="H473" s="6" t="n">
        <v>221.6</v>
      </c>
      <c r="I473" s="6" t="n">
        <v>-22160</v>
      </c>
      <c r="J473" s="6" t="n">
        <v>-0</v>
      </c>
      <c r="K473" s="6" t="n">
        <v>-11.08</v>
      </c>
      <c r="L473" s="6" t="n">
        <v>-0</v>
      </c>
      <c r="M473" s="6" t="s">
        <f>=I473+J473+K473+L473</f>
      </c>
      <c r="N473" s="16"/>
      <c r="O473" s="16" t="s">
        <v>596</v>
      </c>
    </row>
    <row collapsed="false" customFormat="false" customHeight="false" hidden="false" ht="12.1" outlineLevel="0" r="474">
      <c r="A474" s="20" t="n">
        <v>45721.429166667</v>
      </c>
      <c r="B474" s="16" t="s">
        <v>432</v>
      </c>
      <c r="C474" s="16" t="s">
        <v>610</v>
      </c>
      <c r="D474" s="16" t="s">
        <v>380</v>
      </c>
      <c r="E474" s="16" t="s">
        <v>18</v>
      </c>
      <c r="F474" s="16" t="s">
        <v>20</v>
      </c>
      <c r="G474" s="7" t="n">
        <v>50</v>
      </c>
      <c r="H474" s="6" t="n">
        <v>222.8</v>
      </c>
      <c r="I474" s="6" t="n">
        <v>-11140</v>
      </c>
      <c r="J474" s="6" t="n">
        <v>-0</v>
      </c>
      <c r="K474" s="6" t="n">
        <v>-5.57</v>
      </c>
      <c r="L474" s="6" t="n">
        <v>-0</v>
      </c>
      <c r="M474" s="6" t="s">
        <f>=I474+J474+K474+L474</f>
      </c>
      <c r="N474" s="16"/>
      <c r="O474" s="16" t="s">
        <v>596</v>
      </c>
    </row>
    <row collapsed="false" customFormat="false" customHeight="false" hidden="false" ht="12.1" outlineLevel="0" r="475">
      <c r="A475" s="21" t="n">
        <v>45722.775486111</v>
      </c>
      <c r="B475" s="22" t="s">
        <v>535</v>
      </c>
      <c r="C475" s="22" t="s">
        <v>174</v>
      </c>
      <c r="D475" s="22" t="s">
        <v>535</v>
      </c>
      <c r="E475" s="22" t="s">
        <v>535</v>
      </c>
      <c r="F475" s="22" t="s">
        <v>20</v>
      </c>
      <c r="G475" s="23" t="n">
        <v>1</v>
      </c>
      <c r="H475" s="24" t="n">
        <v>1</v>
      </c>
      <c r="I475" s="24" t="n">
        <v>53959.91</v>
      </c>
      <c r="J475" s="24" t="n">
        <v>0</v>
      </c>
      <c r="K475" s="24" t="n">
        <v>-0</v>
      </c>
      <c r="L475" s="24" t="n">
        <v>-0</v>
      </c>
      <c r="M475" s="6" t="s">
        <f>=I475+J475+K475+L475</f>
      </c>
      <c r="N475" s="22"/>
      <c r="O475" s="22" t="s">
        <v>596</v>
      </c>
    </row>
    <row collapsed="false" customFormat="false" customHeight="false" hidden="false" ht="12.1" outlineLevel="0" r="476">
      <c r="A476" s="20" t="n">
        <v>45722.776435185</v>
      </c>
      <c r="B476" s="16" t="s">
        <v>432</v>
      </c>
      <c r="C476" s="16" t="s">
        <v>610</v>
      </c>
      <c r="D476" s="16" t="s">
        <v>380</v>
      </c>
      <c r="E476" s="16" t="s">
        <v>18</v>
      </c>
      <c r="F476" s="16" t="s">
        <v>20</v>
      </c>
      <c r="G476" s="7" t="n">
        <v>400</v>
      </c>
      <c r="H476" s="6" t="n">
        <v>211</v>
      </c>
      <c r="I476" s="6" t="n">
        <v>-84400</v>
      </c>
      <c r="J476" s="6" t="n">
        <v>-0</v>
      </c>
      <c r="K476" s="6" t="n">
        <v>-42.21</v>
      </c>
      <c r="L476" s="6" t="n">
        <v>-0</v>
      </c>
      <c r="M476" s="6" t="s">
        <f>=I476+J476+K476+L476</f>
      </c>
      <c r="N476" s="16"/>
      <c r="O476" s="16" t="s">
        <v>596</v>
      </c>
    </row>
    <row collapsed="false" customFormat="false" customHeight="false" hidden="false" ht="12.1" outlineLevel="0" r="477">
      <c r="A477" s="20" t="n">
        <v>45722.952025463</v>
      </c>
      <c r="B477" s="16" t="s">
        <v>428</v>
      </c>
      <c r="C477" s="16" t="s">
        <v>600</v>
      </c>
      <c r="D477" s="16" t="s">
        <v>380</v>
      </c>
      <c r="E477" s="16" t="s">
        <v>18</v>
      </c>
      <c r="F477" s="16" t="s">
        <v>20</v>
      </c>
      <c r="G477" s="7" t="n">
        <v>10</v>
      </c>
      <c r="H477" s="6" t="n">
        <v>96.23</v>
      </c>
      <c r="I477" s="6" t="n">
        <v>-962.3</v>
      </c>
      <c r="J477" s="6" t="n">
        <v>-0</v>
      </c>
      <c r="K477" s="6" t="n">
        <v>-0.48</v>
      </c>
      <c r="L477" s="6" t="n">
        <v>-0</v>
      </c>
      <c r="M477" s="6" t="s">
        <f>=I477+J477+K477+L477</f>
      </c>
      <c r="N477" s="16"/>
      <c r="O477" s="16" t="s">
        <v>596</v>
      </c>
    </row>
    <row collapsed="false" customFormat="false" customHeight="false" hidden="false" ht="12.1" outlineLevel="0" r="478">
      <c r="A478" s="29" t="n">
        <v>45722.955497685</v>
      </c>
      <c r="B478" s="30" t="s">
        <v>433</v>
      </c>
      <c r="C478" s="30" t="s">
        <v>611</v>
      </c>
      <c r="D478" s="30" t="s">
        <v>381</v>
      </c>
      <c r="E478" s="30" t="s">
        <v>18</v>
      </c>
      <c r="F478" s="30" t="s">
        <v>20</v>
      </c>
      <c r="G478" s="31" t="n">
        <v>-1000</v>
      </c>
      <c r="H478" s="32" t="n">
        <v>2.22</v>
      </c>
      <c r="I478" s="32" t="n">
        <v>2220</v>
      </c>
      <c r="J478" s="32" t="n">
        <v>0</v>
      </c>
      <c r="K478" s="32" t="n">
        <v>-1.11</v>
      </c>
      <c r="L478" s="32" t="n">
        <v>-0</v>
      </c>
      <c r="M478" s="6" t="s">
        <f>=I478+J478+K478+L478</f>
      </c>
      <c r="N478" s="30"/>
      <c r="O478" s="30" t="s">
        <v>596</v>
      </c>
    </row>
    <row collapsed="false" customFormat="false" customHeight="false" hidden="false" ht="12.1" outlineLevel="0" r="479">
      <c r="A479" s="20" t="n">
        <v>45722.9565625</v>
      </c>
      <c r="B479" s="16" t="s">
        <v>433</v>
      </c>
      <c r="C479" s="16" t="s">
        <v>611</v>
      </c>
      <c r="D479" s="16" t="s">
        <v>380</v>
      </c>
      <c r="E479" s="16" t="s">
        <v>18</v>
      </c>
      <c r="F479" s="16" t="s">
        <v>20</v>
      </c>
      <c r="G479" s="7" t="n">
        <v>2000</v>
      </c>
      <c r="H479" s="6" t="n">
        <v>2.217</v>
      </c>
      <c r="I479" s="6" t="n">
        <v>-4434</v>
      </c>
      <c r="J479" s="6" t="n">
        <v>-0</v>
      </c>
      <c r="K479" s="6" t="n">
        <v>-2.22</v>
      </c>
      <c r="L479" s="6" t="n">
        <v>-0</v>
      </c>
      <c r="M479" s="6" t="s">
        <f>=I479+J479+K479+L479</f>
      </c>
      <c r="N479" s="16"/>
      <c r="O479" s="16" t="s">
        <v>596</v>
      </c>
    </row>
    <row collapsed="false" customFormat="false" customHeight="false" hidden="false" ht="12.1" outlineLevel="0" r="480">
      <c r="A480" s="29" t="n">
        <v>45722.958738426</v>
      </c>
      <c r="B480" s="30" t="s">
        <v>433</v>
      </c>
      <c r="C480" s="30" t="s">
        <v>611</v>
      </c>
      <c r="D480" s="30" t="s">
        <v>381</v>
      </c>
      <c r="E480" s="30" t="s">
        <v>18</v>
      </c>
      <c r="F480" s="30" t="s">
        <v>20</v>
      </c>
      <c r="G480" s="31" t="n">
        <v>-4000</v>
      </c>
      <c r="H480" s="32" t="n">
        <v>2.214</v>
      </c>
      <c r="I480" s="32" t="n">
        <v>8856</v>
      </c>
      <c r="J480" s="32" t="n">
        <v>0</v>
      </c>
      <c r="K480" s="32" t="n">
        <v>-4.43</v>
      </c>
      <c r="L480" s="32" t="n">
        <v>-0</v>
      </c>
      <c r="M480" s="6" t="s">
        <f>=I480+J480+K480+L480</f>
      </c>
      <c r="N480" s="30"/>
      <c r="O480" s="30" t="s">
        <v>596</v>
      </c>
    </row>
    <row collapsed="false" customFormat="false" customHeight="false" hidden="false" ht="12.1" outlineLevel="0" r="481">
      <c r="A481" s="29" t="n">
        <v>45722.959571759</v>
      </c>
      <c r="B481" s="30" t="s">
        <v>433</v>
      </c>
      <c r="C481" s="30" t="s">
        <v>611</v>
      </c>
      <c r="D481" s="30" t="s">
        <v>381</v>
      </c>
      <c r="E481" s="30" t="s">
        <v>18</v>
      </c>
      <c r="F481" s="30" t="s">
        <v>20</v>
      </c>
      <c r="G481" s="31" t="n">
        <v>-4000</v>
      </c>
      <c r="H481" s="32" t="n">
        <v>2.215</v>
      </c>
      <c r="I481" s="32" t="n">
        <v>8860</v>
      </c>
      <c r="J481" s="32" t="n">
        <v>0</v>
      </c>
      <c r="K481" s="32" t="n">
        <v>-4.43</v>
      </c>
      <c r="L481" s="32" t="n">
        <v>-0</v>
      </c>
      <c r="M481" s="6" t="s">
        <f>=I481+J481+K481+L481</f>
      </c>
      <c r="N481" s="30"/>
      <c r="O481" s="30" t="s">
        <v>596</v>
      </c>
    </row>
    <row collapsed="false" customFormat="false" customHeight="false" hidden="false" ht="12.1" outlineLevel="0" r="482">
      <c r="A482" s="29" t="n">
        <v>45722.962916667</v>
      </c>
      <c r="B482" s="30" t="s">
        <v>433</v>
      </c>
      <c r="C482" s="30" t="s">
        <v>611</v>
      </c>
      <c r="D482" s="30" t="s">
        <v>381</v>
      </c>
      <c r="E482" s="30" t="s">
        <v>18</v>
      </c>
      <c r="F482" s="30" t="s">
        <v>20</v>
      </c>
      <c r="G482" s="31" t="n">
        <v>-7000</v>
      </c>
      <c r="H482" s="32" t="n">
        <v>2.215</v>
      </c>
      <c r="I482" s="32" t="n">
        <v>15505</v>
      </c>
      <c r="J482" s="32" t="n">
        <v>0</v>
      </c>
      <c r="K482" s="32" t="n">
        <v>-7.75</v>
      </c>
      <c r="L482" s="32" t="n">
        <v>-0</v>
      </c>
      <c r="M482" s="6" t="s">
        <f>=I482+J482+K482+L482</f>
      </c>
      <c r="N482" s="30"/>
      <c r="O482" s="30" t="s">
        <v>596</v>
      </c>
    </row>
    <row collapsed="false" customFormat="false" customHeight="false" hidden="false" ht="12.1" outlineLevel="0" r="483">
      <c r="A483" s="29" t="n">
        <v>45722.965543981</v>
      </c>
      <c r="B483" s="30" t="s">
        <v>433</v>
      </c>
      <c r="C483" s="30" t="s">
        <v>611</v>
      </c>
      <c r="D483" s="30" t="s">
        <v>381</v>
      </c>
      <c r="E483" s="30" t="s">
        <v>18</v>
      </c>
      <c r="F483" s="30" t="s">
        <v>20</v>
      </c>
      <c r="G483" s="31" t="n">
        <v>-10000</v>
      </c>
      <c r="H483" s="32" t="n">
        <v>2.223</v>
      </c>
      <c r="I483" s="32" t="n">
        <v>22230</v>
      </c>
      <c r="J483" s="32" t="n">
        <v>0</v>
      </c>
      <c r="K483" s="32" t="n">
        <v>-11.12</v>
      </c>
      <c r="L483" s="32" t="n">
        <v>-0</v>
      </c>
      <c r="M483" s="6" t="s">
        <f>=I483+J483+K483+L483</f>
      </c>
      <c r="N483" s="30"/>
      <c r="O483" s="30" t="s">
        <v>596</v>
      </c>
    </row>
    <row collapsed="false" customFormat="false" customHeight="false" hidden="false" ht="12.1" outlineLevel="0" r="484">
      <c r="A484" s="29" t="n">
        <v>45722.970405093</v>
      </c>
      <c r="B484" s="30" t="s">
        <v>433</v>
      </c>
      <c r="C484" s="30" t="s">
        <v>611</v>
      </c>
      <c r="D484" s="30" t="s">
        <v>381</v>
      </c>
      <c r="E484" s="30" t="s">
        <v>18</v>
      </c>
      <c r="F484" s="30" t="s">
        <v>20</v>
      </c>
      <c r="G484" s="31" t="n">
        <v>-17000</v>
      </c>
      <c r="H484" s="32" t="n">
        <v>2.223</v>
      </c>
      <c r="I484" s="32" t="n">
        <v>37791</v>
      </c>
      <c r="J484" s="32" t="n">
        <v>0</v>
      </c>
      <c r="K484" s="32" t="n">
        <v>-18.9</v>
      </c>
      <c r="L484" s="32" t="n">
        <v>-0</v>
      </c>
      <c r="M484" s="6" t="s">
        <f>=I484+J484+K484+L484</f>
      </c>
      <c r="N484" s="30"/>
      <c r="O484" s="30" t="s">
        <v>596</v>
      </c>
    </row>
    <row collapsed="false" customFormat="false" customHeight="false" hidden="false" ht="12.1" outlineLevel="0" r="485">
      <c r="A485" s="21" t="n">
        <v>45722.972789352</v>
      </c>
      <c r="B485" s="22" t="s">
        <v>535</v>
      </c>
      <c r="C485" s="22" t="s">
        <v>174</v>
      </c>
      <c r="D485" s="22" t="s">
        <v>535</v>
      </c>
      <c r="E485" s="22" t="s">
        <v>535</v>
      </c>
      <c r="F485" s="22" t="s">
        <v>20</v>
      </c>
      <c r="G485" s="23" t="n">
        <v>1</v>
      </c>
      <c r="H485" s="24" t="n">
        <v>1</v>
      </c>
      <c r="I485" s="24" t="n">
        <v>1782.4</v>
      </c>
      <c r="J485" s="24" t="n">
        <v>0</v>
      </c>
      <c r="K485" s="24" t="n">
        <v>-0</v>
      </c>
      <c r="L485" s="24" t="n">
        <v>-0</v>
      </c>
      <c r="M485" s="6" t="s">
        <f>=I485+J485+K485+L485</f>
      </c>
      <c r="N485" s="22"/>
      <c r="O485" s="22" t="s">
        <v>596</v>
      </c>
    </row>
    <row collapsed="false" customFormat="false" customHeight="false" hidden="false" ht="12.1" outlineLevel="0" r="486">
      <c r="A486" s="21" t="n">
        <v>45722.972962963</v>
      </c>
      <c r="B486" s="22" t="s">
        <v>535</v>
      </c>
      <c r="C486" s="22" t="s">
        <v>174</v>
      </c>
      <c r="D486" s="22" t="s">
        <v>535</v>
      </c>
      <c r="E486" s="22" t="s">
        <v>535</v>
      </c>
      <c r="F486" s="22" t="s">
        <v>20</v>
      </c>
      <c r="G486" s="23" t="n">
        <v>1</v>
      </c>
      <c r="H486" s="24" t="n">
        <v>1</v>
      </c>
      <c r="I486" s="24" t="n">
        <v>1435.84</v>
      </c>
      <c r="J486" s="24" t="n">
        <v>0</v>
      </c>
      <c r="K486" s="24" t="n">
        <v>-0</v>
      </c>
      <c r="L486" s="24" t="n">
        <v>-0</v>
      </c>
      <c r="M486" s="6" t="s">
        <f>=I486+J486+K486+L486</f>
      </c>
      <c r="N486" s="22"/>
      <c r="O486" s="22" t="s">
        <v>596</v>
      </c>
    </row>
    <row collapsed="false" customFormat="false" customHeight="false" hidden="false" ht="12.1" outlineLevel="0" r="487">
      <c r="A487" s="21" t="n">
        <v>45722.973125</v>
      </c>
      <c r="B487" s="22" t="s">
        <v>535</v>
      </c>
      <c r="C487" s="22" t="s">
        <v>174</v>
      </c>
      <c r="D487" s="22" t="s">
        <v>535</v>
      </c>
      <c r="E487" s="22" t="s">
        <v>535</v>
      </c>
      <c r="F487" s="22" t="s">
        <v>20</v>
      </c>
      <c r="G487" s="23" t="n">
        <v>1</v>
      </c>
      <c r="H487" s="24" t="n">
        <v>1</v>
      </c>
      <c r="I487" s="24" t="n">
        <v>1514.3</v>
      </c>
      <c r="J487" s="24" t="n">
        <v>0</v>
      </c>
      <c r="K487" s="24" t="n">
        <v>-0</v>
      </c>
      <c r="L487" s="24" t="n">
        <v>-0</v>
      </c>
      <c r="M487" s="6" t="s">
        <f>=I487+J487+K487+L487</f>
      </c>
      <c r="N487" s="22"/>
      <c r="O487" s="22" t="s">
        <v>596</v>
      </c>
    </row>
    <row collapsed="false" customFormat="false" customHeight="false" hidden="false" ht="12.1" outlineLevel="0" r="488">
      <c r="A488" s="29" t="n">
        <v>45722.97880787</v>
      </c>
      <c r="B488" s="30" t="s">
        <v>433</v>
      </c>
      <c r="C488" s="30" t="s">
        <v>611</v>
      </c>
      <c r="D488" s="30" t="s">
        <v>381</v>
      </c>
      <c r="E488" s="30" t="s">
        <v>18</v>
      </c>
      <c r="F488" s="30" t="s">
        <v>20</v>
      </c>
      <c r="G488" s="31" t="n">
        <v>-8000</v>
      </c>
      <c r="H488" s="32" t="n">
        <v>2.234</v>
      </c>
      <c r="I488" s="32" t="n">
        <v>17872</v>
      </c>
      <c r="J488" s="32" t="n">
        <v>0</v>
      </c>
      <c r="K488" s="32" t="n">
        <v>-8.94</v>
      </c>
      <c r="L488" s="32" t="n">
        <v>-0</v>
      </c>
      <c r="M488" s="6" t="s">
        <f>=I488+J488+K488+L488</f>
      </c>
      <c r="N488" s="30"/>
      <c r="O488" s="30" t="s">
        <v>596</v>
      </c>
    </row>
    <row collapsed="false" customFormat="false" customHeight="false" hidden="false" ht="12.1" outlineLevel="0" r="489">
      <c r="A489" s="21" t="n">
        <v>45722.979965278</v>
      </c>
      <c r="B489" s="22" t="s">
        <v>535</v>
      </c>
      <c r="C489" s="22" t="s">
        <v>174</v>
      </c>
      <c r="D489" s="22" t="s">
        <v>535</v>
      </c>
      <c r="E489" s="22" t="s">
        <v>535</v>
      </c>
      <c r="F489" s="22" t="s">
        <v>20</v>
      </c>
      <c r="G489" s="23" t="n">
        <v>1</v>
      </c>
      <c r="H489" s="24" t="n">
        <v>1</v>
      </c>
      <c r="I489" s="24" t="n">
        <v>1479.58</v>
      </c>
      <c r="J489" s="24" t="n">
        <v>0</v>
      </c>
      <c r="K489" s="24" t="n">
        <v>-0</v>
      </c>
      <c r="L489" s="24" t="n">
        <v>-0</v>
      </c>
      <c r="M489" s="6" t="s">
        <f>=I489+J489+K489+L489</f>
      </c>
      <c r="N489" s="22"/>
      <c r="O489" s="22" t="s">
        <v>596</v>
      </c>
    </row>
    <row collapsed="false" customFormat="false" customHeight="false" hidden="false" ht="12.1" outlineLevel="0" r="490">
      <c r="A490" s="21" t="n">
        <v>45722.980347222</v>
      </c>
      <c r="B490" s="22" t="s">
        <v>535</v>
      </c>
      <c r="C490" s="22" t="s">
        <v>174</v>
      </c>
      <c r="D490" s="22" t="s">
        <v>535</v>
      </c>
      <c r="E490" s="22" t="s">
        <v>535</v>
      </c>
      <c r="F490" s="22" t="s">
        <v>20</v>
      </c>
      <c r="G490" s="23" t="n">
        <v>1</v>
      </c>
      <c r="H490" s="24" t="n">
        <v>1</v>
      </c>
      <c r="I490" s="24" t="n">
        <v>1418.19</v>
      </c>
      <c r="J490" s="24" t="n">
        <v>0</v>
      </c>
      <c r="K490" s="24" t="n">
        <v>-0</v>
      </c>
      <c r="L490" s="24" t="n">
        <v>-0</v>
      </c>
      <c r="M490" s="6" t="s">
        <f>=I490+J490+K490+L490</f>
      </c>
      <c r="N490" s="22"/>
      <c r="O490" s="22" t="s">
        <v>596</v>
      </c>
    </row>
    <row collapsed="false" customFormat="false" customHeight="false" hidden="false" ht="12.1" outlineLevel="0" r="491">
      <c r="A491" s="21" t="n">
        <v>45722.980474537</v>
      </c>
      <c r="B491" s="22" t="s">
        <v>535</v>
      </c>
      <c r="C491" s="22" t="s">
        <v>174</v>
      </c>
      <c r="D491" s="22" t="s">
        <v>535</v>
      </c>
      <c r="E491" s="22" t="s">
        <v>535</v>
      </c>
      <c r="F491" s="22" t="s">
        <v>20</v>
      </c>
      <c r="G491" s="23" t="n">
        <v>1</v>
      </c>
      <c r="H491" s="24" t="n">
        <v>1</v>
      </c>
      <c r="I491" s="24" t="n">
        <v>1418.19</v>
      </c>
      <c r="J491" s="24" t="n">
        <v>0</v>
      </c>
      <c r="K491" s="24" t="n">
        <v>-0</v>
      </c>
      <c r="L491" s="24" t="n">
        <v>-0</v>
      </c>
      <c r="M491" s="6" t="s">
        <f>=I491+J491+K491+L491</f>
      </c>
      <c r="N491" s="22"/>
      <c r="O491" s="22" t="s">
        <v>596</v>
      </c>
    </row>
    <row collapsed="false" customFormat="false" customHeight="false" hidden="false" ht="12.1" outlineLevel="0" r="492">
      <c r="A492" s="29" t="n">
        <v>45723.474537037</v>
      </c>
      <c r="B492" s="30" t="s">
        <v>432</v>
      </c>
      <c r="C492" s="30" t="s">
        <v>610</v>
      </c>
      <c r="D492" s="30" t="s">
        <v>381</v>
      </c>
      <c r="E492" s="30" t="s">
        <v>18</v>
      </c>
      <c r="F492" s="30" t="s">
        <v>20</v>
      </c>
      <c r="G492" s="31" t="n">
        <v>-2700</v>
      </c>
      <c r="H492" s="32" t="n">
        <v>216.57037</v>
      </c>
      <c r="I492" s="32" t="n">
        <v>584740</v>
      </c>
      <c r="J492" s="32" t="n">
        <v>0</v>
      </c>
      <c r="K492" s="32" t="n">
        <v>-292.38</v>
      </c>
      <c r="L492" s="32" t="n">
        <v>-0</v>
      </c>
      <c r="M492" s="6" t="s">
        <f>=I492+J492+K492+L492</f>
      </c>
      <c r="N492" s="30"/>
      <c r="O492" s="30" t="s">
        <v>596</v>
      </c>
    </row>
    <row collapsed="false" customFormat="false" customHeight="false" hidden="false" ht="12.1" outlineLevel="0" r="493">
      <c r="A493" s="20" t="n">
        <v>45723.475532407</v>
      </c>
      <c r="B493" s="16" t="s">
        <v>433</v>
      </c>
      <c r="C493" s="16" t="s">
        <v>611</v>
      </c>
      <c r="D493" s="16" t="s">
        <v>380</v>
      </c>
      <c r="E493" s="16" t="s">
        <v>18</v>
      </c>
      <c r="F493" s="16" t="s">
        <v>20</v>
      </c>
      <c r="G493" s="7" t="n">
        <v>49000</v>
      </c>
      <c r="H493" s="6" t="n">
        <v>2.143</v>
      </c>
      <c r="I493" s="6" t="n">
        <v>-105007</v>
      </c>
      <c r="J493" s="6" t="n">
        <v>-0</v>
      </c>
      <c r="K493" s="6" t="n">
        <v>-52.51</v>
      </c>
      <c r="L493" s="6" t="n">
        <v>-0</v>
      </c>
      <c r="M493" s="6" t="s">
        <f>=I493+J493+K493+L493</f>
      </c>
      <c r="N493" s="16"/>
      <c r="O493" s="16" t="s">
        <v>596</v>
      </c>
    </row>
    <row collapsed="false" customFormat="false" customHeight="false" hidden="false" ht="12.1" outlineLevel="0" r="494">
      <c r="A494" s="20" t="n">
        <v>45723.49400463</v>
      </c>
      <c r="B494" s="16" t="s">
        <v>432</v>
      </c>
      <c r="C494" s="16" t="s">
        <v>610</v>
      </c>
      <c r="D494" s="16" t="s">
        <v>380</v>
      </c>
      <c r="E494" s="16" t="s">
        <v>18</v>
      </c>
      <c r="F494" s="16" t="s">
        <v>20</v>
      </c>
      <c r="G494" s="7" t="n">
        <v>1350</v>
      </c>
      <c r="H494" s="6" t="n">
        <v>218.792593</v>
      </c>
      <c r="I494" s="6" t="n">
        <v>-295370</v>
      </c>
      <c r="J494" s="6" t="n">
        <v>-0</v>
      </c>
      <c r="K494" s="6" t="n">
        <v>-147.69</v>
      </c>
      <c r="L494" s="6" t="n">
        <v>-0</v>
      </c>
      <c r="M494" s="6" t="s">
        <f>=I494+J494+K494+L494</f>
      </c>
      <c r="N494" s="16"/>
      <c r="O494" s="16" t="s">
        <v>596</v>
      </c>
    </row>
    <row collapsed="false" customFormat="false" customHeight="false" hidden="false" ht="12.1" outlineLevel="0" r="495">
      <c r="A495" s="37" t="n">
        <v>45723.494270833</v>
      </c>
      <c r="B495" s="38" t="s">
        <v>612</v>
      </c>
      <c r="C495" s="38" t="s">
        <v>174</v>
      </c>
      <c r="D495" s="38" t="s">
        <v>612</v>
      </c>
      <c r="E495" s="38" t="s">
        <v>612</v>
      </c>
      <c r="F495" s="38" t="s">
        <v>20</v>
      </c>
      <c r="G495" s="39" t="n">
        <v>1</v>
      </c>
      <c r="H495" s="40" t="n">
        <v>-1</v>
      </c>
      <c r="I495" s="40" t="n">
        <v>-177979.5</v>
      </c>
      <c r="J495" s="40" t="n">
        <v>0</v>
      </c>
      <c r="K495" s="40" t="n">
        <v>-0</v>
      </c>
      <c r="L495" s="40" t="n">
        <v>-0</v>
      </c>
      <c r="M495" s="6" t="s">
        <f>=I495+J495+K495+L495</f>
      </c>
      <c r="N495" s="38"/>
      <c r="O495" s="38" t="s">
        <v>596</v>
      </c>
    </row>
    <row collapsed="false" customFormat="false" customHeight="false" hidden="false" ht="12.1" outlineLevel="0" r="496">
      <c r="A496" s="33" t="n">
        <v>45723.494270833</v>
      </c>
      <c r="B496" s="34" t="s">
        <v>613</v>
      </c>
      <c r="C496" s="34" t="s">
        <v>174</v>
      </c>
      <c r="D496" s="34" t="s">
        <v>613</v>
      </c>
      <c r="E496" s="34" t="s">
        <v>613</v>
      </c>
      <c r="F496" s="34" t="s">
        <v>20</v>
      </c>
      <c r="G496" s="35" t="n">
        <v>1</v>
      </c>
      <c r="H496" s="36" t="n">
        <v>-1393</v>
      </c>
      <c r="I496" s="36" t="n">
        <v>-1393</v>
      </c>
      <c r="J496" s="36" t="n">
        <v>0</v>
      </c>
      <c r="K496" s="36" t="n">
        <v>-0</v>
      </c>
      <c r="L496" s="36" t="n">
        <v>-0</v>
      </c>
      <c r="M496" s="6" t="s">
        <f>=I496+J496+K496+L496</f>
      </c>
      <c r="N496" s="34"/>
      <c r="O496" s="34" t="s">
        <v>596</v>
      </c>
    </row>
    <row collapsed="false" customFormat="false" customHeight="false" hidden="false" ht="12.1" outlineLevel="0" r="497">
      <c r="A497" s="21" t="n">
        <v>45727.000011574</v>
      </c>
      <c r="B497" s="22" t="s">
        <v>613</v>
      </c>
      <c r="C497" s="22" t="s">
        <v>174</v>
      </c>
      <c r="D497" s="22" t="s">
        <v>549</v>
      </c>
      <c r="E497" s="22" t="s">
        <v>549</v>
      </c>
      <c r="F497" s="22" t="s">
        <v>20</v>
      </c>
      <c r="G497" s="23" t="n">
        <v>1</v>
      </c>
      <c r="H497" s="24" t="n">
        <v>839</v>
      </c>
      <c r="I497" s="24" t="n">
        <v>839</v>
      </c>
      <c r="J497" s="24" t="n">
        <v>0</v>
      </c>
      <c r="K497" s="24" t="n">
        <v>-0</v>
      </c>
      <c r="L497" s="24" t="n">
        <v>-0</v>
      </c>
      <c r="M497" s="6" t="s">
        <f>=I497+J497+K497+L497</f>
      </c>
      <c r="N497" s="22"/>
      <c r="O497" s="22" t="s">
        <v>596</v>
      </c>
    </row>
    <row collapsed="false" customFormat="false" customHeight="false" hidden="false" ht="12.1" outlineLevel="0" r="498">
      <c r="A498" s="20" t="n">
        <v>45727.764166667</v>
      </c>
      <c r="B498" s="16" t="s">
        <v>434</v>
      </c>
      <c r="C498" s="16" t="s">
        <v>614</v>
      </c>
      <c r="D498" s="16" t="s">
        <v>380</v>
      </c>
      <c r="E498" s="16" t="s">
        <v>50</v>
      </c>
      <c r="F498" s="16" t="s">
        <v>20</v>
      </c>
      <c r="G498" s="7" t="n">
        <v>6</v>
      </c>
      <c r="H498" s="6" t="n">
        <v>129.94</v>
      </c>
      <c r="I498" s="6" t="n">
        <v>-779.64</v>
      </c>
      <c r="J498" s="6" t="n">
        <v>-0</v>
      </c>
      <c r="K498" s="6" t="n">
        <v>-0</v>
      </c>
      <c r="L498" s="6" t="n">
        <v>-0</v>
      </c>
      <c r="M498" s="6" t="s">
        <f>=I498+J498+K498+L498</f>
      </c>
      <c r="N498" s="16"/>
      <c r="O498" s="16" t="s">
        <v>596</v>
      </c>
    </row>
    <row collapsed="false" customFormat="false" customHeight="false" hidden="false" ht="12.1" outlineLevel="0" r="499">
      <c r="A499" s="37" t="n">
        <v>45736.850844907</v>
      </c>
      <c r="B499" s="38" t="s">
        <v>612</v>
      </c>
      <c r="C499" s="38" t="s">
        <v>174</v>
      </c>
      <c r="D499" s="38" t="s">
        <v>612</v>
      </c>
      <c r="E499" s="38" t="s">
        <v>612</v>
      </c>
      <c r="F499" s="38" t="s">
        <v>20</v>
      </c>
      <c r="G499" s="39" t="n">
        <v>1</v>
      </c>
      <c r="H499" s="40" t="n">
        <v>-1</v>
      </c>
      <c r="I499" s="40" t="n">
        <v>-59.36</v>
      </c>
      <c r="J499" s="40" t="n">
        <v>0</v>
      </c>
      <c r="K499" s="40" t="n">
        <v>-0</v>
      </c>
      <c r="L499" s="40" t="n">
        <v>-0</v>
      </c>
      <c r="M499" s="6" t="s">
        <f>=I499+J499+K499+L499</f>
      </c>
      <c r="N499" s="38"/>
      <c r="O499" s="38" t="s">
        <v>596</v>
      </c>
    </row>
    <row collapsed="false" customFormat="false" customHeight="false" hidden="false" ht="12.1" outlineLevel="0" r="500">
      <c r="A500" s="29" t="n">
        <v>45772.595347222</v>
      </c>
      <c r="B500" s="30" t="s">
        <v>73</v>
      </c>
      <c r="C500" s="30" t="s">
        <v>565</v>
      </c>
      <c r="D500" s="30" t="s">
        <v>381</v>
      </c>
      <c r="E500" s="30" t="s">
        <v>50</v>
      </c>
      <c r="F500" s="30" t="s">
        <v>20</v>
      </c>
      <c r="G500" s="31" t="n">
        <v>-277</v>
      </c>
      <c r="H500" s="32" t="n">
        <v>1.669314</v>
      </c>
      <c r="I500" s="32" t="n">
        <v>462.4</v>
      </c>
      <c r="J500" s="32" t="n">
        <v>0</v>
      </c>
      <c r="K500" s="32" t="n">
        <v>-0</v>
      </c>
      <c r="L500" s="32" t="n">
        <v>-0</v>
      </c>
      <c r="M500" s="6" t="s">
        <f>=I500+J500+K500+L500</f>
      </c>
      <c r="N500" s="30"/>
      <c r="O500" s="30" t="s">
        <v>536</v>
      </c>
    </row>
    <row collapsed="false" customFormat="false" customHeight="false" hidden="false" ht="12.1" outlineLevel="0" r="501">
      <c r="A501" s="20" t="n">
        <v>45772.596493056</v>
      </c>
      <c r="B501" s="16" t="s">
        <v>23</v>
      </c>
      <c r="C501" s="16" t="s">
        <v>603</v>
      </c>
      <c r="D501" s="16" t="s">
        <v>380</v>
      </c>
      <c r="E501" s="16" t="s">
        <v>18</v>
      </c>
      <c r="F501" s="16" t="s">
        <v>20</v>
      </c>
      <c r="G501" s="7" t="n">
        <v>3</v>
      </c>
      <c r="H501" s="6" t="n">
        <v>134.32</v>
      </c>
      <c r="I501" s="6" t="n">
        <v>-402.96</v>
      </c>
      <c r="J501" s="6" t="n">
        <v>-0</v>
      </c>
      <c r="K501" s="6" t="n">
        <v>-0.32</v>
      </c>
      <c r="L501" s="6" t="n">
        <v>-0</v>
      </c>
      <c r="M501" s="6" t="s">
        <f>=I501+J501+K501+L501</f>
      </c>
      <c r="N501" s="16"/>
      <c r="O501" s="16" t="s">
        <v>536</v>
      </c>
    </row>
    <row collapsed="false" customFormat="false" customHeight="false" hidden="false" ht="12.1" outlineLevel="0" r="502">
      <c r="A502" s="29" t="n">
        <v>45801.525787037</v>
      </c>
      <c r="B502" s="30" t="s">
        <v>434</v>
      </c>
      <c r="C502" s="30" t="s">
        <v>614</v>
      </c>
      <c r="D502" s="30" t="s">
        <v>381</v>
      </c>
      <c r="E502" s="30" t="s">
        <v>50</v>
      </c>
      <c r="F502" s="30" t="s">
        <v>20</v>
      </c>
      <c r="G502" s="31" t="n">
        <v>-5</v>
      </c>
      <c r="H502" s="32" t="n">
        <v>135.42</v>
      </c>
      <c r="I502" s="32" t="n">
        <v>677.1</v>
      </c>
      <c r="J502" s="32" t="n">
        <v>0</v>
      </c>
      <c r="K502" s="32" t="n">
        <v>-0</v>
      </c>
      <c r="L502" s="32" t="n">
        <v>-0</v>
      </c>
      <c r="M502" s="6" t="s">
        <f>=I502+J502+K502+L502</f>
      </c>
      <c r="N502" s="30"/>
      <c r="O502" s="30" t="s">
        <v>596</v>
      </c>
    </row>
    <row collapsed="false" customFormat="false" customHeight="false" hidden="false" ht="12.1" outlineLevel="0" r="503">
      <c r="A503" s="29" t="n">
        <v>45801.525972222</v>
      </c>
      <c r="B503" s="30" t="s">
        <v>434</v>
      </c>
      <c r="C503" s="30" t="s">
        <v>614</v>
      </c>
      <c r="D503" s="30" t="s">
        <v>381</v>
      </c>
      <c r="E503" s="30" t="s">
        <v>50</v>
      </c>
      <c r="F503" s="30" t="s">
        <v>20</v>
      </c>
      <c r="G503" s="31" t="n">
        <v>-1</v>
      </c>
      <c r="H503" s="32" t="n">
        <v>135.42</v>
      </c>
      <c r="I503" s="32" t="n">
        <v>135.42</v>
      </c>
      <c r="J503" s="32" t="n">
        <v>0</v>
      </c>
      <c r="K503" s="32" t="n">
        <v>-0</v>
      </c>
      <c r="L503" s="32" t="n">
        <v>-0</v>
      </c>
      <c r="M503" s="6" t="s">
        <f>=I503+J503+K503+L503</f>
      </c>
      <c r="N503" s="30"/>
      <c r="O503" s="30" t="s">
        <v>596</v>
      </c>
    </row>
    <row collapsed="false" customFormat="false" customHeight="false" hidden="false" ht="12.1" outlineLevel="0" r="504">
      <c r="A504" s="20" t="n">
        <v>45801.558530093</v>
      </c>
      <c r="B504" s="16" t="s">
        <v>73</v>
      </c>
      <c r="C504" s="16" t="s">
        <v>565</v>
      </c>
      <c r="D504" s="16" t="s">
        <v>380</v>
      </c>
      <c r="E504" s="16" t="s">
        <v>50</v>
      </c>
      <c r="F504" s="16" t="s">
        <v>20</v>
      </c>
      <c r="G504" s="7" t="n">
        <v>34</v>
      </c>
      <c r="H504" s="6" t="n">
        <v>1.6959</v>
      </c>
      <c r="I504" s="6" t="n">
        <v>-57.66</v>
      </c>
      <c r="J504" s="6" t="n">
        <v>-0</v>
      </c>
      <c r="K504" s="6" t="n">
        <v>-0</v>
      </c>
      <c r="L504" s="6" t="n">
        <v>-0</v>
      </c>
      <c r="M504" s="6" t="s">
        <f>=I504+J504+K504+L504</f>
      </c>
      <c r="N504" s="16"/>
      <c r="O504" s="16" t="s">
        <v>536</v>
      </c>
    </row>
    <row collapsed="false" customFormat="false" customHeight="false" hidden="false" ht="12.1" outlineLevel="0" r="505">
      <c r="A505" s="20" t="n">
        <v>45803.809155093</v>
      </c>
      <c r="B505" s="16" t="s">
        <v>428</v>
      </c>
      <c r="C505" s="16" t="s">
        <v>600</v>
      </c>
      <c r="D505" s="16" t="s">
        <v>380</v>
      </c>
      <c r="E505" s="16" t="s">
        <v>18</v>
      </c>
      <c r="F505" s="16" t="s">
        <v>20</v>
      </c>
      <c r="G505" s="7" t="n">
        <v>10</v>
      </c>
      <c r="H505" s="6" t="n">
        <v>72.93</v>
      </c>
      <c r="I505" s="6" t="n">
        <v>-729.3</v>
      </c>
      <c r="J505" s="6" t="n">
        <v>-0</v>
      </c>
      <c r="K505" s="6" t="n">
        <v>-0.36</v>
      </c>
      <c r="L505" s="6" t="n">
        <v>-0</v>
      </c>
      <c r="M505" s="6" t="s">
        <f>=I505+J505+K505+L505</f>
      </c>
      <c r="N505" s="16"/>
      <c r="O505" s="16" t="s">
        <v>596</v>
      </c>
    </row>
    <row collapsed="false" customFormat="false" customHeight="false" hidden="false" ht="12.1" outlineLevel="0" r="506">
      <c r="A506" s="33" t="n">
        <v>45803.809155093</v>
      </c>
      <c r="B506" s="34" t="s">
        <v>597</v>
      </c>
      <c r="C506" s="34" t="s">
        <v>174</v>
      </c>
      <c r="D506" s="34" t="s">
        <v>597</v>
      </c>
      <c r="E506" s="34" t="s">
        <v>597</v>
      </c>
      <c r="F506" s="34" t="s">
        <v>20</v>
      </c>
      <c r="G506" s="35" t="n">
        <v>1</v>
      </c>
      <c r="H506" s="36" t="n">
        <v>-1</v>
      </c>
      <c r="I506" s="36" t="n">
        <v>-390</v>
      </c>
      <c r="J506" s="36" t="n">
        <v>0</v>
      </c>
      <c r="K506" s="36" t="n">
        <v>-0</v>
      </c>
      <c r="L506" s="36" t="n">
        <v>-0</v>
      </c>
      <c r="M506" s="6" t="s">
        <f>=I506+J506+K506+L506</f>
      </c>
      <c r="N506" s="34"/>
      <c r="O506" s="34" t="s">
        <v>596</v>
      </c>
    </row>
    <row collapsed="false" customFormat="false" customHeight="false" hidden="false" ht="12.1" outlineLevel="0" r="507">
      <c r="A507" s="21" t="n">
        <v>45803.814085648</v>
      </c>
      <c r="B507" s="22" t="s">
        <v>535</v>
      </c>
      <c r="C507" s="22" t="s">
        <v>174</v>
      </c>
      <c r="D507" s="22" t="s">
        <v>535</v>
      </c>
      <c r="E507" s="22" t="s">
        <v>535</v>
      </c>
      <c r="F507" s="22" t="s">
        <v>20</v>
      </c>
      <c r="G507" s="23" t="n">
        <v>1</v>
      </c>
      <c r="H507" s="24" t="n">
        <v>1</v>
      </c>
      <c r="I507" s="24" t="n">
        <v>135.43</v>
      </c>
      <c r="J507" s="24" t="n">
        <v>0</v>
      </c>
      <c r="K507" s="24" t="n">
        <v>-0</v>
      </c>
      <c r="L507" s="24" t="n">
        <v>-0</v>
      </c>
      <c r="M507" s="6" t="s">
        <f>=I507+J507+K507+L507</f>
      </c>
      <c r="N507" s="22"/>
      <c r="O507" s="22" t="s">
        <v>596</v>
      </c>
    </row>
    <row collapsed="false" customFormat="false" customHeight="false" hidden="false" ht="12.1" outlineLevel="0" r="508">
      <c r="A508" s="21" t="n">
        <v>45803.814259259</v>
      </c>
      <c r="B508" s="22" t="s">
        <v>535</v>
      </c>
      <c r="C508" s="22" t="s">
        <v>174</v>
      </c>
      <c r="D508" s="22" t="s">
        <v>535</v>
      </c>
      <c r="E508" s="22" t="s">
        <v>535</v>
      </c>
      <c r="F508" s="22" t="s">
        <v>20</v>
      </c>
      <c r="G508" s="23" t="n">
        <v>1</v>
      </c>
      <c r="H508" s="24" t="n">
        <v>1</v>
      </c>
      <c r="I508" s="24" t="n">
        <v>776.05</v>
      </c>
      <c r="J508" s="24" t="n">
        <v>0</v>
      </c>
      <c r="K508" s="24" t="n">
        <v>-0</v>
      </c>
      <c r="L508" s="24" t="n">
        <v>-0</v>
      </c>
      <c r="M508" s="6" t="s">
        <f>=I508+J508+K508+L508</f>
      </c>
      <c r="N508" s="22"/>
      <c r="O508" s="22" t="s">
        <v>596</v>
      </c>
    </row>
    <row collapsed="false" customFormat="false" customHeight="false" hidden="false" ht="12.1" outlineLevel="0" r="509">
      <c r="A509" s="21" t="n">
        <v>45803.818240741</v>
      </c>
      <c r="B509" s="22" t="s">
        <v>535</v>
      </c>
      <c r="C509" s="22" t="s">
        <v>174</v>
      </c>
      <c r="D509" s="22" t="s">
        <v>535</v>
      </c>
      <c r="E509" s="22" t="s">
        <v>535</v>
      </c>
      <c r="F509" s="22" t="s">
        <v>20</v>
      </c>
      <c r="G509" s="23" t="n">
        <v>1</v>
      </c>
      <c r="H509" s="24" t="n">
        <v>1</v>
      </c>
      <c r="I509" s="24" t="n">
        <v>800</v>
      </c>
      <c r="J509" s="24" t="n">
        <v>0</v>
      </c>
      <c r="K509" s="24" t="n">
        <v>-0</v>
      </c>
      <c r="L509" s="24" t="n">
        <v>-0</v>
      </c>
      <c r="M509" s="6" t="s">
        <f>=I509+J509+K509+L509</f>
      </c>
      <c r="N509" s="22"/>
      <c r="O509" s="22" t="s">
        <v>596</v>
      </c>
    </row>
    <row collapsed="false" customFormat="false" customHeight="false" hidden="false" ht="12.1" outlineLevel="0" r="510">
      <c r="A510" s="21" t="n">
        <v>45803.819525463</v>
      </c>
      <c r="B510" s="22" t="s">
        <v>535</v>
      </c>
      <c r="C510" s="22" t="s">
        <v>174</v>
      </c>
      <c r="D510" s="22" t="s">
        <v>535</v>
      </c>
      <c r="E510" s="22" t="s">
        <v>535</v>
      </c>
      <c r="F510" s="22" t="s">
        <v>20</v>
      </c>
      <c r="G510" s="23" t="n">
        <v>1</v>
      </c>
      <c r="H510" s="24" t="n">
        <v>1</v>
      </c>
      <c r="I510" s="24" t="n">
        <v>70</v>
      </c>
      <c r="J510" s="24" t="n">
        <v>0</v>
      </c>
      <c r="K510" s="24" t="n">
        <v>-0</v>
      </c>
      <c r="L510" s="24" t="n">
        <v>-0</v>
      </c>
      <c r="M510" s="6" t="s">
        <f>=I510+J510+K510+L510</f>
      </c>
      <c r="N510" s="22"/>
      <c r="O510" s="22" t="s">
        <v>596</v>
      </c>
    </row>
    <row collapsed="false" customFormat="false" customHeight="false" hidden="false" ht="12.1" outlineLevel="0" r="511">
      <c r="A511" s="20" t="n">
        <v>45803.819895833</v>
      </c>
      <c r="B511" s="16" t="s">
        <v>428</v>
      </c>
      <c r="C511" s="16" t="s">
        <v>600</v>
      </c>
      <c r="D511" s="16" t="s">
        <v>380</v>
      </c>
      <c r="E511" s="16" t="s">
        <v>18</v>
      </c>
      <c r="F511" s="16" t="s">
        <v>20</v>
      </c>
      <c r="G511" s="7" t="n">
        <v>20</v>
      </c>
      <c r="H511" s="6" t="n">
        <v>72.82</v>
      </c>
      <c r="I511" s="6" t="n">
        <v>-1456.4</v>
      </c>
      <c r="J511" s="6" t="n">
        <v>-0</v>
      </c>
      <c r="K511" s="6" t="n">
        <v>-0.73</v>
      </c>
      <c r="L511" s="6" t="n">
        <v>-0</v>
      </c>
      <c r="M511" s="6" t="s">
        <f>=I511+J511+K511+L511</f>
      </c>
      <c r="N511" s="16"/>
      <c r="O511" s="16" t="s">
        <v>596</v>
      </c>
    </row>
    <row collapsed="false" customFormat="false" customHeight="false" hidden="false" ht="12.1" outlineLevel="0" r="512">
      <c r="A512" s="21" t="n">
        <v>45804.020636574</v>
      </c>
      <c r="B512" s="22" t="s">
        <v>549</v>
      </c>
      <c r="C512" s="22" t="s">
        <v>615</v>
      </c>
      <c r="D512" s="22" t="s">
        <v>549</v>
      </c>
      <c r="E512" s="22" t="s">
        <v>549</v>
      </c>
      <c r="F512" s="22" t="s">
        <v>20</v>
      </c>
      <c r="G512" s="23" t="n">
        <v>1</v>
      </c>
      <c r="H512" s="24" t="n">
        <v>1589</v>
      </c>
      <c r="I512" s="24" t="n">
        <v>1589</v>
      </c>
      <c r="J512" s="24" t="n">
        <v>0</v>
      </c>
      <c r="K512" s="24" t="n">
        <v>-0</v>
      </c>
      <c r="L512" s="24" t="n">
        <v>-0</v>
      </c>
      <c r="M512" s="6" t="s">
        <f>=I512+J512+K512+L512</f>
      </c>
      <c r="N512" s="22"/>
      <c r="O512" s="22" t="s">
        <v>536</v>
      </c>
    </row>
    <row collapsed="false" customFormat="false" customHeight="false" hidden="false" ht="12.1" outlineLevel="0" r="513">
      <c r="A513" s="20" t="n">
        <v>45804.803101852</v>
      </c>
      <c r="B513" s="16" t="s">
        <v>23</v>
      </c>
      <c r="C513" s="16" t="s">
        <v>603</v>
      </c>
      <c r="D513" s="16" t="s">
        <v>380</v>
      </c>
      <c r="E513" s="16" t="s">
        <v>18</v>
      </c>
      <c r="F513" s="16" t="s">
        <v>20</v>
      </c>
      <c r="G513" s="7" t="n">
        <v>14</v>
      </c>
      <c r="H513" s="6" t="n">
        <v>108.56</v>
      </c>
      <c r="I513" s="6" t="n">
        <v>-1519.84</v>
      </c>
      <c r="J513" s="6" t="n">
        <v>-0</v>
      </c>
      <c r="K513" s="6" t="n">
        <v>-0.99</v>
      </c>
      <c r="L513" s="6" t="n">
        <v>-0</v>
      </c>
      <c r="M513" s="6" t="s">
        <f>=I513+J513+K513+L513</f>
      </c>
      <c r="N513" s="16"/>
      <c r="O513" s="16" t="s">
        <v>536</v>
      </c>
    </row>
    <row collapsed="false" customFormat="false" customHeight="false" hidden="false" ht="12.1" outlineLevel="0" r="514">
      <c r="A514" s="20" t="n">
        <v>45804.822280093</v>
      </c>
      <c r="B514" s="16" t="s">
        <v>73</v>
      </c>
      <c r="C514" s="16" t="s">
        <v>565</v>
      </c>
      <c r="D514" s="16" t="s">
        <v>380</v>
      </c>
      <c r="E514" s="16" t="s">
        <v>50</v>
      </c>
      <c r="F514" s="16" t="s">
        <v>20</v>
      </c>
      <c r="G514" s="7" t="n">
        <v>41</v>
      </c>
      <c r="H514" s="6" t="n">
        <v>1.6978</v>
      </c>
      <c r="I514" s="6" t="n">
        <v>-69.61</v>
      </c>
      <c r="J514" s="6" t="n">
        <v>-0</v>
      </c>
      <c r="K514" s="6" t="n">
        <v>-0</v>
      </c>
      <c r="L514" s="6" t="n">
        <v>-0</v>
      </c>
      <c r="M514" s="6" t="s">
        <f>=I514+J514+K514+L514</f>
      </c>
      <c r="N514" s="16"/>
      <c r="O514" s="16" t="s">
        <v>536</v>
      </c>
    </row>
    <row collapsed="false" customFormat="false" customHeight="false" hidden="false" ht="12.1" outlineLevel="0" r="515">
      <c r="A515" s="29" t="n">
        <v>45818.592824074</v>
      </c>
      <c r="B515" s="30" t="s">
        <v>428</v>
      </c>
      <c r="C515" s="30" t="s">
        <v>600</v>
      </c>
      <c r="D515" s="30" t="s">
        <v>381</v>
      </c>
      <c r="E515" s="30" t="s">
        <v>18</v>
      </c>
      <c r="F515" s="30" t="s">
        <v>20</v>
      </c>
      <c r="G515" s="31" t="n">
        <v>-40</v>
      </c>
      <c r="H515" s="32" t="n">
        <v>73.9525</v>
      </c>
      <c r="I515" s="32" t="n">
        <v>2958.1</v>
      </c>
      <c r="J515" s="32" t="n">
        <v>0</v>
      </c>
      <c r="K515" s="32" t="n">
        <v>-0</v>
      </c>
      <c r="L515" s="32" t="n">
        <v>-0</v>
      </c>
      <c r="M515" s="6" t="s">
        <f>=I515+J515+K515+L515</f>
      </c>
      <c r="N515" s="30"/>
      <c r="O515" s="30" t="s">
        <v>596</v>
      </c>
    </row>
    <row collapsed="false" customFormat="false" customHeight="false" hidden="false" ht="12.1" outlineLevel="0" r="516">
      <c r="A516" s="33" t="n">
        <v>45818.592835648</v>
      </c>
      <c r="B516" s="34" t="s">
        <v>597</v>
      </c>
      <c r="C516" s="34" t="s">
        <v>606</v>
      </c>
      <c r="D516" s="34" t="s">
        <v>597</v>
      </c>
      <c r="E516" s="34" t="s">
        <v>597</v>
      </c>
      <c r="F516" s="34" t="s">
        <v>20</v>
      </c>
      <c r="G516" s="35" t="n">
        <v>1</v>
      </c>
      <c r="H516" s="36" t="n">
        <v>-1</v>
      </c>
      <c r="I516" s="36" t="n">
        <v>-8.87</v>
      </c>
      <c r="J516" s="36" t="n">
        <v>0</v>
      </c>
      <c r="K516" s="36" t="n">
        <v>-0</v>
      </c>
      <c r="L516" s="36" t="n">
        <v>-0</v>
      </c>
      <c r="M516" s="6" t="s">
        <f>=I516+J516+K516+L516</f>
      </c>
      <c r="N516" s="34"/>
      <c r="O516" s="34" t="s">
        <v>596</v>
      </c>
    </row>
    <row collapsed="false" customFormat="false" customHeight="false" hidden="false" ht="12.1" outlineLevel="0" r="517">
      <c r="A517" s="37" t="n">
        <v>45818.593020833</v>
      </c>
      <c r="B517" s="38" t="s">
        <v>612</v>
      </c>
      <c r="C517" s="38" t="s">
        <v>174</v>
      </c>
      <c r="D517" s="38" t="s">
        <v>612</v>
      </c>
      <c r="E517" s="38" t="s">
        <v>612</v>
      </c>
      <c r="F517" s="38" t="s">
        <v>20</v>
      </c>
      <c r="G517" s="39" t="n">
        <v>1</v>
      </c>
      <c r="H517" s="40" t="n">
        <v>-1</v>
      </c>
      <c r="I517" s="40" t="n">
        <v>-2953.44</v>
      </c>
      <c r="J517" s="40" t="n">
        <v>0</v>
      </c>
      <c r="K517" s="40" t="n">
        <v>-0</v>
      </c>
      <c r="L517" s="40" t="n">
        <v>-0</v>
      </c>
      <c r="M517" s="6" t="s">
        <f>=I517+J517+K517+L517</f>
      </c>
      <c r="N517" s="38"/>
      <c r="O517" s="38" t="s">
        <v>596</v>
      </c>
    </row>
    <row collapsed="false" customFormat="false" customHeight="false" hidden="false" ht="12.1" outlineLevel="0" r="518">
      <c r="A518" s="33" t="n">
        <v>45818.593020833</v>
      </c>
      <c r="B518" s="34" t="s">
        <v>613</v>
      </c>
      <c r="C518" s="34" t="s">
        <v>174</v>
      </c>
      <c r="D518" s="34" t="s">
        <v>613</v>
      </c>
      <c r="E518" s="34" t="s">
        <v>613</v>
      </c>
      <c r="F518" s="34" t="s">
        <v>20</v>
      </c>
      <c r="G518" s="35" t="n">
        <v>1</v>
      </c>
      <c r="H518" s="36" t="n">
        <v>-12</v>
      </c>
      <c r="I518" s="36" t="n">
        <v>-12</v>
      </c>
      <c r="J518" s="36" t="n">
        <v>0</v>
      </c>
      <c r="K518" s="36" t="n">
        <v>-0</v>
      </c>
      <c r="L518" s="36" t="n">
        <v>-0</v>
      </c>
      <c r="M518" s="6" t="s">
        <f>=I518+J518+K518+L518</f>
      </c>
      <c r="N518" s="34"/>
      <c r="O518" s="34" t="s">
        <v>596</v>
      </c>
    </row>
    <row collapsed="false" customFormat="false" customHeight="false" hidden="false" ht="12.1" outlineLevel="0" r="519">
      <c r="A519" s="33" t="n">
        <v>45818.593020833</v>
      </c>
      <c r="B519" s="34" t="s">
        <v>613</v>
      </c>
      <c r="C519" s="34" t="s">
        <v>174</v>
      </c>
      <c r="D519" s="34" t="s">
        <v>613</v>
      </c>
      <c r="E519" s="34" t="s">
        <v>613</v>
      </c>
      <c r="F519" s="34" t="s">
        <v>20</v>
      </c>
      <c r="G519" s="35" t="n">
        <v>1</v>
      </c>
      <c r="H519" s="36" t="n">
        <v>-1</v>
      </c>
      <c r="I519" s="36" t="n">
        <v>-1</v>
      </c>
      <c r="J519" s="36" t="n">
        <v>0</v>
      </c>
      <c r="K519" s="36" t="n">
        <v>-0</v>
      </c>
      <c r="L519" s="36" t="n">
        <v>-0</v>
      </c>
      <c r="M519" s="6" t="s">
        <f>=I519+J519+K519+L519</f>
      </c>
      <c r="N519" s="34"/>
      <c r="O519" s="34" t="s">
        <v>596</v>
      </c>
    </row>
    <row collapsed="false" customFormat="false" customHeight="false" hidden="false" ht="12.1" outlineLevel="0" r="520">
      <c r="A520" s="21" t="n">
        <v>45824.165520833</v>
      </c>
      <c r="B520" s="22" t="s">
        <v>613</v>
      </c>
      <c r="C520" s="22" t="s">
        <v>174</v>
      </c>
      <c r="D520" s="22" t="s">
        <v>549</v>
      </c>
      <c r="E520" s="22" t="s">
        <v>549</v>
      </c>
      <c r="F520" s="22" t="s">
        <v>20</v>
      </c>
      <c r="G520" s="23" t="n">
        <v>1</v>
      </c>
      <c r="H520" s="24" t="n">
        <v>12</v>
      </c>
      <c r="I520" s="24" t="n">
        <v>12</v>
      </c>
      <c r="J520" s="24" t="n">
        <v>0</v>
      </c>
      <c r="K520" s="24" t="n">
        <v>-0</v>
      </c>
      <c r="L520" s="24" t="n">
        <v>-0</v>
      </c>
      <c r="M520" s="6" t="s">
        <f>=I520+J520+K520+L520</f>
      </c>
      <c r="N520" s="22"/>
      <c r="O520" s="22" t="s">
        <v>596</v>
      </c>
    </row>
    <row collapsed="false" customFormat="false" customHeight="false" hidden="false" ht="12.1" outlineLevel="0" r="521">
      <c r="A521" s="29" t="n">
        <v>45844.72712963</v>
      </c>
      <c r="B521" s="30" t="s">
        <v>23</v>
      </c>
      <c r="C521" s="30" t="s">
        <v>603</v>
      </c>
      <c r="D521" s="30" t="s">
        <v>381</v>
      </c>
      <c r="E521" s="30" t="s">
        <v>18</v>
      </c>
      <c r="F521" s="30" t="s">
        <v>20</v>
      </c>
      <c r="G521" s="31" t="n">
        <v>-2</v>
      </c>
      <c r="H521" s="32" t="n">
        <v>105.98</v>
      </c>
      <c r="I521" s="32" t="n">
        <v>211.96</v>
      </c>
      <c r="J521" s="32" t="n">
        <v>0</v>
      </c>
      <c r="K521" s="32" t="n">
        <v>-0.18</v>
      </c>
      <c r="L521" s="32" t="n">
        <v>-0</v>
      </c>
      <c r="M521" s="6" t="s">
        <f>=I521+J521+K521+L521</f>
      </c>
      <c r="N521" s="30"/>
      <c r="O521" s="30" t="s">
        <v>536</v>
      </c>
    </row>
    <row collapsed="false" customFormat="false" customHeight="false" hidden="false" ht="12.1" outlineLevel="0" r="522">
      <c r="A522" s="29" t="n">
        <v>45844.72712963</v>
      </c>
      <c r="B522" s="30" t="s">
        <v>23</v>
      </c>
      <c r="C522" s="30" t="s">
        <v>603</v>
      </c>
      <c r="D522" s="30" t="s">
        <v>381</v>
      </c>
      <c r="E522" s="30" t="s">
        <v>18</v>
      </c>
      <c r="F522" s="30" t="s">
        <v>20</v>
      </c>
      <c r="G522" s="31" t="n">
        <v>-5</v>
      </c>
      <c r="H522" s="32" t="n">
        <v>105.98</v>
      </c>
      <c r="I522" s="32" t="n">
        <v>529.9</v>
      </c>
      <c r="J522" s="32" t="n">
        <v>0</v>
      </c>
      <c r="K522" s="32" t="n">
        <v>-0.42</v>
      </c>
      <c r="L522" s="32" t="n">
        <v>-0</v>
      </c>
      <c r="M522" s="6" t="s">
        <f>=I522+J522+K522+L522</f>
      </c>
      <c r="N522" s="30"/>
      <c r="O522" s="30" t="s">
        <v>536</v>
      </c>
    </row>
    <row collapsed="false" customFormat="false" customHeight="false" hidden="false" ht="12.1" outlineLevel="0" r="523">
      <c r="A523" s="29" t="n">
        <v>45844.72712963</v>
      </c>
      <c r="B523" s="30" t="s">
        <v>23</v>
      </c>
      <c r="C523" s="30" t="s">
        <v>603</v>
      </c>
      <c r="D523" s="30" t="s">
        <v>381</v>
      </c>
      <c r="E523" s="30" t="s">
        <v>18</v>
      </c>
      <c r="F523" s="30" t="s">
        <v>20</v>
      </c>
      <c r="G523" s="31" t="n">
        <v>-5</v>
      </c>
      <c r="H523" s="32" t="n">
        <v>105.98</v>
      </c>
      <c r="I523" s="32" t="n">
        <v>529.9</v>
      </c>
      <c r="J523" s="32" t="n">
        <v>0</v>
      </c>
      <c r="K523" s="32" t="n">
        <v>-0.42</v>
      </c>
      <c r="L523" s="32" t="n">
        <v>-0</v>
      </c>
      <c r="M523" s="6" t="s">
        <f>=I523+J523+K523+L523</f>
      </c>
      <c r="N523" s="30"/>
      <c r="O523" s="30" t="s">
        <v>536</v>
      </c>
    </row>
    <row collapsed="false" customFormat="false" customHeight="false" hidden="false" ht="12.1" outlineLevel="0" r="524">
      <c r="A524" s="29" t="n">
        <v>45844.727164352</v>
      </c>
      <c r="B524" s="30" t="s">
        <v>23</v>
      </c>
      <c r="C524" s="30" t="s">
        <v>603</v>
      </c>
      <c r="D524" s="30" t="s">
        <v>381</v>
      </c>
      <c r="E524" s="30" t="s">
        <v>18</v>
      </c>
      <c r="F524" s="30" t="s">
        <v>20</v>
      </c>
      <c r="G524" s="31" t="n">
        <v>-2</v>
      </c>
      <c r="H524" s="32" t="n">
        <v>105.98</v>
      </c>
      <c r="I524" s="32" t="n">
        <v>211.96</v>
      </c>
      <c r="J524" s="32" t="n">
        <v>0</v>
      </c>
      <c r="K524" s="32" t="n">
        <v>-0.11</v>
      </c>
      <c r="L524" s="32" t="n">
        <v>-0</v>
      </c>
      <c r="M524" s="6" t="s">
        <f>=I524+J524+K524+L524</f>
      </c>
      <c r="N524" s="30"/>
      <c r="O524" s="30" t="s">
        <v>536</v>
      </c>
    </row>
    <row collapsed="false" customFormat="false" customHeight="false" hidden="false" ht="12.1" outlineLevel="0" r="525">
      <c r="A525" s="29" t="n">
        <v>45844.7271875</v>
      </c>
      <c r="B525" s="30" t="s">
        <v>23</v>
      </c>
      <c r="C525" s="30" t="s">
        <v>603</v>
      </c>
      <c r="D525" s="30" t="s">
        <v>381</v>
      </c>
      <c r="E525" s="30" t="s">
        <v>18</v>
      </c>
      <c r="F525" s="30" t="s">
        <v>20</v>
      </c>
      <c r="G525" s="31" t="n">
        <v>-3</v>
      </c>
      <c r="H525" s="32" t="n">
        <v>105.98</v>
      </c>
      <c r="I525" s="32" t="n">
        <v>317.94</v>
      </c>
      <c r="J525" s="32" t="n">
        <v>0</v>
      </c>
      <c r="K525" s="32" t="n">
        <v>-0.16</v>
      </c>
      <c r="L525" s="32" t="n">
        <v>-0</v>
      </c>
      <c r="M525" s="6" t="s">
        <f>=I525+J525+K525+L525</f>
      </c>
      <c r="N525" s="30"/>
      <c r="O525" s="30" t="s">
        <v>536</v>
      </c>
    </row>
    <row collapsed="false" customFormat="false" customHeight="false" hidden="false" ht="12.1" outlineLevel="0" r="526">
      <c r="A526" s="20" t="n">
        <v>45847.371087963</v>
      </c>
      <c r="B526" s="16" t="s">
        <v>73</v>
      </c>
      <c r="C526" s="16" t="s">
        <v>565</v>
      </c>
      <c r="D526" s="16" t="s">
        <v>380</v>
      </c>
      <c r="E526" s="16" t="s">
        <v>50</v>
      </c>
      <c r="F526" s="16" t="s">
        <v>20</v>
      </c>
      <c r="G526" s="7" t="n">
        <v>1034</v>
      </c>
      <c r="H526" s="6" t="n">
        <v>1.7386</v>
      </c>
      <c r="I526" s="6" t="n">
        <v>-1797.71</v>
      </c>
      <c r="J526" s="6" t="n">
        <v>-0</v>
      </c>
      <c r="K526" s="6" t="n">
        <v>-0</v>
      </c>
      <c r="L526" s="6" t="n">
        <v>-0</v>
      </c>
      <c r="M526" s="6" t="s">
        <f>=I526+J526+K526+L526</f>
      </c>
      <c r="N526" s="16"/>
      <c r="O526" s="16" t="s">
        <v>536</v>
      </c>
    </row>
    <row collapsed="false" customFormat="false" customHeight="false" hidden="false" ht="12.1" outlineLevel="0" r="527">
      <c r="A527" s="29" t="n">
        <v>45847.583472222</v>
      </c>
      <c r="B527" s="30" t="s">
        <v>424</v>
      </c>
      <c r="C527" s="30" t="s">
        <v>592</v>
      </c>
      <c r="D527" s="30" t="s">
        <v>381</v>
      </c>
      <c r="E527" s="30" t="s">
        <v>18</v>
      </c>
      <c r="F527" s="30" t="s">
        <v>20</v>
      </c>
      <c r="G527" s="31" t="n">
        <v>-7</v>
      </c>
      <c r="H527" s="32" t="n">
        <v>1035.2</v>
      </c>
      <c r="I527" s="32" t="n">
        <v>7246.4</v>
      </c>
      <c r="J527" s="32" t="n">
        <v>0</v>
      </c>
      <c r="K527" s="32" t="n">
        <v>-5.79</v>
      </c>
      <c r="L527" s="32" t="n">
        <v>-0</v>
      </c>
      <c r="M527" s="6" t="s">
        <f>=I527+J527+K527+L527</f>
      </c>
      <c r="N527" s="30"/>
      <c r="O527" s="30" t="s">
        <v>536</v>
      </c>
    </row>
    <row collapsed="false" customFormat="false" customHeight="false" hidden="false" ht="12.1" outlineLevel="0" r="528">
      <c r="A528" s="29" t="n">
        <v>45847.583472222</v>
      </c>
      <c r="B528" s="30" t="s">
        <v>424</v>
      </c>
      <c r="C528" s="30" t="s">
        <v>592</v>
      </c>
      <c r="D528" s="30" t="s">
        <v>381</v>
      </c>
      <c r="E528" s="30" t="s">
        <v>18</v>
      </c>
      <c r="F528" s="30" t="s">
        <v>20</v>
      </c>
      <c r="G528" s="31" t="n">
        <v>-12</v>
      </c>
      <c r="H528" s="32" t="n">
        <v>1035.3</v>
      </c>
      <c r="I528" s="32" t="n">
        <v>12423.6</v>
      </c>
      <c r="J528" s="32" t="n">
        <v>0</v>
      </c>
      <c r="K528" s="32" t="n">
        <v>-9.93</v>
      </c>
      <c r="L528" s="32" t="n">
        <v>-0</v>
      </c>
      <c r="M528" s="6" t="s">
        <f>=I528+J528+K528+L528</f>
      </c>
      <c r="N528" s="30"/>
      <c r="O528" s="30" t="s">
        <v>536</v>
      </c>
    </row>
    <row collapsed="false" customFormat="false" customHeight="false" hidden="false" ht="12.1" outlineLevel="0" r="529">
      <c r="A529" s="29" t="n">
        <v>45847.583472222</v>
      </c>
      <c r="B529" s="30" t="s">
        <v>424</v>
      </c>
      <c r="C529" s="30" t="s">
        <v>592</v>
      </c>
      <c r="D529" s="30" t="s">
        <v>381</v>
      </c>
      <c r="E529" s="30" t="s">
        <v>18</v>
      </c>
      <c r="F529" s="30" t="s">
        <v>20</v>
      </c>
      <c r="G529" s="31" t="n">
        <v>-59</v>
      </c>
      <c r="H529" s="32" t="n">
        <v>1035.3</v>
      </c>
      <c r="I529" s="32" t="n">
        <v>61082.7</v>
      </c>
      <c r="J529" s="32" t="n">
        <v>0</v>
      </c>
      <c r="K529" s="32" t="n">
        <v>-48.87</v>
      </c>
      <c r="L529" s="32" t="n">
        <v>-0</v>
      </c>
      <c r="M529" s="6" t="s">
        <f>=I529+J529+K529+L529</f>
      </c>
      <c r="N529" s="30"/>
      <c r="O529" s="30" t="s">
        <v>536</v>
      </c>
    </row>
    <row collapsed="false" customFormat="false" customHeight="false" hidden="false" ht="12.1" outlineLevel="0" r="530">
      <c r="A530" s="29" t="n">
        <v>45847.583472222</v>
      </c>
      <c r="B530" s="30" t="s">
        <v>424</v>
      </c>
      <c r="C530" s="30" t="s">
        <v>592</v>
      </c>
      <c r="D530" s="30" t="s">
        <v>381</v>
      </c>
      <c r="E530" s="30" t="s">
        <v>18</v>
      </c>
      <c r="F530" s="30" t="s">
        <v>20</v>
      </c>
      <c r="G530" s="31" t="n">
        <v>-1</v>
      </c>
      <c r="H530" s="32" t="n">
        <v>1035.3</v>
      </c>
      <c r="I530" s="32" t="n">
        <v>1035.3</v>
      </c>
      <c r="J530" s="32" t="n">
        <v>0</v>
      </c>
      <c r="K530" s="32" t="n">
        <v>-0.83</v>
      </c>
      <c r="L530" s="32" t="n">
        <v>-0</v>
      </c>
      <c r="M530" s="6" t="s">
        <f>=I530+J530+K530+L530</f>
      </c>
      <c r="N530" s="30"/>
      <c r="O530" s="30" t="s">
        <v>536</v>
      </c>
    </row>
    <row collapsed="false" customFormat="false" customHeight="false" hidden="false" ht="12.1" outlineLevel="0" r="531">
      <c r="A531" s="29" t="n">
        <v>45847.583472222</v>
      </c>
      <c r="B531" s="30" t="s">
        <v>424</v>
      </c>
      <c r="C531" s="30" t="s">
        <v>592</v>
      </c>
      <c r="D531" s="30" t="s">
        <v>381</v>
      </c>
      <c r="E531" s="30" t="s">
        <v>18</v>
      </c>
      <c r="F531" s="30" t="s">
        <v>20</v>
      </c>
      <c r="G531" s="31" t="n">
        <v>-4</v>
      </c>
      <c r="H531" s="32" t="n">
        <v>1035.2</v>
      </c>
      <c r="I531" s="32" t="n">
        <v>4140.8</v>
      </c>
      <c r="J531" s="32" t="n">
        <v>0</v>
      </c>
      <c r="K531" s="32" t="n">
        <v>-2.07</v>
      </c>
      <c r="L531" s="32" t="n">
        <v>-0</v>
      </c>
      <c r="M531" s="6" t="s">
        <f>=I531+J531+K531+L531</f>
      </c>
      <c r="N531" s="30"/>
      <c r="O531" s="30" t="s">
        <v>536</v>
      </c>
    </row>
    <row collapsed="false" customFormat="false" customHeight="false" hidden="false" ht="12.1" outlineLevel="0" r="532">
      <c r="A532" s="20" t="n">
        <v>45847.59162037</v>
      </c>
      <c r="B532" s="16" t="s">
        <v>96</v>
      </c>
      <c r="C532" s="16" t="s">
        <v>616</v>
      </c>
      <c r="D532" s="16" t="s">
        <v>380</v>
      </c>
      <c r="E532" s="16" t="s">
        <v>92</v>
      </c>
      <c r="F532" s="16" t="s">
        <v>20</v>
      </c>
      <c r="G532" s="7" t="n">
        <v>138</v>
      </c>
      <c r="H532" s="6" t="n">
        <v>56.7</v>
      </c>
      <c r="I532" s="6" t="n">
        <v>-78246</v>
      </c>
      <c r="J532" s="6" t="n">
        <v>-3737.04</v>
      </c>
      <c r="K532" s="6" t="n">
        <v>-6.65</v>
      </c>
      <c r="L532" s="6" t="n">
        <v>-0</v>
      </c>
      <c r="M532" s="6" t="s">
        <f>=I532+J532+K532+L532</f>
      </c>
      <c r="N532" s="16"/>
      <c r="O532" s="16" t="s">
        <v>536</v>
      </c>
    </row>
    <row collapsed="false" customFormat="false" customHeight="false" hidden="false" ht="12.1" outlineLevel="0" r="533">
      <c r="A533" s="29" t="n">
        <v>45847.592465278</v>
      </c>
      <c r="B533" s="30" t="s">
        <v>73</v>
      </c>
      <c r="C533" s="30" t="s">
        <v>565</v>
      </c>
      <c r="D533" s="30" t="s">
        <v>381</v>
      </c>
      <c r="E533" s="30" t="s">
        <v>50</v>
      </c>
      <c r="F533" s="30" t="s">
        <v>20</v>
      </c>
      <c r="G533" s="31" t="n">
        <v>-1109</v>
      </c>
      <c r="H533" s="32" t="n">
        <v>1.7385</v>
      </c>
      <c r="I533" s="32" t="n">
        <v>1928</v>
      </c>
      <c r="J533" s="32" t="n">
        <v>0</v>
      </c>
      <c r="K533" s="32" t="n">
        <v>-0</v>
      </c>
      <c r="L533" s="32" t="n">
        <v>-0</v>
      </c>
      <c r="M533" s="6" t="s">
        <f>=I533+J533+K533+L533</f>
      </c>
      <c r="N533" s="30"/>
      <c r="O533" s="30" t="s">
        <v>536</v>
      </c>
    </row>
    <row collapsed="false" customFormat="false" customHeight="false" hidden="false" ht="12.1" outlineLevel="0" r="534">
      <c r="A534" s="20" t="n">
        <v>45847.592673611</v>
      </c>
      <c r="B534" s="16" t="s">
        <v>96</v>
      </c>
      <c r="C534" s="16" t="s">
        <v>616</v>
      </c>
      <c r="D534" s="16" t="s">
        <v>380</v>
      </c>
      <c r="E534" s="16" t="s">
        <v>92</v>
      </c>
      <c r="F534" s="16" t="s">
        <v>20</v>
      </c>
      <c r="G534" s="7" t="n">
        <v>9</v>
      </c>
      <c r="H534" s="6" t="n">
        <v>56.7</v>
      </c>
      <c r="I534" s="6" t="n">
        <v>-5103</v>
      </c>
      <c r="J534" s="6" t="n">
        <v>-243.72</v>
      </c>
      <c r="K534" s="6" t="n">
        <v>-0.43</v>
      </c>
      <c r="L534" s="6" t="n">
        <v>-0</v>
      </c>
      <c r="M534" s="6" t="s">
        <f>=I534+J534+K534+L534</f>
      </c>
      <c r="N534" s="16"/>
      <c r="O534" s="16" t="s">
        <v>536</v>
      </c>
    </row>
    <row collapsed="false" customFormat="false" customHeight="false" hidden="false" ht="12.1" outlineLevel="0" r="535">
      <c r="A535" s="20" t="n">
        <v>45849.726365741</v>
      </c>
      <c r="B535" s="16" t="s">
        <v>400</v>
      </c>
      <c r="C535" s="16" t="s">
        <v>561</v>
      </c>
      <c r="D535" s="16" t="s">
        <v>380</v>
      </c>
      <c r="E535" s="16" t="s">
        <v>18</v>
      </c>
      <c r="F535" s="16" t="s">
        <v>20</v>
      </c>
      <c r="G535" s="7" t="n">
        <v>6</v>
      </c>
      <c r="H535" s="6" t="n">
        <v>74.71</v>
      </c>
      <c r="I535" s="6" t="n">
        <v>-448.26</v>
      </c>
      <c r="J535" s="6" t="n">
        <v>-0</v>
      </c>
      <c r="K535" s="6" t="n">
        <v>-0.36</v>
      </c>
      <c r="L535" s="6" t="n">
        <v>-0</v>
      </c>
      <c r="M535" s="6" t="s">
        <f>=I535+J535+K535+L535</f>
      </c>
      <c r="N535" s="16"/>
      <c r="O535" s="16" t="s">
        <v>536</v>
      </c>
    </row>
    <row collapsed="false" customFormat="false" customHeight="false" hidden="false" ht="12.1" outlineLevel="0" r="536">
      <c r="A536" s="29" t="n">
        <v>45849.794143519</v>
      </c>
      <c r="B536" s="30" t="s">
        <v>400</v>
      </c>
      <c r="C536" s="30" t="s">
        <v>561</v>
      </c>
      <c r="D536" s="30" t="s">
        <v>381</v>
      </c>
      <c r="E536" s="30" t="s">
        <v>18</v>
      </c>
      <c r="F536" s="30" t="s">
        <v>20</v>
      </c>
      <c r="G536" s="31" t="n">
        <v>-6</v>
      </c>
      <c r="H536" s="32" t="n">
        <v>72.89</v>
      </c>
      <c r="I536" s="32" t="n">
        <v>437.34</v>
      </c>
      <c r="J536" s="32" t="n">
        <v>0</v>
      </c>
      <c r="K536" s="32" t="n">
        <v>-0.36</v>
      </c>
      <c r="L536" s="32" t="n">
        <v>-0</v>
      </c>
      <c r="M536" s="6" t="s">
        <f>=I536+J536+K536+L536</f>
      </c>
      <c r="N536" s="30"/>
      <c r="O536" s="30" t="s">
        <v>536</v>
      </c>
    </row>
    <row collapsed="false" customFormat="false" customHeight="false" hidden="false" ht="12.1" outlineLevel="0" r="537">
      <c r="A537" s="37" t="n">
        <v>45853.723252315</v>
      </c>
      <c r="B537" s="38" t="s">
        <v>612</v>
      </c>
      <c r="C537" s="38" t="s">
        <v>174</v>
      </c>
      <c r="D537" s="38" t="s">
        <v>612</v>
      </c>
      <c r="E537" s="38" t="s">
        <v>612</v>
      </c>
      <c r="F537" s="38" t="s">
        <v>20</v>
      </c>
      <c r="G537" s="39" t="n">
        <v>1</v>
      </c>
      <c r="H537" s="40" t="n">
        <v>-1</v>
      </c>
      <c r="I537" s="40" t="n">
        <v>-12</v>
      </c>
      <c r="J537" s="40" t="n">
        <v>0</v>
      </c>
      <c r="K537" s="40" t="n">
        <v>-0</v>
      </c>
      <c r="L537" s="40" t="n">
        <v>-0</v>
      </c>
      <c r="M537" s="6" t="s">
        <f>=I537+J537+K537+L537</f>
      </c>
      <c r="N537" s="38"/>
      <c r="O537" s="38" t="s">
        <v>596</v>
      </c>
    </row>
    <row collapsed="false" customFormat="false" customHeight="false" hidden="false" ht="12.1" outlineLevel="0" r="538">
      <c r="A538" s="21" t="n">
        <v>45861.456678241</v>
      </c>
      <c r="B538" s="22" t="s">
        <v>535</v>
      </c>
      <c r="C538" s="22" t="s">
        <v>174</v>
      </c>
      <c r="D538" s="22" t="s">
        <v>535</v>
      </c>
      <c r="E538" s="22" t="s">
        <v>535</v>
      </c>
      <c r="F538" s="22" t="s">
        <v>20</v>
      </c>
      <c r="G538" s="23" t="n">
        <v>1</v>
      </c>
      <c r="H538" s="24" t="n">
        <v>1</v>
      </c>
      <c r="I538" s="24" t="n">
        <v>20100</v>
      </c>
      <c r="J538" s="24" t="n">
        <v>0</v>
      </c>
      <c r="K538" s="24" t="n">
        <v>-0</v>
      </c>
      <c r="L538" s="24" t="n">
        <v>-0</v>
      </c>
      <c r="M538" s="6" t="s">
        <f>=I538+J538+K538+L538</f>
      </c>
      <c r="N538" s="22"/>
      <c r="O538" s="22" t="s">
        <v>596</v>
      </c>
    </row>
    <row collapsed="false" customFormat="false" customHeight="false" hidden="false" ht="12.1" outlineLevel="0" r="539">
      <c r="A539" s="20" t="n">
        <v>45861.459375</v>
      </c>
      <c r="B539" s="16" t="s">
        <v>435</v>
      </c>
      <c r="C539" s="16" t="s">
        <v>617</v>
      </c>
      <c r="D539" s="16" t="s">
        <v>380</v>
      </c>
      <c r="E539" s="16" t="s">
        <v>92</v>
      </c>
      <c r="F539" s="16" t="s">
        <v>20</v>
      </c>
      <c r="G539" s="7" t="n">
        <v>2</v>
      </c>
      <c r="H539" s="6" t="n">
        <v>1165.5</v>
      </c>
      <c r="I539" s="6" t="n">
        <v>-2331</v>
      </c>
      <c r="J539" s="6" t="n">
        <v>-8.2199999999998</v>
      </c>
      <c r="K539" s="6" t="n">
        <v>-0</v>
      </c>
      <c r="L539" s="6" t="n">
        <v>-0</v>
      </c>
      <c r="M539" s="6" t="s">
        <f>=I539+J539+K539+L539</f>
      </c>
      <c r="N539" s="16"/>
      <c r="O539" s="16" t="s">
        <v>596</v>
      </c>
    </row>
    <row collapsed="false" customFormat="false" customHeight="false" hidden="false" ht="12.1" outlineLevel="0" r="540">
      <c r="A540" s="20" t="n">
        <v>45861.459375</v>
      </c>
      <c r="B540" s="16" t="s">
        <v>116</v>
      </c>
      <c r="C540" s="16" t="s">
        <v>618</v>
      </c>
      <c r="D540" s="16" t="s">
        <v>380</v>
      </c>
      <c r="E540" s="16" t="s">
        <v>92</v>
      </c>
      <c r="F540" s="16" t="s">
        <v>20</v>
      </c>
      <c r="G540" s="7" t="n">
        <v>3</v>
      </c>
      <c r="H540" s="6" t="n">
        <v>89.549</v>
      </c>
      <c r="I540" s="6" t="n">
        <v>-2686.47</v>
      </c>
      <c r="J540" s="6" t="n">
        <v>-50.34</v>
      </c>
      <c r="K540" s="6" t="n">
        <v>-0</v>
      </c>
      <c r="L540" s="6" t="n">
        <v>-0</v>
      </c>
      <c r="M540" s="6" t="s">
        <f>=I540+J540+K540+L540</f>
      </c>
      <c r="N540" s="16"/>
      <c r="O540" s="16" t="s">
        <v>596</v>
      </c>
    </row>
    <row collapsed="false" customFormat="false" customHeight="false" hidden="false" ht="12.1" outlineLevel="0" r="541">
      <c r="A541" s="20" t="n">
        <v>45861.459386574</v>
      </c>
      <c r="B541" s="16" t="s">
        <v>436</v>
      </c>
      <c r="C541" s="16" t="s">
        <v>619</v>
      </c>
      <c r="D541" s="16" t="s">
        <v>380</v>
      </c>
      <c r="E541" s="16" t="s">
        <v>92</v>
      </c>
      <c r="F541" s="16" t="s">
        <v>20</v>
      </c>
      <c r="G541" s="7" t="n">
        <v>2</v>
      </c>
      <c r="H541" s="6" t="n">
        <v>108.73</v>
      </c>
      <c r="I541" s="6" t="n">
        <v>-2174.6</v>
      </c>
      <c r="J541" s="6" t="n">
        <v>-33.76</v>
      </c>
      <c r="K541" s="6" t="n">
        <v>-0</v>
      </c>
      <c r="L541" s="6" t="n">
        <v>-0</v>
      </c>
      <c r="M541" s="6" t="s">
        <f>=I541+J541+K541+L541</f>
      </c>
      <c r="N541" s="16"/>
      <c r="O541" s="16" t="s">
        <v>596</v>
      </c>
    </row>
    <row collapsed="false" customFormat="false" customHeight="false" hidden="false" ht="12.1" outlineLevel="0" r="542">
      <c r="A542" s="20" t="n">
        <v>45861.459386574</v>
      </c>
      <c r="B542" s="16" t="s">
        <v>437</v>
      </c>
      <c r="C542" s="16" t="s">
        <v>620</v>
      </c>
      <c r="D542" s="16" t="s">
        <v>380</v>
      </c>
      <c r="E542" s="16" t="s">
        <v>92</v>
      </c>
      <c r="F542" s="16" t="s">
        <v>20</v>
      </c>
      <c r="G542" s="7" t="n">
        <v>2</v>
      </c>
      <c r="H542" s="6" t="n">
        <v>113.32</v>
      </c>
      <c r="I542" s="6" t="n">
        <v>-2266.4</v>
      </c>
      <c r="J542" s="6" t="n">
        <v>-31.56</v>
      </c>
      <c r="K542" s="6" t="n">
        <v>-0</v>
      </c>
      <c r="L542" s="6" t="n">
        <v>-0</v>
      </c>
      <c r="M542" s="6" t="s">
        <f>=I542+J542+K542+L542</f>
      </c>
      <c r="N542" s="16"/>
      <c r="O542" s="16" t="s">
        <v>596</v>
      </c>
    </row>
    <row collapsed="false" customFormat="false" customHeight="false" hidden="false" ht="12.1" outlineLevel="0" r="543">
      <c r="A543" s="20" t="n">
        <v>45861.459398148</v>
      </c>
      <c r="B543" s="16" t="s">
        <v>438</v>
      </c>
      <c r="C543" s="16" t="s">
        <v>621</v>
      </c>
      <c r="D543" s="16" t="s">
        <v>380</v>
      </c>
      <c r="E543" s="16" t="s">
        <v>92</v>
      </c>
      <c r="F543" s="16" t="s">
        <v>20</v>
      </c>
      <c r="G543" s="7" t="n">
        <v>2</v>
      </c>
      <c r="H543" s="6" t="n">
        <v>107.3</v>
      </c>
      <c r="I543" s="6" t="n">
        <v>-2146</v>
      </c>
      <c r="J543" s="6" t="n">
        <v>-0</v>
      </c>
      <c r="K543" s="6" t="n">
        <v>-0</v>
      </c>
      <c r="L543" s="6" t="n">
        <v>-0</v>
      </c>
      <c r="M543" s="6" t="s">
        <f>=I543+J543+K543+L543</f>
      </c>
      <c r="N543" s="16"/>
      <c r="O543" s="16" t="s">
        <v>596</v>
      </c>
    </row>
    <row collapsed="false" customFormat="false" customHeight="false" hidden="false" ht="12.1" outlineLevel="0" r="544">
      <c r="A544" s="20" t="n">
        <v>45861.459398148</v>
      </c>
      <c r="B544" s="16" t="s">
        <v>439</v>
      </c>
      <c r="C544" s="16" t="s">
        <v>622</v>
      </c>
      <c r="D544" s="16" t="s">
        <v>380</v>
      </c>
      <c r="E544" s="16" t="s">
        <v>92</v>
      </c>
      <c r="F544" s="16" t="s">
        <v>20</v>
      </c>
      <c r="G544" s="7" t="n">
        <v>2</v>
      </c>
      <c r="H544" s="6" t="n">
        <v>108.62</v>
      </c>
      <c r="I544" s="6" t="n">
        <v>-2172.4</v>
      </c>
      <c r="J544" s="6" t="n">
        <v>-21.66</v>
      </c>
      <c r="K544" s="6" t="n">
        <v>-0</v>
      </c>
      <c r="L544" s="6" t="n">
        <v>-0</v>
      </c>
      <c r="M544" s="6" t="s">
        <f>=I544+J544+K544+L544</f>
      </c>
      <c r="N544" s="16"/>
      <c r="O544" s="16" t="s">
        <v>596</v>
      </c>
    </row>
    <row collapsed="false" customFormat="false" customHeight="false" hidden="false" ht="12.1" outlineLevel="0" r="545">
      <c r="A545" s="20" t="n">
        <v>45861.459409722</v>
      </c>
      <c r="B545" s="16" t="s">
        <v>440</v>
      </c>
      <c r="C545" s="16" t="s">
        <v>623</v>
      </c>
      <c r="D545" s="16" t="s">
        <v>380</v>
      </c>
      <c r="E545" s="16" t="s">
        <v>92</v>
      </c>
      <c r="F545" s="16" t="s">
        <v>20</v>
      </c>
      <c r="G545" s="7" t="n">
        <v>1</v>
      </c>
      <c r="H545" s="6" t="n">
        <v>107.5</v>
      </c>
      <c r="I545" s="6" t="n">
        <v>-1075</v>
      </c>
      <c r="J545" s="6" t="n">
        <v>-7.6099999999999</v>
      </c>
      <c r="K545" s="6" t="n">
        <v>-0</v>
      </c>
      <c r="L545" s="6" t="n">
        <v>-0</v>
      </c>
      <c r="M545" s="6" t="s">
        <f>=I545+J545+K545+L545</f>
      </c>
      <c r="N545" s="16"/>
      <c r="O545" s="16" t="s">
        <v>596</v>
      </c>
    </row>
    <row collapsed="false" customFormat="false" customHeight="false" hidden="false" ht="12.1" outlineLevel="0" r="546">
      <c r="A546" s="20" t="n">
        <v>45861.459409722</v>
      </c>
      <c r="B546" s="16" t="s">
        <v>441</v>
      </c>
      <c r="C546" s="16" t="s">
        <v>624</v>
      </c>
      <c r="D546" s="16" t="s">
        <v>380</v>
      </c>
      <c r="E546" s="16" t="s">
        <v>92</v>
      </c>
      <c r="F546" s="16" t="s">
        <v>20</v>
      </c>
      <c r="G546" s="7" t="n">
        <v>1</v>
      </c>
      <c r="H546" s="6" t="n">
        <v>106.73</v>
      </c>
      <c r="I546" s="6" t="n">
        <v>-1067.3</v>
      </c>
      <c r="J546" s="6" t="n">
        <v>-116.11</v>
      </c>
      <c r="K546" s="6" t="n">
        <v>-0</v>
      </c>
      <c r="L546" s="6" t="n">
        <v>-0</v>
      </c>
      <c r="M546" s="6" t="s">
        <f>=I546+J546+K546+L546</f>
      </c>
      <c r="N546" s="16"/>
      <c r="O546" s="16" t="s">
        <v>596</v>
      </c>
    </row>
    <row collapsed="false" customFormat="false" customHeight="false" hidden="false" ht="12.1" outlineLevel="0" r="547">
      <c r="A547" s="20" t="n">
        <v>45861.459421296</v>
      </c>
      <c r="B547" s="16" t="s">
        <v>442</v>
      </c>
      <c r="C547" s="16" t="s">
        <v>625</v>
      </c>
      <c r="D547" s="16" t="s">
        <v>380</v>
      </c>
      <c r="E547" s="16" t="s">
        <v>92</v>
      </c>
      <c r="F547" s="16" t="s">
        <v>20</v>
      </c>
      <c r="G547" s="7" t="n">
        <v>1</v>
      </c>
      <c r="H547" s="6" t="n">
        <v>112.48</v>
      </c>
      <c r="I547" s="6" t="n">
        <v>-1124.8</v>
      </c>
      <c r="J547" s="6" t="n">
        <v>-11.18</v>
      </c>
      <c r="K547" s="6" t="n">
        <v>-0</v>
      </c>
      <c r="L547" s="6" t="n">
        <v>-0</v>
      </c>
      <c r="M547" s="6" t="s">
        <f>=I547+J547+K547+L547</f>
      </c>
      <c r="N547" s="16"/>
      <c r="O547" s="16" t="s">
        <v>596</v>
      </c>
    </row>
    <row collapsed="false" customFormat="false" customHeight="false" hidden="false" ht="12.1" outlineLevel="0" r="548">
      <c r="A548" s="20" t="n">
        <v>45861.459421296</v>
      </c>
      <c r="B548" s="16" t="s">
        <v>443</v>
      </c>
      <c r="C548" s="16" t="s">
        <v>626</v>
      </c>
      <c r="D548" s="16" t="s">
        <v>380</v>
      </c>
      <c r="E548" s="16" t="s">
        <v>92</v>
      </c>
      <c r="F548" s="16" t="s">
        <v>20</v>
      </c>
      <c r="G548" s="7" t="n">
        <v>1</v>
      </c>
      <c r="H548" s="6" t="n">
        <v>100.37</v>
      </c>
      <c r="I548" s="6" t="n">
        <v>-1003.7</v>
      </c>
      <c r="J548" s="6" t="n">
        <v>-1.04</v>
      </c>
      <c r="K548" s="6" t="n">
        <v>-0</v>
      </c>
      <c r="L548" s="6" t="n">
        <v>-0</v>
      </c>
      <c r="M548" s="6" t="s">
        <f>=I548+J548+K548+L548</f>
      </c>
      <c r="N548" s="16"/>
      <c r="O548" s="16" t="s">
        <v>596</v>
      </c>
    </row>
    <row collapsed="false" customFormat="false" customHeight="false" hidden="false" ht="12.1" outlineLevel="0" r="549">
      <c r="A549" s="20" t="n">
        <v>45861.45943287</v>
      </c>
      <c r="B549" s="16" t="s">
        <v>444</v>
      </c>
      <c r="C549" s="16" t="s">
        <v>627</v>
      </c>
      <c r="D549" s="16" t="s">
        <v>380</v>
      </c>
      <c r="E549" s="16" t="s">
        <v>50</v>
      </c>
      <c r="F549" s="16" t="s">
        <v>20</v>
      </c>
      <c r="G549" s="7" t="n">
        <v>54</v>
      </c>
      <c r="H549" s="6" t="n">
        <v>9.75</v>
      </c>
      <c r="I549" s="6" t="n">
        <v>-526.5</v>
      </c>
      <c r="J549" s="6" t="n">
        <v>-0</v>
      </c>
      <c r="K549" s="6" t="n">
        <v>-0</v>
      </c>
      <c r="L549" s="6" t="n">
        <v>-0</v>
      </c>
      <c r="M549" s="6" t="s">
        <f>=I549+J549+K549+L549</f>
      </c>
      <c r="N549" s="16"/>
      <c r="O549" s="16" t="s">
        <v>596</v>
      </c>
    </row>
    <row collapsed="false" customFormat="false" customHeight="false" hidden="false" ht="12.1" outlineLevel="0" r="550">
      <c r="A550" s="20" t="n">
        <v>45861.45943287</v>
      </c>
      <c r="B550" s="16" t="s">
        <v>445</v>
      </c>
      <c r="C550" s="16" t="s">
        <v>628</v>
      </c>
      <c r="D550" s="16" t="s">
        <v>380</v>
      </c>
      <c r="E550" s="16" t="s">
        <v>92</v>
      </c>
      <c r="F550" s="16" t="s">
        <v>20</v>
      </c>
      <c r="G550" s="7" t="n">
        <v>1</v>
      </c>
      <c r="H550" s="6" t="n">
        <v>105.36</v>
      </c>
      <c r="I550" s="6" t="n">
        <v>-1053.6</v>
      </c>
      <c r="J550" s="6" t="n">
        <v>-8.9000000000001</v>
      </c>
      <c r="K550" s="6" t="n">
        <v>-0</v>
      </c>
      <c r="L550" s="6" t="n">
        <v>-0</v>
      </c>
      <c r="M550" s="6" t="s">
        <f>=I550+J550+K550+L550</f>
      </c>
      <c r="N550" s="16"/>
      <c r="O550" s="16" t="s">
        <v>596</v>
      </c>
    </row>
    <row collapsed="false" customFormat="false" customHeight="false" hidden="false" ht="12.1" outlineLevel="0" r="551">
      <c r="A551" s="20" t="n">
        <v>45861.459444444</v>
      </c>
      <c r="B551" s="16" t="s">
        <v>434</v>
      </c>
      <c r="C551" s="16" t="s">
        <v>614</v>
      </c>
      <c r="D551" s="16" t="s">
        <v>380</v>
      </c>
      <c r="E551" s="16" t="s">
        <v>50</v>
      </c>
      <c r="F551" s="16" t="s">
        <v>20</v>
      </c>
      <c r="G551" s="7" t="n">
        <v>1</v>
      </c>
      <c r="H551" s="6" t="n">
        <v>139.52</v>
      </c>
      <c r="I551" s="6" t="n">
        <v>-139.52</v>
      </c>
      <c r="J551" s="6" t="n">
        <v>-0</v>
      </c>
      <c r="K551" s="6" t="n">
        <v>-0</v>
      </c>
      <c r="L551" s="6" t="n">
        <v>-0</v>
      </c>
      <c r="M551" s="6" t="s">
        <f>=I551+J551+K551+L551</f>
      </c>
      <c r="N551" s="16"/>
      <c r="O551" s="16" t="s">
        <v>596</v>
      </c>
    </row>
    <row collapsed="false" customFormat="false" customHeight="false" hidden="false" ht="12.1" outlineLevel="0" r="552">
      <c r="A552" s="29" t="n">
        <v>45861.52125</v>
      </c>
      <c r="B552" s="30" t="s">
        <v>434</v>
      </c>
      <c r="C552" s="30" t="s">
        <v>614</v>
      </c>
      <c r="D552" s="30" t="s">
        <v>381</v>
      </c>
      <c r="E552" s="30" t="s">
        <v>50</v>
      </c>
      <c r="F552" s="30" t="s">
        <v>20</v>
      </c>
      <c r="G552" s="31" t="n">
        <v>-1</v>
      </c>
      <c r="H552" s="32" t="n">
        <v>139.51</v>
      </c>
      <c r="I552" s="32" t="n">
        <v>139.51</v>
      </c>
      <c r="J552" s="32" t="n">
        <v>0</v>
      </c>
      <c r="K552" s="32" t="n">
        <v>-0</v>
      </c>
      <c r="L552" s="32" t="n">
        <v>-0</v>
      </c>
      <c r="M552" s="6" t="s">
        <f>=I552+J552+K552+L552</f>
      </c>
      <c r="N552" s="30"/>
      <c r="O552" s="30" t="s">
        <v>596</v>
      </c>
    </row>
    <row collapsed="false" customFormat="false" customHeight="false" hidden="false" ht="12.1" outlineLevel="0" r="553">
      <c r="A553" s="29" t="n">
        <v>45861.523090278</v>
      </c>
      <c r="B553" s="30" t="s">
        <v>439</v>
      </c>
      <c r="C553" s="30" t="s">
        <v>622</v>
      </c>
      <c r="D553" s="30" t="s">
        <v>381</v>
      </c>
      <c r="E553" s="30" t="s">
        <v>92</v>
      </c>
      <c r="F553" s="30" t="s">
        <v>20</v>
      </c>
      <c r="G553" s="31" t="n">
        <v>-2</v>
      </c>
      <c r="H553" s="32" t="n">
        <v>108.75</v>
      </c>
      <c r="I553" s="32" t="n">
        <v>2175</v>
      </c>
      <c r="J553" s="32" t="n">
        <v>21.66</v>
      </c>
      <c r="K553" s="32" t="n">
        <v>-0</v>
      </c>
      <c r="L553" s="32" t="n">
        <v>-0</v>
      </c>
      <c r="M553" s="6" t="s">
        <f>=I553+J553+K553+L553</f>
      </c>
      <c r="N553" s="30"/>
      <c r="O553" s="30" t="s">
        <v>596</v>
      </c>
    </row>
    <row collapsed="false" customFormat="false" customHeight="false" hidden="false" ht="12.1" outlineLevel="0" r="554">
      <c r="A554" s="20" t="n">
        <v>45861.523101852</v>
      </c>
      <c r="B554" s="16" t="s">
        <v>443</v>
      </c>
      <c r="C554" s="16" t="s">
        <v>626</v>
      </c>
      <c r="D554" s="16" t="s">
        <v>380</v>
      </c>
      <c r="E554" s="16" t="s">
        <v>92</v>
      </c>
      <c r="F554" s="16" t="s">
        <v>20</v>
      </c>
      <c r="G554" s="7" t="n">
        <v>1</v>
      </c>
      <c r="H554" s="6" t="n">
        <v>100.15</v>
      </c>
      <c r="I554" s="6" t="n">
        <v>-1001.5</v>
      </c>
      <c r="J554" s="6" t="n">
        <v>-1.04</v>
      </c>
      <c r="K554" s="6" t="n">
        <v>-0</v>
      </c>
      <c r="L554" s="6" t="n">
        <v>-0</v>
      </c>
      <c r="M554" s="6" t="s">
        <f>=I554+J554+K554+L554</f>
      </c>
      <c r="N554" s="16"/>
      <c r="O554" s="16" t="s">
        <v>596</v>
      </c>
    </row>
    <row collapsed="false" customFormat="false" customHeight="false" hidden="false" ht="12.1" outlineLevel="0" r="555">
      <c r="A555" s="29" t="n">
        <v>45861.73943287</v>
      </c>
      <c r="B555" s="30" t="s">
        <v>444</v>
      </c>
      <c r="C555" s="30" t="s">
        <v>627</v>
      </c>
      <c r="D555" s="30" t="s">
        <v>381</v>
      </c>
      <c r="E555" s="30" t="s">
        <v>50</v>
      </c>
      <c r="F555" s="30" t="s">
        <v>20</v>
      </c>
      <c r="G555" s="31" t="n">
        <v>-54</v>
      </c>
      <c r="H555" s="32" t="n">
        <v>9.76</v>
      </c>
      <c r="I555" s="32" t="n">
        <v>527.04</v>
      </c>
      <c r="J555" s="32" t="n">
        <v>0</v>
      </c>
      <c r="K555" s="32" t="n">
        <v>-0</v>
      </c>
      <c r="L555" s="32" t="n">
        <v>-0</v>
      </c>
      <c r="M555" s="6" t="s">
        <f>=I555+J555+K555+L555</f>
      </c>
      <c r="N555" s="30"/>
      <c r="O555" s="30" t="s">
        <v>596</v>
      </c>
    </row>
    <row collapsed="false" customFormat="false" customHeight="false" hidden="false" ht="12.1" outlineLevel="0" r="556">
      <c r="A556" s="20" t="n">
        <v>45861.855115741</v>
      </c>
      <c r="B556" s="16" t="s">
        <v>434</v>
      </c>
      <c r="C556" s="16" t="s">
        <v>614</v>
      </c>
      <c r="D556" s="16" t="s">
        <v>380</v>
      </c>
      <c r="E556" s="16" t="s">
        <v>50</v>
      </c>
      <c r="F556" s="16" t="s">
        <v>20</v>
      </c>
      <c r="G556" s="7" t="n">
        <v>13</v>
      </c>
      <c r="H556" s="6" t="n">
        <v>139.52</v>
      </c>
      <c r="I556" s="6" t="n">
        <v>-1813.76</v>
      </c>
      <c r="J556" s="6" t="n">
        <v>-0</v>
      </c>
      <c r="K556" s="6" t="n">
        <v>-0</v>
      </c>
      <c r="L556" s="6" t="n">
        <v>-0</v>
      </c>
      <c r="M556" s="6" t="s">
        <f>=I556+J556+K556+L556</f>
      </c>
      <c r="N556" s="16"/>
      <c r="O556" s="16" t="s">
        <v>596</v>
      </c>
    </row>
    <row collapsed="false" customFormat="false" customHeight="false" hidden="false" ht="12.1" outlineLevel="0" r="557">
      <c r="A557" s="33" t="n">
        <v>45862.063310185</v>
      </c>
      <c r="B557" s="34" t="s">
        <v>597</v>
      </c>
      <c r="C557" s="34" t="s">
        <v>174</v>
      </c>
      <c r="D557" s="34" t="s">
        <v>597</v>
      </c>
      <c r="E557" s="34" t="s">
        <v>597</v>
      </c>
      <c r="F557" s="34" t="s">
        <v>20</v>
      </c>
      <c r="G557" s="35" t="n">
        <v>1</v>
      </c>
      <c r="H557" s="36" t="n">
        <v>-1</v>
      </c>
      <c r="I557" s="36" t="n">
        <v>-1.1</v>
      </c>
      <c r="J557" s="36" t="n">
        <v>0</v>
      </c>
      <c r="K557" s="36" t="n">
        <v>-0</v>
      </c>
      <c r="L557" s="36" t="n">
        <v>-0</v>
      </c>
      <c r="M557" s="6" t="s">
        <f>=I557+J557+K557+L557</f>
      </c>
      <c r="N557" s="34"/>
      <c r="O557" s="34" t="s">
        <v>596</v>
      </c>
    </row>
    <row collapsed="false" customFormat="false" customHeight="false" hidden="false" ht="12.1" outlineLevel="0" r="558">
      <c r="A558" s="33" t="n">
        <v>45863.064953704</v>
      </c>
      <c r="B558" s="34" t="s">
        <v>597</v>
      </c>
      <c r="C558" s="34" t="s">
        <v>174</v>
      </c>
      <c r="D558" s="34" t="s">
        <v>597</v>
      </c>
      <c r="E558" s="34" t="s">
        <v>597</v>
      </c>
      <c r="F558" s="34" t="s">
        <v>20</v>
      </c>
      <c r="G558" s="35" t="n">
        <v>1</v>
      </c>
      <c r="H558" s="36" t="n">
        <v>-1</v>
      </c>
      <c r="I558" s="36" t="n">
        <v>-1.11</v>
      </c>
      <c r="J558" s="36" t="n">
        <v>0</v>
      </c>
      <c r="K558" s="36" t="n">
        <v>-0</v>
      </c>
      <c r="L558" s="36" t="n">
        <v>-0</v>
      </c>
      <c r="M558" s="6" t="s">
        <f>=I558+J558+K558+L558</f>
      </c>
      <c r="N558" s="34"/>
      <c r="O558" s="34" t="s">
        <v>596</v>
      </c>
    </row>
    <row collapsed="false" customFormat="false" customHeight="false" hidden="false" ht="12.1" outlineLevel="0" r="559">
      <c r="A559" s="29" t="n">
        <v>45863.54625</v>
      </c>
      <c r="B559" s="30" t="s">
        <v>434</v>
      </c>
      <c r="C559" s="30" t="s">
        <v>614</v>
      </c>
      <c r="D559" s="30" t="s">
        <v>381</v>
      </c>
      <c r="E559" s="30" t="s">
        <v>50</v>
      </c>
      <c r="F559" s="30" t="s">
        <v>20</v>
      </c>
      <c r="G559" s="31" t="n">
        <v>-11</v>
      </c>
      <c r="H559" s="32" t="n">
        <v>139.67</v>
      </c>
      <c r="I559" s="32" t="n">
        <v>1536.37</v>
      </c>
      <c r="J559" s="32" t="n">
        <v>0</v>
      </c>
      <c r="K559" s="32" t="n">
        <v>-0</v>
      </c>
      <c r="L559" s="32" t="n">
        <v>-0</v>
      </c>
      <c r="M559" s="6" t="s">
        <f>=I559+J559+K559+L559</f>
      </c>
      <c r="N559" s="30"/>
      <c r="O559" s="30" t="s">
        <v>596</v>
      </c>
    </row>
    <row collapsed="false" customFormat="false" customHeight="false" hidden="false" ht="12.1" outlineLevel="0" r="560">
      <c r="A560" s="20" t="n">
        <v>45863.571388889</v>
      </c>
      <c r="B560" s="16" t="s">
        <v>434</v>
      </c>
      <c r="C560" s="16" t="s">
        <v>614</v>
      </c>
      <c r="D560" s="16" t="s">
        <v>380</v>
      </c>
      <c r="E560" s="16" t="s">
        <v>50</v>
      </c>
      <c r="F560" s="16" t="s">
        <v>20</v>
      </c>
      <c r="G560" s="7" t="n">
        <v>11</v>
      </c>
      <c r="H560" s="6" t="n">
        <v>139.67</v>
      </c>
      <c r="I560" s="6" t="n">
        <v>-1536.37</v>
      </c>
      <c r="J560" s="6" t="n">
        <v>-0</v>
      </c>
      <c r="K560" s="6" t="n">
        <v>-0</v>
      </c>
      <c r="L560" s="6" t="n">
        <v>-0</v>
      </c>
      <c r="M560" s="6" t="s">
        <f>=I560+J560+K560+L560</f>
      </c>
      <c r="N560" s="16"/>
      <c r="O560" s="16" t="s">
        <v>596</v>
      </c>
    </row>
    <row collapsed="false" customFormat="false" customHeight="false" hidden="false" ht="12.1" outlineLevel="0" r="561">
      <c r="A561" s="33" t="n">
        <v>45864.062592593</v>
      </c>
      <c r="B561" s="34" t="s">
        <v>597</v>
      </c>
      <c r="C561" s="34" t="s">
        <v>174</v>
      </c>
      <c r="D561" s="34" t="s">
        <v>597</v>
      </c>
      <c r="E561" s="34" t="s">
        <v>597</v>
      </c>
      <c r="F561" s="34" t="s">
        <v>20</v>
      </c>
      <c r="G561" s="35" t="n">
        <v>1</v>
      </c>
      <c r="H561" s="36" t="n">
        <v>-1</v>
      </c>
      <c r="I561" s="36" t="n">
        <v>-1.11</v>
      </c>
      <c r="J561" s="36" t="n">
        <v>0</v>
      </c>
      <c r="K561" s="36" t="n">
        <v>-0</v>
      </c>
      <c r="L561" s="36" t="n">
        <v>-0</v>
      </c>
      <c r="M561" s="6" t="s">
        <f>=I561+J561+K561+L561</f>
      </c>
      <c r="N561" s="34"/>
      <c r="O561" s="34" t="s">
        <v>596</v>
      </c>
    </row>
    <row collapsed="false" customFormat="false" customHeight="false" hidden="false" ht="12.1" outlineLevel="0" r="562">
      <c r="A562" s="21" t="n">
        <v>45864.482372685</v>
      </c>
      <c r="B562" s="22" t="s">
        <v>535</v>
      </c>
      <c r="C562" s="22" t="s">
        <v>174</v>
      </c>
      <c r="D562" s="22" t="s">
        <v>535</v>
      </c>
      <c r="E562" s="22" t="s">
        <v>535</v>
      </c>
      <c r="F562" s="22" t="s">
        <v>20</v>
      </c>
      <c r="G562" s="23" t="n">
        <v>1</v>
      </c>
      <c r="H562" s="24" t="n">
        <v>1</v>
      </c>
      <c r="I562" s="24" t="n">
        <v>1000</v>
      </c>
      <c r="J562" s="24" t="n">
        <v>0</v>
      </c>
      <c r="K562" s="24" t="n">
        <v>-0</v>
      </c>
      <c r="L562" s="24" t="n">
        <v>-0</v>
      </c>
      <c r="M562" s="6" t="s">
        <f>=I562+J562+K562+L562</f>
      </c>
      <c r="N562" s="22"/>
      <c r="O562" s="22" t="s">
        <v>596</v>
      </c>
    </row>
    <row collapsed="false" customFormat="false" customHeight="false" hidden="false" ht="12.1" outlineLevel="0" r="563">
      <c r="A563" s="33" t="n">
        <v>45865.061435185</v>
      </c>
      <c r="B563" s="34" t="s">
        <v>597</v>
      </c>
      <c r="C563" s="34" t="s">
        <v>174</v>
      </c>
      <c r="D563" s="34" t="s">
        <v>597</v>
      </c>
      <c r="E563" s="34" t="s">
        <v>597</v>
      </c>
      <c r="F563" s="34" t="s">
        <v>20</v>
      </c>
      <c r="G563" s="35" t="n">
        <v>1</v>
      </c>
      <c r="H563" s="36" t="n">
        <v>-1</v>
      </c>
      <c r="I563" s="36" t="n">
        <v>-1.16</v>
      </c>
      <c r="J563" s="36" t="n">
        <v>0</v>
      </c>
      <c r="K563" s="36" t="n">
        <v>-0</v>
      </c>
      <c r="L563" s="36" t="n">
        <v>-0</v>
      </c>
      <c r="M563" s="6" t="s">
        <f>=I563+J563+K563+L563</f>
      </c>
      <c r="N563" s="34"/>
      <c r="O563" s="34" t="s">
        <v>596</v>
      </c>
    </row>
    <row collapsed="false" customFormat="false" customHeight="false" hidden="false" ht="12.1" outlineLevel="0" r="564">
      <c r="A564" s="33" t="n">
        <v>45866.063703704</v>
      </c>
      <c r="B564" s="34" t="s">
        <v>597</v>
      </c>
      <c r="C564" s="34" t="s">
        <v>174</v>
      </c>
      <c r="D564" s="34" t="s">
        <v>597</v>
      </c>
      <c r="E564" s="34" t="s">
        <v>597</v>
      </c>
      <c r="F564" s="34" t="s">
        <v>20</v>
      </c>
      <c r="G564" s="35" t="n">
        <v>1</v>
      </c>
      <c r="H564" s="36" t="n">
        <v>-1</v>
      </c>
      <c r="I564" s="36" t="n">
        <v>-1.16</v>
      </c>
      <c r="J564" s="36" t="n">
        <v>0</v>
      </c>
      <c r="K564" s="36" t="n">
        <v>-0</v>
      </c>
      <c r="L564" s="36" t="n">
        <v>-0</v>
      </c>
      <c r="M564" s="6" t="s">
        <f>=I564+J564+K564+L564</f>
      </c>
      <c r="N564" s="34"/>
      <c r="O564" s="34" t="s">
        <v>596</v>
      </c>
    </row>
    <row collapsed="false" customFormat="false" customHeight="false" hidden="false" ht="12.1" outlineLevel="0" r="565">
      <c r="A565" s="20" t="n">
        <v>45866.417534722</v>
      </c>
      <c r="B565" s="16" t="s">
        <v>434</v>
      </c>
      <c r="C565" s="16" t="s">
        <v>614</v>
      </c>
      <c r="D565" s="16" t="s">
        <v>380</v>
      </c>
      <c r="E565" s="16" t="s">
        <v>50</v>
      </c>
      <c r="F565" s="16" t="s">
        <v>20</v>
      </c>
      <c r="G565" s="7" t="n">
        <v>2</v>
      </c>
      <c r="H565" s="6" t="n">
        <v>139.85</v>
      </c>
      <c r="I565" s="6" t="n">
        <v>-279.7</v>
      </c>
      <c r="J565" s="6" t="n">
        <v>-0</v>
      </c>
      <c r="K565" s="6" t="n">
        <v>-0</v>
      </c>
      <c r="L565" s="6" t="n">
        <v>-0</v>
      </c>
      <c r="M565" s="6" t="s">
        <f>=I565+J565+K565+L565</f>
      </c>
      <c r="N565" s="16"/>
      <c r="O565" s="16" t="s">
        <v>596</v>
      </c>
    </row>
    <row collapsed="false" customFormat="false" customHeight="false" hidden="false" ht="12.1" outlineLevel="0" r="566">
      <c r="A566" s="33" t="n">
        <v>45866.421388889</v>
      </c>
      <c r="B566" s="34" t="s">
        <v>597</v>
      </c>
      <c r="C566" s="34" t="s">
        <v>174</v>
      </c>
      <c r="D566" s="34" t="s">
        <v>597</v>
      </c>
      <c r="E566" s="34" t="s">
        <v>597</v>
      </c>
      <c r="F566" s="34" t="s">
        <v>20</v>
      </c>
      <c r="G566" s="35" t="n">
        <v>1</v>
      </c>
      <c r="H566" s="36" t="n">
        <v>-1</v>
      </c>
      <c r="I566" s="36" t="n">
        <v>-1.16</v>
      </c>
      <c r="J566" s="36" t="n">
        <v>0</v>
      </c>
      <c r="K566" s="36" t="n">
        <v>-0</v>
      </c>
      <c r="L566" s="36" t="n">
        <v>-0</v>
      </c>
      <c r="M566" s="6" t="s">
        <f>=I566+J566+K566+L566</f>
      </c>
      <c r="N566" s="34"/>
      <c r="O566" s="34" t="s">
        <v>596</v>
      </c>
    </row>
    <row collapsed="false" customFormat="false" customHeight="false" hidden="false" ht="12.1" outlineLevel="0" r="567">
      <c r="A567" s="29" t="n">
        <v>45866.422222222</v>
      </c>
      <c r="B567" s="30" t="s">
        <v>437</v>
      </c>
      <c r="C567" s="30" t="s">
        <v>620</v>
      </c>
      <c r="D567" s="30" t="s">
        <v>381</v>
      </c>
      <c r="E567" s="30" t="s">
        <v>92</v>
      </c>
      <c r="F567" s="30" t="s">
        <v>20</v>
      </c>
      <c r="G567" s="31" t="n">
        <v>-2</v>
      </c>
      <c r="H567" s="32" t="n">
        <v>113.45</v>
      </c>
      <c r="I567" s="32" t="n">
        <v>2269</v>
      </c>
      <c r="J567" s="32" t="n">
        <v>38.14</v>
      </c>
      <c r="K567" s="32" t="n">
        <v>-1.14</v>
      </c>
      <c r="L567" s="32" t="n">
        <v>-0</v>
      </c>
      <c r="M567" s="6" t="s">
        <f>=I567+J567+K567+L567</f>
      </c>
      <c r="N567" s="30"/>
      <c r="O567" s="30" t="s">
        <v>596</v>
      </c>
    </row>
    <row collapsed="false" customFormat="false" customHeight="false" hidden="false" ht="12.1" outlineLevel="0" r="568">
      <c r="A568" s="29" t="n">
        <v>45866.422534722</v>
      </c>
      <c r="B568" s="30" t="s">
        <v>435</v>
      </c>
      <c r="C568" s="30" t="s">
        <v>617</v>
      </c>
      <c r="D568" s="30" t="s">
        <v>381</v>
      </c>
      <c r="E568" s="30" t="s">
        <v>92</v>
      </c>
      <c r="F568" s="30" t="s">
        <v>20</v>
      </c>
      <c r="G568" s="31" t="n">
        <v>-2</v>
      </c>
      <c r="H568" s="32" t="n">
        <v>1187.4</v>
      </c>
      <c r="I568" s="32" t="n">
        <v>2374.8</v>
      </c>
      <c r="J568" s="32" t="n">
        <v>15.06</v>
      </c>
      <c r="K568" s="32" t="n">
        <v>-1.19</v>
      </c>
      <c r="L568" s="32" t="n">
        <v>-0</v>
      </c>
      <c r="M568" s="6" t="s">
        <f>=I568+J568+K568+L568</f>
      </c>
      <c r="N568" s="30"/>
      <c r="O568" s="30" t="s">
        <v>596</v>
      </c>
    </row>
    <row collapsed="false" customFormat="false" customHeight="false" hidden="false" ht="12.1" outlineLevel="0" r="569">
      <c r="A569" s="20" t="n">
        <v>45866.423240741</v>
      </c>
      <c r="B569" s="16" t="s">
        <v>446</v>
      </c>
      <c r="C569" s="16" t="s">
        <v>629</v>
      </c>
      <c r="D569" s="16" t="s">
        <v>380</v>
      </c>
      <c r="E569" s="16" t="s">
        <v>50</v>
      </c>
      <c r="F569" s="16" t="s">
        <v>20</v>
      </c>
      <c r="G569" s="7" t="n">
        <v>30</v>
      </c>
      <c r="H569" s="6" t="n">
        <v>101.15</v>
      </c>
      <c r="I569" s="6" t="n">
        <v>-3034.5</v>
      </c>
      <c r="J569" s="6" t="n">
        <v>-0</v>
      </c>
      <c r="K569" s="6" t="n">
        <v>-0</v>
      </c>
      <c r="L569" s="6" t="n">
        <v>-0</v>
      </c>
      <c r="M569" s="6" t="s">
        <f>=I569+J569+K569+L569</f>
      </c>
      <c r="N569" s="16"/>
      <c r="O569" s="16" t="s">
        <v>596</v>
      </c>
    </row>
    <row collapsed="false" customFormat="false" customHeight="false" hidden="false" ht="12.1" outlineLevel="0" r="570">
      <c r="A570" s="20" t="n">
        <v>45866.42375</v>
      </c>
      <c r="B570" s="16" t="s">
        <v>446</v>
      </c>
      <c r="C570" s="16" t="s">
        <v>629</v>
      </c>
      <c r="D570" s="16" t="s">
        <v>380</v>
      </c>
      <c r="E570" s="16" t="s">
        <v>50</v>
      </c>
      <c r="F570" s="16" t="s">
        <v>20</v>
      </c>
      <c r="G570" s="7" t="n">
        <v>24</v>
      </c>
      <c r="H570" s="6" t="n">
        <v>101.15</v>
      </c>
      <c r="I570" s="6" t="n">
        <v>-2427.6</v>
      </c>
      <c r="J570" s="6" t="n">
        <v>-0</v>
      </c>
      <c r="K570" s="6" t="n">
        <v>-0</v>
      </c>
      <c r="L570" s="6" t="n">
        <v>-0</v>
      </c>
      <c r="M570" s="6" t="s">
        <f>=I570+J570+K570+L570</f>
      </c>
      <c r="N570" s="16"/>
      <c r="O570" s="16" t="s">
        <v>596</v>
      </c>
    </row>
    <row collapsed="false" customFormat="false" customHeight="false" hidden="false" ht="12.1" outlineLevel="0" r="571">
      <c r="A571" s="29" t="n">
        <v>45866.425324074</v>
      </c>
      <c r="B571" s="30" t="s">
        <v>116</v>
      </c>
      <c r="C571" s="30" t="s">
        <v>618</v>
      </c>
      <c r="D571" s="30" t="s">
        <v>381</v>
      </c>
      <c r="E571" s="30" t="s">
        <v>92</v>
      </c>
      <c r="F571" s="30" t="s">
        <v>20</v>
      </c>
      <c r="G571" s="31" t="n">
        <v>-3</v>
      </c>
      <c r="H571" s="32" t="n">
        <v>90.137</v>
      </c>
      <c r="I571" s="32" t="n">
        <v>2704.11</v>
      </c>
      <c r="J571" s="32" t="n">
        <v>55.38</v>
      </c>
      <c r="K571" s="32" t="n">
        <v>-1.35</v>
      </c>
      <c r="L571" s="32" t="n">
        <v>-0</v>
      </c>
      <c r="M571" s="6" t="s">
        <f>=I571+J571+K571+L571</f>
      </c>
      <c r="N571" s="30"/>
      <c r="O571" s="30" t="s">
        <v>596</v>
      </c>
    </row>
    <row collapsed="false" customFormat="false" customHeight="false" hidden="false" ht="12.1" outlineLevel="0" r="572">
      <c r="A572" s="20" t="n">
        <v>45866.425625</v>
      </c>
      <c r="B572" s="16" t="s">
        <v>446</v>
      </c>
      <c r="C572" s="16" t="s">
        <v>629</v>
      </c>
      <c r="D572" s="16" t="s">
        <v>380</v>
      </c>
      <c r="E572" s="16" t="s">
        <v>50</v>
      </c>
      <c r="F572" s="16" t="s">
        <v>20</v>
      </c>
      <c r="G572" s="7" t="n">
        <v>27</v>
      </c>
      <c r="H572" s="6" t="n">
        <v>101.14</v>
      </c>
      <c r="I572" s="6" t="n">
        <v>-2730.78</v>
      </c>
      <c r="J572" s="6" t="n">
        <v>-0</v>
      </c>
      <c r="K572" s="6" t="n">
        <v>-0</v>
      </c>
      <c r="L572" s="6" t="n">
        <v>-0</v>
      </c>
      <c r="M572" s="6" t="s">
        <f>=I572+J572+K572+L572</f>
      </c>
      <c r="N572" s="16"/>
      <c r="O572" s="16" t="s">
        <v>596</v>
      </c>
    </row>
    <row collapsed="false" customFormat="false" customHeight="false" hidden="false" ht="12.1" outlineLevel="0" r="573">
      <c r="A573" s="21" t="n">
        <v>45867.575706019</v>
      </c>
      <c r="B573" s="22" t="s">
        <v>549</v>
      </c>
      <c r="C573" s="22" t="s">
        <v>630</v>
      </c>
      <c r="D573" s="22" t="s">
        <v>549</v>
      </c>
      <c r="E573" s="22" t="s">
        <v>549</v>
      </c>
      <c r="F573" s="22" t="s">
        <v>20</v>
      </c>
      <c r="G573" s="23" t="n">
        <v>1</v>
      </c>
      <c r="H573" s="24" t="n">
        <v>1</v>
      </c>
      <c r="I573" s="24" t="n">
        <v>38.96</v>
      </c>
      <c r="J573" s="24" t="n">
        <v>0</v>
      </c>
      <c r="K573" s="24" t="n">
        <v>-0</v>
      </c>
      <c r="L573" s="24" t="n">
        <v>-0</v>
      </c>
      <c r="M573" s="6" t="s">
        <f>=I573+J573+K573+L573</f>
      </c>
      <c r="N573" s="22"/>
      <c r="O573" s="22" t="s">
        <v>596</v>
      </c>
    </row>
    <row collapsed="false" customFormat="false" customHeight="false" hidden="false" ht="12.1" outlineLevel="0" r="574">
      <c r="A574" s="20" t="n">
        <v>45867.600555556</v>
      </c>
      <c r="B574" s="16" t="s">
        <v>446</v>
      </c>
      <c r="C574" s="16" t="s">
        <v>629</v>
      </c>
      <c r="D574" s="16" t="s">
        <v>380</v>
      </c>
      <c r="E574" s="16" t="s">
        <v>50</v>
      </c>
      <c r="F574" s="16" t="s">
        <v>20</v>
      </c>
      <c r="G574" s="7" t="n">
        <v>1</v>
      </c>
      <c r="H574" s="6" t="n">
        <v>101.17</v>
      </c>
      <c r="I574" s="6" t="n">
        <v>-101.17</v>
      </c>
      <c r="J574" s="6" t="n">
        <v>-0</v>
      </c>
      <c r="K574" s="6" t="n">
        <v>-0</v>
      </c>
      <c r="L574" s="6" t="n">
        <v>-0</v>
      </c>
      <c r="M574" s="6" t="s">
        <f>=I574+J574+K574+L574</f>
      </c>
      <c r="N574" s="16"/>
      <c r="O574" s="16" t="s">
        <v>596</v>
      </c>
    </row>
    <row collapsed="false" customFormat="false" customHeight="false" hidden="false" ht="12.1" outlineLevel="0" r="575">
      <c r="A575" s="20" t="n">
        <v>45867.788263889</v>
      </c>
      <c r="B575" s="16" t="s">
        <v>419</v>
      </c>
      <c r="C575" s="16" t="s">
        <v>587</v>
      </c>
      <c r="D575" s="16" t="s">
        <v>380</v>
      </c>
      <c r="E575" s="16" t="s">
        <v>50</v>
      </c>
      <c r="F575" s="16" t="s">
        <v>20</v>
      </c>
      <c r="G575" s="7" t="n">
        <v>201</v>
      </c>
      <c r="H575" s="6" t="n">
        <v>2.1995</v>
      </c>
      <c r="I575" s="6" t="n">
        <v>-442.1</v>
      </c>
      <c r="J575" s="6" t="n">
        <v>-0</v>
      </c>
      <c r="K575" s="6" t="n">
        <v>-0.14</v>
      </c>
      <c r="L575" s="6" t="n">
        <v>-0</v>
      </c>
      <c r="M575" s="6" t="s">
        <f>=I575+J575+K575+L575</f>
      </c>
      <c r="N575" s="16"/>
      <c r="O575" s="16" t="s">
        <v>536</v>
      </c>
    </row>
    <row collapsed="false" customFormat="false" customHeight="false" hidden="false" ht="12.1" outlineLevel="0" r="576">
      <c r="A576" s="21" t="n">
        <v>45868.020636574</v>
      </c>
      <c r="B576" s="22" t="s">
        <v>549</v>
      </c>
      <c r="C576" s="22" t="s">
        <v>631</v>
      </c>
      <c r="D576" s="22" t="s">
        <v>549</v>
      </c>
      <c r="E576" s="22" t="s">
        <v>549</v>
      </c>
      <c r="F576" s="22" t="s">
        <v>20</v>
      </c>
      <c r="G576" s="23" t="n">
        <v>1</v>
      </c>
      <c r="H576" s="24" t="n">
        <v>4471.74</v>
      </c>
      <c r="I576" s="24" t="n">
        <v>4471.74</v>
      </c>
      <c r="J576" s="24" t="n">
        <v>0</v>
      </c>
      <c r="K576" s="24" t="n">
        <v>-0</v>
      </c>
      <c r="L576" s="24" t="n">
        <v>-0</v>
      </c>
      <c r="M576" s="6" t="s">
        <f>=I576+J576+K576+L576</f>
      </c>
      <c r="N576" s="22"/>
      <c r="O576" s="22" t="s">
        <v>536</v>
      </c>
    </row>
    <row collapsed="false" customFormat="false" customHeight="false" hidden="false" ht="12.1" outlineLevel="0" r="577">
      <c r="A577" s="29" t="n">
        <v>45868.537986111</v>
      </c>
      <c r="B577" s="30" t="s">
        <v>434</v>
      </c>
      <c r="C577" s="30" t="s">
        <v>614</v>
      </c>
      <c r="D577" s="30" t="s">
        <v>381</v>
      </c>
      <c r="E577" s="30" t="s">
        <v>50</v>
      </c>
      <c r="F577" s="30" t="s">
        <v>20</v>
      </c>
      <c r="G577" s="31" t="n">
        <v>-15</v>
      </c>
      <c r="H577" s="32" t="n">
        <v>139.97</v>
      </c>
      <c r="I577" s="32" t="n">
        <v>2099.55</v>
      </c>
      <c r="J577" s="32" t="n">
        <v>0</v>
      </c>
      <c r="K577" s="32" t="n">
        <v>-0</v>
      </c>
      <c r="L577" s="32" t="n">
        <v>-0</v>
      </c>
      <c r="M577" s="6" t="s">
        <f>=I577+J577+K577+L577</f>
      </c>
      <c r="N577" s="30"/>
      <c r="O577" s="30" t="s">
        <v>596</v>
      </c>
    </row>
    <row collapsed="false" customFormat="false" customHeight="false" hidden="false" ht="12.1" outlineLevel="0" r="578">
      <c r="A578" s="20" t="n">
        <v>45868.540740741</v>
      </c>
      <c r="B578" s="16" t="s">
        <v>446</v>
      </c>
      <c r="C578" s="16" t="s">
        <v>629</v>
      </c>
      <c r="D578" s="16" t="s">
        <v>380</v>
      </c>
      <c r="E578" s="16" t="s">
        <v>50</v>
      </c>
      <c r="F578" s="16" t="s">
        <v>20</v>
      </c>
      <c r="G578" s="7" t="n">
        <v>20</v>
      </c>
      <c r="H578" s="6" t="n">
        <v>101.36</v>
      </c>
      <c r="I578" s="6" t="n">
        <v>-2027.2</v>
      </c>
      <c r="J578" s="6" t="n">
        <v>-0</v>
      </c>
      <c r="K578" s="6" t="n">
        <v>-0</v>
      </c>
      <c r="L578" s="6" t="n">
        <v>-0</v>
      </c>
      <c r="M578" s="6" t="s">
        <f>=I578+J578+K578+L578</f>
      </c>
      <c r="N578" s="16"/>
      <c r="O578" s="16" t="s">
        <v>596</v>
      </c>
    </row>
    <row collapsed="false" customFormat="false" customHeight="false" hidden="false" ht="12.1" outlineLevel="0" r="579">
      <c r="A579" s="20" t="n">
        <v>45868.631053241</v>
      </c>
      <c r="B579" s="16" t="s">
        <v>417</v>
      </c>
      <c r="C579" s="16" t="s">
        <v>585</v>
      </c>
      <c r="D579" s="16" t="s">
        <v>380</v>
      </c>
      <c r="E579" s="16" t="s">
        <v>92</v>
      </c>
      <c r="F579" s="16" t="s">
        <v>20</v>
      </c>
      <c r="G579" s="7" t="n">
        <v>7</v>
      </c>
      <c r="H579" s="6" t="n">
        <v>59.839</v>
      </c>
      <c r="I579" s="6" t="n">
        <v>-4188.73</v>
      </c>
      <c r="J579" s="6" t="n">
        <v>-77.63</v>
      </c>
      <c r="K579" s="6" t="n">
        <v>-2.1</v>
      </c>
      <c r="L579" s="6" t="n">
        <v>-0</v>
      </c>
      <c r="M579" s="6" t="s">
        <f>=I579+J579+K579+L579</f>
      </c>
      <c r="N579" s="16"/>
      <c r="O579" s="16" t="s">
        <v>596</v>
      </c>
    </row>
    <row collapsed="false" customFormat="false" customHeight="false" hidden="false" ht="12.1" outlineLevel="0" r="580">
      <c r="A580" s="20" t="n">
        <v>45868.63306713</v>
      </c>
      <c r="B580" s="16" t="s">
        <v>417</v>
      </c>
      <c r="C580" s="16" t="s">
        <v>585</v>
      </c>
      <c r="D580" s="16" t="s">
        <v>380</v>
      </c>
      <c r="E580" s="16" t="s">
        <v>92</v>
      </c>
      <c r="F580" s="16" t="s">
        <v>20</v>
      </c>
      <c r="G580" s="7" t="n">
        <v>1</v>
      </c>
      <c r="H580" s="6" t="n">
        <v>59.878</v>
      </c>
      <c r="I580" s="6" t="n">
        <v>-598.78</v>
      </c>
      <c r="J580" s="6" t="n">
        <v>-11.09</v>
      </c>
      <c r="K580" s="6" t="n">
        <v>-0.3</v>
      </c>
      <c r="L580" s="6" t="n">
        <v>-0</v>
      </c>
      <c r="M580" s="6" t="s">
        <f>=I580+J580+K580+L580</f>
      </c>
      <c r="N580" s="16"/>
      <c r="O580" s="16" t="s">
        <v>596</v>
      </c>
    </row>
    <row collapsed="false" customFormat="false" customHeight="false" hidden="false" ht="12.1" outlineLevel="0" r="581">
      <c r="A581" s="20" t="n">
        <v>45868.648391204</v>
      </c>
      <c r="B581" s="16" t="s">
        <v>96</v>
      </c>
      <c r="C581" s="16" t="s">
        <v>616</v>
      </c>
      <c r="D581" s="16" t="s">
        <v>380</v>
      </c>
      <c r="E581" s="16" t="s">
        <v>92</v>
      </c>
      <c r="F581" s="16" t="s">
        <v>20</v>
      </c>
      <c r="G581" s="7" t="n">
        <v>7</v>
      </c>
      <c r="H581" s="6" t="n">
        <v>60.046</v>
      </c>
      <c r="I581" s="6" t="n">
        <v>-4203.22</v>
      </c>
      <c r="J581" s="6" t="n">
        <v>-1.19</v>
      </c>
      <c r="K581" s="6" t="n">
        <v>-0.36</v>
      </c>
      <c r="L581" s="6" t="n">
        <v>-0</v>
      </c>
      <c r="M581" s="6" t="s">
        <f>=I581+J581+K581+L581</f>
      </c>
      <c r="N581" s="16"/>
      <c r="O581" s="16" t="s">
        <v>536</v>
      </c>
    </row>
    <row collapsed="false" customFormat="false" customHeight="false" hidden="false" ht="12.1" outlineLevel="0" r="582">
      <c r="A582" s="20" t="n">
        <v>45868.649918981</v>
      </c>
      <c r="B582" s="16" t="s">
        <v>419</v>
      </c>
      <c r="C582" s="16" t="s">
        <v>587</v>
      </c>
      <c r="D582" s="16" t="s">
        <v>380</v>
      </c>
      <c r="E582" s="16" t="s">
        <v>50</v>
      </c>
      <c r="F582" s="16" t="s">
        <v>20</v>
      </c>
      <c r="G582" s="7" t="n">
        <v>122</v>
      </c>
      <c r="H582" s="6" t="n">
        <v>2.185</v>
      </c>
      <c r="I582" s="6" t="n">
        <v>-266.57</v>
      </c>
      <c r="J582" s="6" t="n">
        <v>-0</v>
      </c>
      <c r="K582" s="6" t="n">
        <v>-0</v>
      </c>
      <c r="L582" s="6" t="n">
        <v>-0</v>
      </c>
      <c r="M582" s="6" t="s">
        <f>=I582+J582+K582+L582</f>
      </c>
      <c r="N582" s="16"/>
      <c r="O582" s="16" t="s">
        <v>536</v>
      </c>
    </row>
    <row collapsed="false" customFormat="false" customHeight="false" hidden="false" ht="12.1" outlineLevel="0" r="583">
      <c r="A583" s="20" t="n">
        <v>45869.445381944</v>
      </c>
      <c r="B583" s="16" t="s">
        <v>446</v>
      </c>
      <c r="C583" s="16" t="s">
        <v>629</v>
      </c>
      <c r="D583" s="16" t="s">
        <v>380</v>
      </c>
      <c r="E583" s="16" t="s">
        <v>50</v>
      </c>
      <c r="F583" s="16" t="s">
        <v>20</v>
      </c>
      <c r="G583" s="7" t="n">
        <v>1</v>
      </c>
      <c r="H583" s="6" t="n">
        <v>99.93</v>
      </c>
      <c r="I583" s="6" t="n">
        <v>-99.93</v>
      </c>
      <c r="J583" s="6" t="n">
        <v>-0</v>
      </c>
      <c r="K583" s="6" t="n">
        <v>-0</v>
      </c>
      <c r="L583" s="6" t="n">
        <v>-0</v>
      </c>
      <c r="M583" s="6" t="s">
        <f>=I583+J583+K583+L583</f>
      </c>
      <c r="N583" s="16"/>
      <c r="O583" s="16" t="s">
        <v>596</v>
      </c>
    </row>
    <row collapsed="false" customFormat="false" customHeight="false" hidden="false" ht="12.1" outlineLevel="0" r="584">
      <c r="A584" s="29" t="n">
        <v>45876.494479167</v>
      </c>
      <c r="B584" s="30" t="s">
        <v>417</v>
      </c>
      <c r="C584" s="30" t="s">
        <v>585</v>
      </c>
      <c r="D584" s="30" t="s">
        <v>381</v>
      </c>
      <c r="E584" s="30" t="s">
        <v>92</v>
      </c>
      <c r="F584" s="30" t="s">
        <v>20</v>
      </c>
      <c r="G584" s="31" t="n">
        <v>-8</v>
      </c>
      <c r="H584" s="32" t="n">
        <v>59.904</v>
      </c>
      <c r="I584" s="32" t="n">
        <v>4792.32</v>
      </c>
      <c r="J584" s="32" t="n">
        <v>101.12</v>
      </c>
      <c r="K584" s="32" t="n">
        <v>-2.4</v>
      </c>
      <c r="L584" s="32" t="n">
        <v>-0</v>
      </c>
      <c r="M584" s="6" t="s">
        <f>=I584+J584+K584+L584</f>
      </c>
      <c r="N584" s="30"/>
      <c r="O584" s="30" t="s">
        <v>596</v>
      </c>
    </row>
    <row collapsed="false" customFormat="false" customHeight="false" hidden="false" ht="12.1" outlineLevel="0" r="585">
      <c r="A585" s="20" t="n">
        <v>45876.683090278</v>
      </c>
      <c r="B585" s="16" t="s">
        <v>446</v>
      </c>
      <c r="C585" s="16" t="s">
        <v>629</v>
      </c>
      <c r="D585" s="16" t="s">
        <v>380</v>
      </c>
      <c r="E585" s="16" t="s">
        <v>50</v>
      </c>
      <c r="F585" s="16" t="s">
        <v>20</v>
      </c>
      <c r="G585" s="7" t="n">
        <v>45</v>
      </c>
      <c r="H585" s="6" t="n">
        <v>100.59</v>
      </c>
      <c r="I585" s="6" t="n">
        <v>-4526.55</v>
      </c>
      <c r="J585" s="6" t="n">
        <v>-0</v>
      </c>
      <c r="K585" s="6" t="n">
        <v>-0</v>
      </c>
      <c r="L585" s="6" t="n">
        <v>-0</v>
      </c>
      <c r="M585" s="6" t="s">
        <f>=I585+J585+K585+L585</f>
      </c>
      <c r="N585" s="16"/>
      <c r="O585" s="16" t="s">
        <v>596</v>
      </c>
    </row>
    <row collapsed="false" customFormat="false" customHeight="false" hidden="false" ht="12.1" outlineLevel="0" r="586">
      <c r="A586" s="20" t="n">
        <v>45876.812407407</v>
      </c>
      <c r="B586" s="16" t="s">
        <v>446</v>
      </c>
      <c r="C586" s="16" t="s">
        <v>629</v>
      </c>
      <c r="D586" s="16" t="s">
        <v>380</v>
      </c>
      <c r="E586" s="16" t="s">
        <v>50</v>
      </c>
      <c r="F586" s="16" t="s">
        <v>20</v>
      </c>
      <c r="G586" s="7" t="n">
        <v>3</v>
      </c>
      <c r="H586" s="6" t="n">
        <v>100.5</v>
      </c>
      <c r="I586" s="6" t="n">
        <v>-301.5</v>
      </c>
      <c r="J586" s="6" t="n">
        <v>-0</v>
      </c>
      <c r="K586" s="6" t="n">
        <v>-0</v>
      </c>
      <c r="L586" s="6" t="n">
        <v>-0</v>
      </c>
      <c r="M586" s="6" t="s">
        <f>=I586+J586+K586+L586</f>
      </c>
      <c r="N586" s="16"/>
      <c r="O586" s="16" t="s">
        <v>596</v>
      </c>
    </row>
    <row collapsed="false" customFormat="false" customHeight="false" hidden="false" ht="12.1" outlineLevel="0" r="587">
      <c r="A587" s="21" t="n">
        <v>45877.23724537</v>
      </c>
      <c r="B587" s="22" t="s">
        <v>535</v>
      </c>
      <c r="C587" s="22" t="s">
        <v>174</v>
      </c>
      <c r="D587" s="22" t="s">
        <v>535</v>
      </c>
      <c r="E587" s="22" t="s">
        <v>535</v>
      </c>
      <c r="F587" s="22" t="s">
        <v>20</v>
      </c>
      <c r="G587" s="23" t="n">
        <v>1</v>
      </c>
      <c r="H587" s="24" t="n">
        <v>1</v>
      </c>
      <c r="I587" s="24" t="n">
        <v>1336</v>
      </c>
      <c r="J587" s="24" t="n">
        <v>0</v>
      </c>
      <c r="K587" s="24" t="n">
        <v>-0</v>
      </c>
      <c r="L587" s="24" t="n">
        <v>-0</v>
      </c>
      <c r="M587" s="6" t="s">
        <f>=I587+J587+K587+L587</f>
      </c>
      <c r="N587" s="22"/>
      <c r="O587" s="22" t="s">
        <v>596</v>
      </c>
    </row>
    <row collapsed="false" customFormat="false" customHeight="false" hidden="false" ht="12.1" outlineLevel="0" r="588">
      <c r="A588" s="21" t="n">
        <v>45877.422002315</v>
      </c>
      <c r="B588" s="22" t="s">
        <v>549</v>
      </c>
      <c r="C588" s="22" t="s">
        <v>632</v>
      </c>
      <c r="D588" s="22" t="s">
        <v>549</v>
      </c>
      <c r="E588" s="22" t="s">
        <v>549</v>
      </c>
      <c r="F588" s="22" t="s">
        <v>20</v>
      </c>
      <c r="G588" s="23" t="n">
        <v>1</v>
      </c>
      <c r="H588" s="24" t="n">
        <v>1</v>
      </c>
      <c r="I588" s="24" t="n">
        <v>20.96</v>
      </c>
      <c r="J588" s="24" t="n">
        <v>0</v>
      </c>
      <c r="K588" s="24" t="n">
        <v>-0</v>
      </c>
      <c r="L588" s="24" t="n">
        <v>-0</v>
      </c>
      <c r="M588" s="6" t="s">
        <f>=I588+J588+K588+L588</f>
      </c>
      <c r="N588" s="22"/>
      <c r="O588" s="22" t="s">
        <v>596</v>
      </c>
    </row>
    <row collapsed="false" customFormat="false" customHeight="false" hidden="false" ht="12.1" outlineLevel="0" r="589">
      <c r="A589" s="21" t="n">
        <v>45877.627465278</v>
      </c>
      <c r="B589" s="22" t="s">
        <v>549</v>
      </c>
      <c r="C589" s="22" t="s">
        <v>633</v>
      </c>
      <c r="D589" s="22" t="s">
        <v>549</v>
      </c>
      <c r="E589" s="22" t="s">
        <v>549</v>
      </c>
      <c r="F589" s="22" t="s">
        <v>20</v>
      </c>
      <c r="G589" s="23" t="n">
        <v>1</v>
      </c>
      <c r="H589" s="24" t="n">
        <v>1</v>
      </c>
      <c r="I589" s="24" t="n">
        <v>146.48</v>
      </c>
      <c r="J589" s="24" t="n">
        <v>0</v>
      </c>
      <c r="K589" s="24" t="n">
        <v>-0</v>
      </c>
      <c r="L589" s="24" t="n">
        <v>-0</v>
      </c>
      <c r="M589" s="6" t="s">
        <f>=I589+J589+K589+L589</f>
      </c>
      <c r="N589" s="22"/>
      <c r="O589" s="22" t="s">
        <v>596</v>
      </c>
    </row>
    <row collapsed="false" customFormat="false" customHeight="false" hidden="false" ht="12.1" outlineLevel="0" r="590">
      <c r="A590" s="20" t="n">
        <v>45877.669594907</v>
      </c>
      <c r="B590" s="16" t="s">
        <v>446</v>
      </c>
      <c r="C590" s="16" t="s">
        <v>629</v>
      </c>
      <c r="D590" s="16" t="s">
        <v>380</v>
      </c>
      <c r="E590" s="16" t="s">
        <v>50</v>
      </c>
      <c r="F590" s="16" t="s">
        <v>20</v>
      </c>
      <c r="G590" s="7" t="n">
        <v>16</v>
      </c>
      <c r="H590" s="6" t="n">
        <v>100.57</v>
      </c>
      <c r="I590" s="6" t="n">
        <v>-1609.12</v>
      </c>
      <c r="J590" s="6" t="n">
        <v>-0</v>
      </c>
      <c r="K590" s="6" t="n">
        <v>-0</v>
      </c>
      <c r="L590" s="6" t="n">
        <v>-0</v>
      </c>
      <c r="M590" s="6" t="s">
        <f>=I590+J590+K590+L590</f>
      </c>
      <c r="N590" s="16"/>
      <c r="O590" s="16" t="s">
        <v>596</v>
      </c>
    </row>
    <row collapsed="false" customFormat="false" customHeight="false" hidden="false" ht="12.1" outlineLevel="0" r="591">
      <c r="A591" s="21" t="n">
        <v>45881.503530093</v>
      </c>
      <c r="B591" s="22" t="s">
        <v>549</v>
      </c>
      <c r="C591" s="22" t="s">
        <v>634</v>
      </c>
      <c r="D591" s="22" t="s">
        <v>549</v>
      </c>
      <c r="E591" s="22" t="s">
        <v>549</v>
      </c>
      <c r="F591" s="22" t="s">
        <v>20</v>
      </c>
      <c r="G591" s="23" t="n">
        <v>1</v>
      </c>
      <c r="H591" s="24" t="n">
        <v>1</v>
      </c>
      <c r="I591" s="24" t="n">
        <v>20.55</v>
      </c>
      <c r="J591" s="24" t="n">
        <v>0</v>
      </c>
      <c r="K591" s="24" t="n">
        <v>-0</v>
      </c>
      <c r="L591" s="24" t="n">
        <v>-0</v>
      </c>
      <c r="M591" s="6" t="s">
        <f>=I591+J591+K591+L591</f>
      </c>
      <c r="N591" s="22"/>
      <c r="O591" s="22" t="s">
        <v>596</v>
      </c>
    </row>
    <row collapsed="false" customFormat="false" customHeight="false" hidden="false" ht="12.1" outlineLevel="0" r="592">
      <c r="A592" s="29" t="n">
        <v>45881.608865741</v>
      </c>
      <c r="B592" s="30" t="s">
        <v>436</v>
      </c>
      <c r="C592" s="30" t="s">
        <v>619</v>
      </c>
      <c r="D592" s="30" t="s">
        <v>381</v>
      </c>
      <c r="E592" s="30" t="s">
        <v>92</v>
      </c>
      <c r="F592" s="30" t="s">
        <v>20</v>
      </c>
      <c r="G592" s="31" t="n">
        <v>-2</v>
      </c>
      <c r="H592" s="32" t="n">
        <v>108.78</v>
      </c>
      <c r="I592" s="32" t="n">
        <v>2175.6</v>
      </c>
      <c r="J592" s="32" t="n">
        <v>20.78</v>
      </c>
      <c r="K592" s="32" t="n">
        <v>-1.09</v>
      </c>
      <c r="L592" s="32" t="n">
        <v>-0</v>
      </c>
      <c r="M592" s="6" t="s">
        <f>=I592+J592+K592+L592</f>
      </c>
      <c r="N592" s="30"/>
      <c r="O592" s="30" t="s">
        <v>596</v>
      </c>
    </row>
    <row collapsed="false" customFormat="false" customHeight="false" hidden="false" ht="12.1" outlineLevel="0" r="593">
      <c r="A593" s="29" t="n">
        <v>45881.609618056</v>
      </c>
      <c r="B593" s="30" t="s">
        <v>440</v>
      </c>
      <c r="C593" s="30" t="s">
        <v>623</v>
      </c>
      <c r="D593" s="30" t="s">
        <v>381</v>
      </c>
      <c r="E593" s="30" t="s">
        <v>92</v>
      </c>
      <c r="F593" s="30" t="s">
        <v>20</v>
      </c>
      <c r="G593" s="31" t="n">
        <v>-1</v>
      </c>
      <c r="H593" s="32" t="n">
        <v>107.86</v>
      </c>
      <c r="I593" s="32" t="n">
        <v>1078.6</v>
      </c>
      <c r="J593" s="32" t="n">
        <v>0.69000000000005</v>
      </c>
      <c r="K593" s="32" t="n">
        <v>-0.54</v>
      </c>
      <c r="L593" s="32" t="n">
        <v>-0</v>
      </c>
      <c r="M593" s="6" t="s">
        <f>=I593+J593+K593+L593</f>
      </c>
      <c r="N593" s="30"/>
      <c r="O593" s="30" t="s">
        <v>596</v>
      </c>
    </row>
    <row collapsed="false" customFormat="false" customHeight="false" hidden="false" ht="12.1" outlineLevel="0" r="594">
      <c r="A594" s="29" t="n">
        <v>45881.611018519</v>
      </c>
      <c r="B594" s="30" t="s">
        <v>442</v>
      </c>
      <c r="C594" s="30" t="s">
        <v>625</v>
      </c>
      <c r="D594" s="30" t="s">
        <v>381</v>
      </c>
      <c r="E594" s="30" t="s">
        <v>92</v>
      </c>
      <c r="F594" s="30" t="s">
        <v>20</v>
      </c>
      <c r="G594" s="31" t="n">
        <v>-1</v>
      </c>
      <c r="H594" s="32" t="n">
        <v>112.78</v>
      </c>
      <c r="I594" s="32" t="n">
        <v>1127.8</v>
      </c>
      <c r="J594" s="32" t="n">
        <v>4.1900000000001</v>
      </c>
      <c r="K594" s="32" t="n">
        <v>-0.56</v>
      </c>
      <c r="L594" s="32" t="n">
        <v>-0</v>
      </c>
      <c r="M594" s="6" t="s">
        <f>=I594+J594+K594+L594</f>
      </c>
      <c r="N594" s="30"/>
      <c r="O594" s="30" t="s">
        <v>596</v>
      </c>
    </row>
    <row collapsed="false" customFormat="false" customHeight="false" hidden="false" ht="12.1" outlineLevel="0" r="595">
      <c r="A595" s="29" t="n">
        <v>45881.611342593</v>
      </c>
      <c r="B595" s="30" t="s">
        <v>445</v>
      </c>
      <c r="C595" s="30" t="s">
        <v>628</v>
      </c>
      <c r="D595" s="30" t="s">
        <v>381</v>
      </c>
      <c r="E595" s="30" t="s">
        <v>92</v>
      </c>
      <c r="F595" s="30" t="s">
        <v>20</v>
      </c>
      <c r="G595" s="31" t="n">
        <v>-1</v>
      </c>
      <c r="H595" s="32" t="n">
        <v>106.75</v>
      </c>
      <c r="I595" s="32" t="n">
        <v>1067.5</v>
      </c>
      <c r="J595" s="32" t="n">
        <v>2.05</v>
      </c>
      <c r="K595" s="32" t="n">
        <v>-0.53</v>
      </c>
      <c r="L595" s="32" t="n">
        <v>-0</v>
      </c>
      <c r="M595" s="6" t="s">
        <f>=I595+J595+K595+L595</f>
      </c>
      <c r="N595" s="30"/>
      <c r="O595" s="30" t="s">
        <v>596</v>
      </c>
    </row>
    <row collapsed="false" customFormat="false" customHeight="false" hidden="false" ht="12.1" outlineLevel="0" r="596">
      <c r="A596" s="29" t="n">
        <v>45881.611689815</v>
      </c>
      <c r="B596" s="30" t="s">
        <v>438</v>
      </c>
      <c r="C596" s="30" t="s">
        <v>621</v>
      </c>
      <c r="D596" s="30" t="s">
        <v>381</v>
      </c>
      <c r="E596" s="30" t="s">
        <v>92</v>
      </c>
      <c r="F596" s="30" t="s">
        <v>20</v>
      </c>
      <c r="G596" s="31" t="n">
        <v>-2</v>
      </c>
      <c r="H596" s="32" t="n">
        <v>108.89</v>
      </c>
      <c r="I596" s="32" t="n">
        <v>2177.8</v>
      </c>
      <c r="J596" s="32" t="n">
        <v>26.84</v>
      </c>
      <c r="K596" s="32" t="n">
        <v>-1.09</v>
      </c>
      <c r="L596" s="32" t="n">
        <v>-0</v>
      </c>
      <c r="M596" s="6" t="s">
        <f>=I596+J596+K596+L596</f>
      </c>
      <c r="N596" s="30"/>
      <c r="O596" s="30" t="s">
        <v>596</v>
      </c>
    </row>
    <row collapsed="false" customFormat="false" customHeight="false" hidden="false" ht="12.1" outlineLevel="0" r="597">
      <c r="A597" s="29" t="n">
        <v>45881.612395833</v>
      </c>
      <c r="B597" s="30" t="s">
        <v>443</v>
      </c>
      <c r="C597" s="30" t="s">
        <v>626</v>
      </c>
      <c r="D597" s="30" t="s">
        <v>381</v>
      </c>
      <c r="E597" s="30" t="s">
        <v>92</v>
      </c>
      <c r="F597" s="30" t="s">
        <v>20</v>
      </c>
      <c r="G597" s="31" t="n">
        <v>-2</v>
      </c>
      <c r="H597" s="32" t="n">
        <v>102.35</v>
      </c>
      <c r="I597" s="32" t="n">
        <v>2047</v>
      </c>
      <c r="J597" s="32" t="n">
        <v>22.9</v>
      </c>
      <c r="K597" s="32" t="n">
        <v>-1.02</v>
      </c>
      <c r="L597" s="32" t="n">
        <v>-0</v>
      </c>
      <c r="M597" s="6" t="s">
        <f>=I597+J597+K597+L597</f>
      </c>
      <c r="N597" s="30"/>
      <c r="O597" s="30" t="s">
        <v>596</v>
      </c>
    </row>
    <row collapsed="false" customFormat="false" customHeight="false" hidden="false" ht="12.1" outlineLevel="0" r="598">
      <c r="A598" s="20" t="n">
        <v>45881.631631944</v>
      </c>
      <c r="B598" s="16" t="s">
        <v>447</v>
      </c>
      <c r="C598" s="16" t="s">
        <v>635</v>
      </c>
      <c r="D598" s="16" t="s">
        <v>380</v>
      </c>
      <c r="E598" s="16" t="s">
        <v>92</v>
      </c>
      <c r="F598" s="16" t="s">
        <v>20</v>
      </c>
      <c r="G598" s="7" t="n">
        <v>10</v>
      </c>
      <c r="H598" s="6" t="n">
        <v>111.45</v>
      </c>
      <c r="I598" s="6" t="n">
        <v>-11145</v>
      </c>
      <c r="J598" s="6" t="n">
        <v>-111.8</v>
      </c>
      <c r="K598" s="6" t="n">
        <v>-5.57</v>
      </c>
      <c r="L598" s="6" t="n">
        <v>-0</v>
      </c>
      <c r="M598" s="6" t="s">
        <f>=I598+J598+K598+L598</f>
      </c>
      <c r="N598" s="16"/>
      <c r="O598" s="16" t="s">
        <v>596</v>
      </c>
    </row>
    <row collapsed="false" customFormat="false" customHeight="false" hidden="false" ht="12.1" outlineLevel="0" r="599">
      <c r="A599" s="29" t="n">
        <v>45881.632280093</v>
      </c>
      <c r="B599" s="30" t="s">
        <v>441</v>
      </c>
      <c r="C599" s="30" t="s">
        <v>624</v>
      </c>
      <c r="D599" s="30" t="s">
        <v>381</v>
      </c>
      <c r="E599" s="30" t="s">
        <v>92</v>
      </c>
      <c r="F599" s="30" t="s">
        <v>20</v>
      </c>
      <c r="G599" s="31" t="n">
        <v>-1</v>
      </c>
      <c r="H599" s="32" t="n">
        <v>108.7</v>
      </c>
      <c r="I599" s="32" t="n">
        <v>1087</v>
      </c>
      <c r="J599" s="32" t="n">
        <v>0.71000000000004</v>
      </c>
      <c r="K599" s="32" t="n">
        <v>-0.54</v>
      </c>
      <c r="L599" s="32" t="n">
        <v>-0</v>
      </c>
      <c r="M599" s="6" t="s">
        <f>=I599+J599+K599+L599</f>
      </c>
      <c r="N599" s="30"/>
      <c r="O599" s="30" t="s">
        <v>596</v>
      </c>
    </row>
    <row collapsed="false" customFormat="false" customHeight="false" hidden="false" ht="12.1" outlineLevel="0" r="600">
      <c r="A600" s="21" t="n">
        <v>45881.634363426</v>
      </c>
      <c r="B600" s="22" t="s">
        <v>535</v>
      </c>
      <c r="C600" s="22" t="s">
        <v>174</v>
      </c>
      <c r="D600" s="22" t="s">
        <v>535</v>
      </c>
      <c r="E600" s="22" t="s">
        <v>535</v>
      </c>
      <c r="F600" s="22" t="s">
        <v>20</v>
      </c>
      <c r="G600" s="23" t="n">
        <v>1</v>
      </c>
      <c r="H600" s="24" t="n">
        <v>1</v>
      </c>
      <c r="I600" s="24" t="n">
        <v>500</v>
      </c>
      <c r="J600" s="24" t="n">
        <v>0</v>
      </c>
      <c r="K600" s="24" t="n">
        <v>-0</v>
      </c>
      <c r="L600" s="24" t="n">
        <v>-0</v>
      </c>
      <c r="M600" s="6" t="s">
        <f>=I600+J600+K600+L600</f>
      </c>
      <c r="N600" s="22"/>
      <c r="O600" s="22" t="s">
        <v>596</v>
      </c>
    </row>
    <row collapsed="false" customFormat="false" customHeight="false" hidden="false" ht="12.1" outlineLevel="0" r="601">
      <c r="A601" s="21" t="n">
        <v>45882.433634259</v>
      </c>
      <c r="B601" s="22" t="s">
        <v>549</v>
      </c>
      <c r="C601" s="22" t="s">
        <v>636</v>
      </c>
      <c r="D601" s="22" t="s">
        <v>549</v>
      </c>
      <c r="E601" s="22" t="s">
        <v>549</v>
      </c>
      <c r="F601" s="22" t="s">
        <v>20</v>
      </c>
      <c r="G601" s="23" t="n">
        <v>1</v>
      </c>
      <c r="H601" s="24" t="n">
        <v>1</v>
      </c>
      <c r="I601" s="24" t="n">
        <v>20.75</v>
      </c>
      <c r="J601" s="24" t="n">
        <v>0</v>
      </c>
      <c r="K601" s="24" t="n">
        <v>-0</v>
      </c>
      <c r="L601" s="24" t="n">
        <v>-0</v>
      </c>
      <c r="M601" s="6" t="s">
        <f>=I601+J601+K601+L601</f>
      </c>
      <c r="N601" s="22"/>
      <c r="O601" s="22" t="s">
        <v>596</v>
      </c>
    </row>
    <row collapsed="false" customFormat="false" customHeight="false" hidden="false" ht="12.1" outlineLevel="0" r="602">
      <c r="A602" s="21" t="n">
        <v>45882.437650463</v>
      </c>
      <c r="B602" s="22" t="s">
        <v>549</v>
      </c>
      <c r="C602" s="22" t="s">
        <v>637</v>
      </c>
      <c r="D602" s="22" t="s">
        <v>549</v>
      </c>
      <c r="E602" s="22" t="s">
        <v>549</v>
      </c>
      <c r="F602" s="22" t="s">
        <v>20</v>
      </c>
      <c r="G602" s="23" t="n">
        <v>1</v>
      </c>
      <c r="H602" s="24" t="n">
        <v>1</v>
      </c>
      <c r="I602" s="24" t="n">
        <v>129.64</v>
      </c>
      <c r="J602" s="24" t="n">
        <v>0</v>
      </c>
      <c r="K602" s="24" t="n">
        <v>-0</v>
      </c>
      <c r="L602" s="24" t="n">
        <v>-0</v>
      </c>
      <c r="M602" s="6" t="s">
        <f>=I602+J602+K602+L602</f>
      </c>
      <c r="N602" s="22"/>
      <c r="O602" s="22" t="s">
        <v>596</v>
      </c>
    </row>
    <row collapsed="false" customFormat="false" customHeight="false" hidden="false" ht="12.1" outlineLevel="0" r="603">
      <c r="A603" s="29" t="n">
        <v>45884.800636574</v>
      </c>
      <c r="B603" s="30" t="s">
        <v>446</v>
      </c>
      <c r="C603" s="30" t="s">
        <v>629</v>
      </c>
      <c r="D603" s="30" t="s">
        <v>381</v>
      </c>
      <c r="E603" s="30" t="s">
        <v>50</v>
      </c>
      <c r="F603" s="30" t="s">
        <v>20</v>
      </c>
      <c r="G603" s="31" t="n">
        <v>-167</v>
      </c>
      <c r="H603" s="32" t="n">
        <v>101.18</v>
      </c>
      <c r="I603" s="32" t="n">
        <v>16897.06</v>
      </c>
      <c r="J603" s="32" t="n">
        <v>0</v>
      </c>
      <c r="K603" s="32" t="n">
        <v>-0</v>
      </c>
      <c r="L603" s="32" t="n">
        <v>-0</v>
      </c>
      <c r="M603" s="6" t="s">
        <f>=I603+J603+K603+L603</f>
      </c>
      <c r="N603" s="30"/>
      <c r="O603" s="30" t="s">
        <v>596</v>
      </c>
    </row>
    <row collapsed="false" customFormat="false" customHeight="false" hidden="false" ht="12.1" outlineLevel="0" r="604">
      <c r="A604" s="20" t="n">
        <v>45884.825532407</v>
      </c>
      <c r="B604" s="16" t="s">
        <v>43</v>
      </c>
      <c r="C604" s="16" t="s">
        <v>601</v>
      </c>
      <c r="D604" s="16" t="s">
        <v>380</v>
      </c>
      <c r="E604" s="16" t="s">
        <v>18</v>
      </c>
      <c r="F604" s="16" t="s">
        <v>20</v>
      </c>
      <c r="G604" s="7" t="n">
        <v>5</v>
      </c>
      <c r="H604" s="6" t="n">
        <v>3019.5</v>
      </c>
      <c r="I604" s="6" t="n">
        <v>-15097.5</v>
      </c>
      <c r="J604" s="6" t="n">
        <v>-0</v>
      </c>
      <c r="K604" s="6" t="n">
        <v>-7.55</v>
      </c>
      <c r="L604" s="6" t="n">
        <v>-0</v>
      </c>
      <c r="M604" s="6" t="s">
        <f>=I604+J604+K604+L604</f>
      </c>
      <c r="N604" s="16"/>
      <c r="O604" s="16" t="s">
        <v>596</v>
      </c>
    </row>
    <row collapsed="false" customFormat="false" customHeight="false" hidden="false" ht="12.1" outlineLevel="0" r="605">
      <c r="A605" s="20" t="n">
        <v>45884.82625</v>
      </c>
      <c r="B605" s="16" t="s">
        <v>23</v>
      </c>
      <c r="C605" s="16" t="s">
        <v>603</v>
      </c>
      <c r="D605" s="16" t="s">
        <v>380</v>
      </c>
      <c r="E605" s="16" t="s">
        <v>18</v>
      </c>
      <c r="F605" s="16" t="s">
        <v>20</v>
      </c>
      <c r="G605" s="7" t="n">
        <v>13</v>
      </c>
      <c r="H605" s="6" t="n">
        <v>133.88</v>
      </c>
      <c r="I605" s="6" t="n">
        <v>-1740.44</v>
      </c>
      <c r="J605" s="6" t="n">
        <v>-0</v>
      </c>
      <c r="K605" s="6" t="n">
        <v>-0.87</v>
      </c>
      <c r="L605" s="6" t="n">
        <v>-0</v>
      </c>
      <c r="M605" s="6" t="s">
        <f>=I605+J605+K605+L605</f>
      </c>
      <c r="N605" s="16"/>
      <c r="O605" s="16" t="s">
        <v>596</v>
      </c>
    </row>
    <row collapsed="false" customFormat="false" customHeight="false" hidden="false" ht="12.1" outlineLevel="0" r="606">
      <c r="A606" s="21" t="n">
        <v>45885.393252315</v>
      </c>
      <c r="B606" s="22" t="s">
        <v>535</v>
      </c>
      <c r="C606" s="22" t="s">
        <v>174</v>
      </c>
      <c r="D606" s="22" t="s">
        <v>535</v>
      </c>
      <c r="E606" s="22" t="s">
        <v>535</v>
      </c>
      <c r="F606" s="22" t="s">
        <v>20</v>
      </c>
      <c r="G606" s="23" t="n">
        <v>1</v>
      </c>
      <c r="H606" s="24" t="n">
        <v>1</v>
      </c>
      <c r="I606" s="24" t="n">
        <v>21</v>
      </c>
      <c r="J606" s="24" t="n">
        <v>0</v>
      </c>
      <c r="K606" s="24" t="n">
        <v>-0</v>
      </c>
      <c r="L606" s="24" t="n">
        <v>-0</v>
      </c>
      <c r="M606" s="6" t="s">
        <f>=I606+J606+K606+L606</f>
      </c>
      <c r="N606" s="22"/>
      <c r="O606" s="22" t="s">
        <v>596</v>
      </c>
    </row>
    <row collapsed="false" customFormat="false" customHeight="false" hidden="false" ht="12.1" outlineLevel="0" r="607">
      <c r="A607" s="20" t="n">
        <v>45885.740497685</v>
      </c>
      <c r="B607" s="16" t="s">
        <v>23</v>
      </c>
      <c r="C607" s="16" t="s">
        <v>603</v>
      </c>
      <c r="D607" s="16" t="s">
        <v>380</v>
      </c>
      <c r="E607" s="16" t="s">
        <v>18</v>
      </c>
      <c r="F607" s="16" t="s">
        <v>20</v>
      </c>
      <c r="G607" s="7" t="n">
        <v>1</v>
      </c>
      <c r="H607" s="6" t="n">
        <v>130.68</v>
      </c>
      <c r="I607" s="6" t="n">
        <v>-130.68</v>
      </c>
      <c r="J607" s="6" t="n">
        <v>-0</v>
      </c>
      <c r="K607" s="6" t="n">
        <v>-0.07</v>
      </c>
      <c r="L607" s="6" t="n">
        <v>-0</v>
      </c>
      <c r="M607" s="6" t="s">
        <f>=I607+J607+K607+L607</f>
      </c>
      <c r="N607" s="16"/>
      <c r="O607" s="16" t="s">
        <v>596</v>
      </c>
    </row>
    <row collapsed="false" customFormat="false" customHeight="false" hidden="false" ht="12.1" outlineLevel="0" r="608">
      <c r="A608" s="20" t="n">
        <v>45887.64974537</v>
      </c>
      <c r="B608" s="16" t="s">
        <v>414</v>
      </c>
      <c r="C608" s="16" t="s">
        <v>581</v>
      </c>
      <c r="D608" s="16" t="s">
        <v>380</v>
      </c>
      <c r="E608" s="16" t="s">
        <v>18</v>
      </c>
      <c r="F608" s="16" t="s">
        <v>20</v>
      </c>
      <c r="G608" s="7" t="n">
        <v>1</v>
      </c>
      <c r="H608" s="6" t="n">
        <v>315.22</v>
      </c>
      <c r="I608" s="6" t="n">
        <v>-315.22</v>
      </c>
      <c r="J608" s="6" t="n">
        <v>-0</v>
      </c>
      <c r="K608" s="6" t="n">
        <v>-0</v>
      </c>
      <c r="L608" s="6" t="n">
        <v>-0</v>
      </c>
      <c r="M608" s="6" t="s">
        <f>=I608+J608+K608+L608</f>
      </c>
      <c r="N608" s="16"/>
      <c r="O608" s="16" t="s">
        <v>596</v>
      </c>
    </row>
    <row collapsed="false" customFormat="false" customHeight="false" hidden="false" ht="12.1" outlineLevel="0" r="609">
      <c r="A609" s="33" t="n">
        <v>45887.649756944</v>
      </c>
      <c r="B609" s="34" t="s">
        <v>597</v>
      </c>
      <c r="C609" s="34" t="s">
        <v>638</v>
      </c>
      <c r="D609" s="34" t="s">
        <v>597</v>
      </c>
      <c r="E609" s="34" t="s">
        <v>597</v>
      </c>
      <c r="F609" s="34" t="s">
        <v>20</v>
      </c>
      <c r="G609" s="35" t="n">
        <v>1</v>
      </c>
      <c r="H609" s="36" t="n">
        <v>-1</v>
      </c>
      <c r="I609" s="36" t="n">
        <v>-0.16</v>
      </c>
      <c r="J609" s="36" t="n">
        <v>0</v>
      </c>
      <c r="K609" s="36" t="n">
        <v>-0</v>
      </c>
      <c r="L609" s="36" t="n">
        <v>-0</v>
      </c>
      <c r="M609" s="6" t="s">
        <f>=I609+J609+K609+L609</f>
      </c>
      <c r="N609" s="34"/>
      <c r="O609" s="34" t="s">
        <v>596</v>
      </c>
    </row>
    <row collapsed="false" customFormat="false" customHeight="false" hidden="false" ht="12.1" outlineLevel="0" r="610">
      <c r="A610" s="21" t="n">
        <v>45887.650358796</v>
      </c>
      <c r="B610" s="22" t="s">
        <v>535</v>
      </c>
      <c r="C610" s="22" t="s">
        <v>174</v>
      </c>
      <c r="D610" s="22" t="s">
        <v>535</v>
      </c>
      <c r="E610" s="22" t="s">
        <v>535</v>
      </c>
      <c r="F610" s="22" t="s">
        <v>20</v>
      </c>
      <c r="G610" s="23" t="n">
        <v>1</v>
      </c>
      <c r="H610" s="24" t="n">
        <v>1</v>
      </c>
      <c r="I610" s="24" t="n">
        <v>100</v>
      </c>
      <c r="J610" s="24" t="n">
        <v>0</v>
      </c>
      <c r="K610" s="24" t="n">
        <v>-0</v>
      </c>
      <c r="L610" s="24" t="n">
        <v>-0</v>
      </c>
      <c r="M610" s="6" t="s">
        <f>=I610+J610+K610+L610</f>
      </c>
      <c r="N610" s="22"/>
      <c r="O610" s="22" t="s">
        <v>596</v>
      </c>
    </row>
    <row collapsed="false" customFormat="false" customHeight="false" hidden="false" ht="12.1" outlineLevel="0" r="611">
      <c r="A611" s="21" t="n">
        <v>45895.526979167</v>
      </c>
      <c r="B611" s="22" t="s">
        <v>535</v>
      </c>
      <c r="C611" s="22" t="s">
        <v>174</v>
      </c>
      <c r="D611" s="22" t="s">
        <v>535</v>
      </c>
      <c r="E611" s="22" t="s">
        <v>535</v>
      </c>
      <c r="F611" s="22" t="s">
        <v>20</v>
      </c>
      <c r="G611" s="23" t="n">
        <v>1</v>
      </c>
      <c r="H611" s="24" t="n">
        <v>1</v>
      </c>
      <c r="I611" s="24" t="n">
        <v>1000</v>
      </c>
      <c r="J611" s="24" t="n">
        <v>0</v>
      </c>
      <c r="K611" s="24" t="n">
        <v>-0</v>
      </c>
      <c r="L611" s="24" t="n">
        <v>-0</v>
      </c>
      <c r="M611" s="6" t="s">
        <f>=I611+J611+K611+L611</f>
      </c>
      <c r="N611" s="22"/>
      <c r="O611" s="22" t="s">
        <v>596</v>
      </c>
    </row>
    <row collapsed="false" customFormat="false" customHeight="false" hidden="false" ht="12.1" outlineLevel="0" r="612">
      <c r="A612" s="21" t="n">
        <v>45896</v>
      </c>
      <c r="B612" s="22" t="s">
        <v>535</v>
      </c>
      <c r="C612" s="22" t="s">
        <v>154</v>
      </c>
      <c r="D612" s="22" t="s">
        <v>535</v>
      </c>
      <c r="E612" s="22" t="s">
        <v>535</v>
      </c>
      <c r="F612" s="22" t="s">
        <v>20</v>
      </c>
      <c r="G612" s="23" t="n">
        <v>1</v>
      </c>
      <c r="H612" s="24" t="n">
        <v>5000</v>
      </c>
      <c r="I612" s="24" t="n">
        <v>5000</v>
      </c>
      <c r="J612" s="24" t="n">
        <v>0</v>
      </c>
      <c r="K612" s="24" t="n">
        <v>-0</v>
      </c>
      <c r="L612" s="24" t="n">
        <v>-0</v>
      </c>
      <c r="M612" s="6" t="s">
        <f>=I612+J612+K612+L612</f>
      </c>
      <c r="N612" s="22"/>
      <c r="O612" s="22" t="s">
        <v>639</v>
      </c>
    </row>
    <row collapsed="false" customFormat="false" customHeight="false" hidden="false" ht="12.1" outlineLevel="0" r="613">
      <c r="A613" s="21" t="n">
        <v>45896</v>
      </c>
      <c r="B613" s="22" t="s">
        <v>535</v>
      </c>
      <c r="C613" s="22" t="s">
        <v>154</v>
      </c>
      <c r="D613" s="22" t="s">
        <v>535</v>
      </c>
      <c r="E613" s="22" t="s">
        <v>535</v>
      </c>
      <c r="F613" s="22" t="s">
        <v>20</v>
      </c>
      <c r="G613" s="23" t="n">
        <v>1</v>
      </c>
      <c r="H613" s="24" t="n">
        <v>200</v>
      </c>
      <c r="I613" s="24" t="n">
        <v>200</v>
      </c>
      <c r="J613" s="24" t="n">
        <v>0</v>
      </c>
      <c r="K613" s="24" t="n">
        <v>-0</v>
      </c>
      <c r="L613" s="24" t="n">
        <v>-0</v>
      </c>
      <c r="M613" s="6" t="s">
        <f>=I613+J613+K613+L613</f>
      </c>
      <c r="N613" s="22"/>
      <c r="O613" s="22" t="s">
        <v>639</v>
      </c>
    </row>
    <row collapsed="false" customFormat="false" customHeight="false" hidden="false" ht="12.1" outlineLevel="0" r="614">
      <c r="A614" s="29" t="n">
        <v>45896.595659722</v>
      </c>
      <c r="B614" s="30" t="s">
        <v>23</v>
      </c>
      <c r="C614" s="30" t="s">
        <v>603</v>
      </c>
      <c r="D614" s="30" t="s">
        <v>381</v>
      </c>
      <c r="E614" s="30" t="s">
        <v>18</v>
      </c>
      <c r="F614" s="30" t="s">
        <v>20</v>
      </c>
      <c r="G614" s="31" t="n">
        <v>-14</v>
      </c>
      <c r="H614" s="32" t="n">
        <v>136.7</v>
      </c>
      <c r="I614" s="32" t="n">
        <v>1913.8</v>
      </c>
      <c r="J614" s="32" t="n">
        <v>0</v>
      </c>
      <c r="K614" s="32" t="n">
        <v>-0.96</v>
      </c>
      <c r="L614" s="32" t="n">
        <v>-0</v>
      </c>
      <c r="M614" s="6" t="s">
        <f>=I614+J614+K614+L614</f>
      </c>
      <c r="N614" s="30"/>
      <c r="O614" s="30" t="s">
        <v>596</v>
      </c>
    </row>
    <row collapsed="false" customFormat="false" customHeight="false" hidden="false" ht="12.1" outlineLevel="0" r="615">
      <c r="A615" s="20" t="n">
        <v>45896.597280093</v>
      </c>
      <c r="B615" s="16" t="s">
        <v>448</v>
      </c>
      <c r="C615" s="16" t="s">
        <v>640</v>
      </c>
      <c r="D615" s="16" t="s">
        <v>380</v>
      </c>
      <c r="E615" s="16" t="s">
        <v>92</v>
      </c>
      <c r="F615" s="16" t="s">
        <v>20</v>
      </c>
      <c r="G615" s="7" t="n">
        <v>2</v>
      </c>
      <c r="H615" s="6" t="n">
        <v>100.09</v>
      </c>
      <c r="I615" s="6" t="n">
        <v>-2001.8</v>
      </c>
      <c r="J615" s="6" t="n">
        <v>-7.5599999999999</v>
      </c>
      <c r="K615" s="6" t="n">
        <v>-1</v>
      </c>
      <c r="L615" s="6" t="n">
        <v>-0</v>
      </c>
      <c r="M615" s="6" t="s">
        <f>=I615+J615+K615+L615</f>
      </c>
      <c r="N615" s="16"/>
      <c r="O615" s="16" t="s">
        <v>596</v>
      </c>
    </row>
    <row collapsed="false" customFormat="false" customHeight="false" hidden="false" ht="12.1" outlineLevel="0" r="616">
      <c r="A616" s="20" t="n">
        <v>45896.646458333</v>
      </c>
      <c r="B616" s="16" t="s">
        <v>449</v>
      </c>
      <c r="C616" s="16" t="s">
        <v>641</v>
      </c>
      <c r="D616" s="16" t="s">
        <v>380</v>
      </c>
      <c r="E616" s="16" t="s">
        <v>50</v>
      </c>
      <c r="F616" s="16" t="s">
        <v>20</v>
      </c>
      <c r="G616" s="7" t="n">
        <v>5</v>
      </c>
      <c r="H616" s="6" t="n">
        <v>1023.8</v>
      </c>
      <c r="I616" s="6" t="n">
        <v>-5119</v>
      </c>
      <c r="J616" s="6" t="n">
        <v>-0</v>
      </c>
      <c r="K616" s="6" t="n">
        <v>-0</v>
      </c>
      <c r="L616" s="6" t="n">
        <v>-1.53</v>
      </c>
      <c r="M616" s="6" t="s">
        <f>=I616+J616+K616+L616</f>
      </c>
      <c r="N616" s="16"/>
      <c r="O616" s="16" t="s">
        <v>639</v>
      </c>
    </row>
    <row collapsed="false" customFormat="false" customHeight="false" hidden="false" ht="12.1" outlineLevel="0" r="617">
      <c r="A617" s="29" t="n">
        <v>45896.949074074</v>
      </c>
      <c r="B617" s="30" t="s">
        <v>414</v>
      </c>
      <c r="C617" s="30" t="s">
        <v>581</v>
      </c>
      <c r="D617" s="30" t="s">
        <v>381</v>
      </c>
      <c r="E617" s="30" t="s">
        <v>18</v>
      </c>
      <c r="F617" s="30" t="s">
        <v>20</v>
      </c>
      <c r="G617" s="31" t="n">
        <v>-1</v>
      </c>
      <c r="H617" s="32" t="n">
        <v>310.37</v>
      </c>
      <c r="I617" s="32" t="n">
        <v>310.37</v>
      </c>
      <c r="J617" s="32" t="n">
        <v>0</v>
      </c>
      <c r="K617" s="32" t="n">
        <v>-0</v>
      </c>
      <c r="L617" s="32" t="n">
        <v>-0</v>
      </c>
      <c r="M617" s="6" t="s">
        <f>=I617+J617+K617+L617</f>
      </c>
      <c r="N617" s="30"/>
      <c r="O617" s="30" t="s">
        <v>596</v>
      </c>
    </row>
    <row collapsed="false" customFormat="false" customHeight="false" hidden="false" ht="12.1" outlineLevel="0" r="618">
      <c r="A618" s="33" t="n">
        <v>45896.949085648</v>
      </c>
      <c r="B618" s="34" t="s">
        <v>597</v>
      </c>
      <c r="C618" s="34" t="s">
        <v>638</v>
      </c>
      <c r="D618" s="34" t="s">
        <v>597</v>
      </c>
      <c r="E618" s="34" t="s">
        <v>597</v>
      </c>
      <c r="F618" s="34" t="s">
        <v>20</v>
      </c>
      <c r="G618" s="35" t="n">
        <v>1</v>
      </c>
      <c r="H618" s="36" t="n">
        <v>-1</v>
      </c>
      <c r="I618" s="36" t="n">
        <v>-0.16</v>
      </c>
      <c r="J618" s="36" t="n">
        <v>0</v>
      </c>
      <c r="K618" s="36" t="n">
        <v>-0</v>
      </c>
      <c r="L618" s="36" t="n">
        <v>-0</v>
      </c>
      <c r="M618" s="6" t="s">
        <f>=I618+J618+K618+L618</f>
      </c>
      <c r="N618" s="34"/>
      <c r="O618" s="34" t="s">
        <v>596</v>
      </c>
    </row>
    <row collapsed="false" customFormat="false" customHeight="false" hidden="false" ht="12.1" outlineLevel="0" r="619">
      <c r="A619" s="20" t="n">
        <v>45896.949884259</v>
      </c>
      <c r="B619" s="16" t="s">
        <v>448</v>
      </c>
      <c r="C619" s="16" t="s">
        <v>640</v>
      </c>
      <c r="D619" s="16" t="s">
        <v>380</v>
      </c>
      <c r="E619" s="16" t="s">
        <v>92</v>
      </c>
      <c r="F619" s="16" t="s">
        <v>20</v>
      </c>
      <c r="G619" s="7" t="n">
        <v>1</v>
      </c>
      <c r="H619" s="6" t="n">
        <v>100.04</v>
      </c>
      <c r="I619" s="6" t="n">
        <v>-1000.4</v>
      </c>
      <c r="J619" s="6" t="n">
        <v>-3.78</v>
      </c>
      <c r="K619" s="6" t="n">
        <v>-0.5</v>
      </c>
      <c r="L619" s="6" t="n">
        <v>-0</v>
      </c>
      <c r="M619" s="6" t="s">
        <f>=I619+J619+K619+L619</f>
      </c>
      <c r="N619" s="16"/>
      <c r="O619" s="16" t="s">
        <v>596</v>
      </c>
    </row>
    <row collapsed="false" customFormat="false" customHeight="false" hidden="false" ht="12.1" outlineLevel="0" r="620">
      <c r="A620" s="21" t="n">
        <v>45897.67125</v>
      </c>
      <c r="B620" s="22" t="s">
        <v>549</v>
      </c>
      <c r="C620" s="22" t="s">
        <v>642</v>
      </c>
      <c r="D620" s="22" t="s">
        <v>549</v>
      </c>
      <c r="E620" s="22" t="s">
        <v>549</v>
      </c>
      <c r="F620" s="22" t="s">
        <v>20</v>
      </c>
      <c r="G620" s="23" t="n">
        <v>1</v>
      </c>
      <c r="H620" s="24" t="n">
        <v>1</v>
      </c>
      <c r="I620" s="24" t="n">
        <v>209.6</v>
      </c>
      <c r="J620" s="24" t="n">
        <v>0</v>
      </c>
      <c r="K620" s="24" t="n">
        <v>-0</v>
      </c>
      <c r="L620" s="24" t="n">
        <v>-0</v>
      </c>
      <c r="M620" s="6" t="s">
        <f>=I620+J620+K620+L620</f>
      </c>
      <c r="N620" s="22"/>
      <c r="O620" s="22" t="s">
        <v>596</v>
      </c>
    </row>
    <row collapsed="false" customFormat="false" customHeight="false" hidden="false" ht="12.1" outlineLevel="0" r="621">
      <c r="A621" s="21" t="n">
        <v>45904.861481481</v>
      </c>
      <c r="B621" s="22" t="s">
        <v>535</v>
      </c>
      <c r="C621" s="22" t="s">
        <v>194</v>
      </c>
      <c r="D621" s="22" t="s">
        <v>535</v>
      </c>
      <c r="E621" s="22" t="s">
        <v>535</v>
      </c>
      <c r="F621" s="22" t="s">
        <v>20</v>
      </c>
      <c r="G621" s="23" t="n">
        <v>1</v>
      </c>
      <c r="H621" s="24" t="n">
        <v>1400</v>
      </c>
      <c r="I621" s="24" t="n">
        <v>1400</v>
      </c>
      <c r="J621" s="24" t="n">
        <v>0</v>
      </c>
      <c r="K621" s="24" t="n">
        <v>-0</v>
      </c>
      <c r="L621" s="24" t="n">
        <v>-0</v>
      </c>
      <c r="M621" s="6" t="s">
        <f>=I621+J621+K621+L621</f>
      </c>
      <c r="N621" s="22"/>
      <c r="O621" s="22" t="s">
        <v>643</v>
      </c>
    </row>
    <row collapsed="false" customFormat="false" customHeight="false" hidden="false" ht="12.1" outlineLevel="0" r="622">
      <c r="A622" s="20" t="n">
        <v>45904.862094907</v>
      </c>
      <c r="B622" s="16" t="s">
        <v>17</v>
      </c>
      <c r="C622" s="16" t="s">
        <v>538</v>
      </c>
      <c r="D622" s="16" t="s">
        <v>380</v>
      </c>
      <c r="E622" s="16" t="s">
        <v>18</v>
      </c>
      <c r="F622" s="16" t="s">
        <v>20</v>
      </c>
      <c r="G622" s="7" t="n">
        <v>4</v>
      </c>
      <c r="H622" s="6" t="n">
        <v>308.45</v>
      </c>
      <c r="I622" s="6" t="n">
        <v>-1233.8</v>
      </c>
      <c r="J622" s="6" t="n">
        <v>-0</v>
      </c>
      <c r="K622" s="6" t="n">
        <v>-3.7</v>
      </c>
      <c r="L622" s="6" t="n">
        <v>-0</v>
      </c>
      <c r="M622" s="6" t="s">
        <f>=I622+J622+K622+L622</f>
      </c>
      <c r="N622" s="16"/>
      <c r="O622" s="16" t="s">
        <v>643</v>
      </c>
    </row>
    <row collapsed="false" customFormat="false" customHeight="false" hidden="false" ht="12.1" outlineLevel="0" r="623">
      <c r="A623" s="21" t="n">
        <v>45904.874479167</v>
      </c>
      <c r="B623" s="22" t="s">
        <v>535</v>
      </c>
      <c r="C623" s="22" t="s">
        <v>194</v>
      </c>
      <c r="D623" s="22" t="s">
        <v>535</v>
      </c>
      <c r="E623" s="22" t="s">
        <v>535</v>
      </c>
      <c r="F623" s="22" t="s">
        <v>20</v>
      </c>
      <c r="G623" s="23" t="n">
        <v>1</v>
      </c>
      <c r="H623" s="24" t="n">
        <v>1000</v>
      </c>
      <c r="I623" s="24" t="n">
        <v>1000</v>
      </c>
      <c r="J623" s="24" t="n">
        <v>0</v>
      </c>
      <c r="K623" s="24" t="n">
        <v>-0</v>
      </c>
      <c r="L623" s="24" t="n">
        <v>-0</v>
      </c>
      <c r="M623" s="6" t="s">
        <f>=I623+J623+K623+L623</f>
      </c>
      <c r="N623" s="22"/>
      <c r="O623" s="22" t="s">
        <v>643</v>
      </c>
    </row>
    <row collapsed="false" customFormat="false" customHeight="false" hidden="false" ht="12.1" outlineLevel="0" r="624">
      <c r="A624" s="20" t="n">
        <v>45905.44099537</v>
      </c>
      <c r="B624" s="16" t="s">
        <v>96</v>
      </c>
      <c r="C624" s="16" t="s">
        <v>616</v>
      </c>
      <c r="D624" s="16" t="s">
        <v>380</v>
      </c>
      <c r="E624" s="16" t="s">
        <v>92</v>
      </c>
      <c r="F624" s="16" t="s">
        <v>20</v>
      </c>
      <c r="G624" s="7" t="n">
        <v>1</v>
      </c>
      <c r="H624" s="6" t="n">
        <v>61.45</v>
      </c>
      <c r="I624" s="6" t="n">
        <v>-614.5</v>
      </c>
      <c r="J624" s="6" t="n">
        <v>-6.69</v>
      </c>
      <c r="K624" s="6" t="n">
        <v>-1.84</v>
      </c>
      <c r="L624" s="6" t="n">
        <v>-0</v>
      </c>
      <c r="M624" s="6" t="s">
        <f>=I624+J624+K624+L624</f>
      </c>
      <c r="N624" s="16"/>
      <c r="O624" s="16" t="s">
        <v>643</v>
      </c>
    </row>
    <row collapsed="false" customFormat="false" customHeight="false" hidden="false" ht="12.1" outlineLevel="0" r="625">
      <c r="A625" s="21" t="n">
        <v>45905.443634259</v>
      </c>
      <c r="B625" s="22" t="s">
        <v>535</v>
      </c>
      <c r="C625" s="22" t="s">
        <v>194</v>
      </c>
      <c r="D625" s="22" t="s">
        <v>535</v>
      </c>
      <c r="E625" s="22" t="s">
        <v>535</v>
      </c>
      <c r="F625" s="22" t="s">
        <v>20</v>
      </c>
      <c r="G625" s="23" t="n">
        <v>1</v>
      </c>
      <c r="H625" s="24" t="n">
        <v>3300</v>
      </c>
      <c r="I625" s="24" t="n">
        <v>3300</v>
      </c>
      <c r="J625" s="24" t="n">
        <v>0</v>
      </c>
      <c r="K625" s="24" t="n">
        <v>-0</v>
      </c>
      <c r="L625" s="24" t="n">
        <v>-0</v>
      </c>
      <c r="M625" s="6" t="s">
        <f>=I625+J625+K625+L625</f>
      </c>
      <c r="N625" s="22"/>
      <c r="O625" s="22" t="s">
        <v>643</v>
      </c>
    </row>
    <row collapsed="false" customFormat="false" customHeight="false" hidden="false" ht="12.1" outlineLevel="0" r="626">
      <c r="A626" s="20" t="n">
        <v>45905.446863426</v>
      </c>
      <c r="B626" s="16" t="s">
        <v>43</v>
      </c>
      <c r="C626" s="16" t="s">
        <v>601</v>
      </c>
      <c r="D626" s="16" t="s">
        <v>380</v>
      </c>
      <c r="E626" s="16" t="s">
        <v>18</v>
      </c>
      <c r="F626" s="16" t="s">
        <v>20</v>
      </c>
      <c r="G626" s="7" t="n">
        <v>1</v>
      </c>
      <c r="H626" s="6" t="n">
        <v>2901.5</v>
      </c>
      <c r="I626" s="6" t="n">
        <v>-2901.5</v>
      </c>
      <c r="J626" s="6" t="n">
        <v>-0</v>
      </c>
      <c r="K626" s="6" t="n">
        <v>-8.7</v>
      </c>
      <c r="L626" s="6" t="n">
        <v>-0</v>
      </c>
      <c r="M626" s="6" t="s">
        <f>=I626+J626+K626+L626</f>
      </c>
      <c r="N626" s="16"/>
      <c r="O626" s="16" t="s">
        <v>643</v>
      </c>
    </row>
    <row collapsed="false" customFormat="false" customHeight="false" hidden="false" ht="12.1" outlineLevel="0" r="627">
      <c r="A627" s="20" t="n">
        <v>45905.690104167</v>
      </c>
      <c r="B627" s="16" t="s">
        <v>402</v>
      </c>
      <c r="C627" s="16" t="s">
        <v>563</v>
      </c>
      <c r="D627" s="16" t="s">
        <v>380</v>
      </c>
      <c r="E627" s="16" t="s">
        <v>18</v>
      </c>
      <c r="F627" s="16" t="s">
        <v>20</v>
      </c>
      <c r="G627" s="7" t="n">
        <v>1</v>
      </c>
      <c r="H627" s="6" t="n">
        <v>80.18</v>
      </c>
      <c r="I627" s="6" t="n">
        <v>-80.18</v>
      </c>
      <c r="J627" s="6" t="n">
        <v>-0</v>
      </c>
      <c r="K627" s="6" t="n">
        <v>-0.24</v>
      </c>
      <c r="L627" s="6" t="n">
        <v>-0</v>
      </c>
      <c r="M627" s="6" t="s">
        <f>=I627+J627+K627+L627</f>
      </c>
      <c r="N627" s="16"/>
      <c r="O627" s="16" t="s">
        <v>643</v>
      </c>
    </row>
    <row collapsed="false" customFormat="false" customHeight="false" hidden="false" ht="12.1" outlineLevel="0" r="628">
      <c r="A628" s="20" t="n">
        <v>45905.692083333</v>
      </c>
      <c r="B628" s="16" t="s">
        <v>402</v>
      </c>
      <c r="C628" s="16" t="s">
        <v>563</v>
      </c>
      <c r="D628" s="16" t="s">
        <v>380</v>
      </c>
      <c r="E628" s="16" t="s">
        <v>18</v>
      </c>
      <c r="F628" s="16" t="s">
        <v>20</v>
      </c>
      <c r="G628" s="7" t="n">
        <v>1</v>
      </c>
      <c r="H628" s="6" t="n">
        <v>80.27</v>
      </c>
      <c r="I628" s="6" t="n">
        <v>-80.27</v>
      </c>
      <c r="J628" s="6" t="n">
        <v>-0</v>
      </c>
      <c r="K628" s="6" t="n">
        <v>-0.24</v>
      </c>
      <c r="L628" s="6" t="n">
        <v>-0</v>
      </c>
      <c r="M628" s="6" t="s">
        <f>=I628+J628+K628+L628</f>
      </c>
      <c r="N628" s="16"/>
      <c r="O628" s="16" t="s">
        <v>643</v>
      </c>
    </row>
    <row collapsed="false" customFormat="false" customHeight="false" hidden="false" ht="12.1" outlineLevel="0" r="629">
      <c r="A629" s="20" t="n">
        <v>45905.6934375</v>
      </c>
      <c r="B629" s="16" t="s">
        <v>402</v>
      </c>
      <c r="C629" s="16" t="s">
        <v>563</v>
      </c>
      <c r="D629" s="16" t="s">
        <v>380</v>
      </c>
      <c r="E629" s="16" t="s">
        <v>18</v>
      </c>
      <c r="F629" s="16" t="s">
        <v>20</v>
      </c>
      <c r="G629" s="7" t="n">
        <v>1</v>
      </c>
      <c r="H629" s="6" t="n">
        <v>80.13</v>
      </c>
      <c r="I629" s="6" t="n">
        <v>-80.13</v>
      </c>
      <c r="J629" s="6" t="n">
        <v>-0</v>
      </c>
      <c r="K629" s="6" t="n">
        <v>-0.24</v>
      </c>
      <c r="L629" s="6" t="n">
        <v>-0</v>
      </c>
      <c r="M629" s="6" t="s">
        <f>=I629+J629+K629+L629</f>
      </c>
      <c r="N629" s="16"/>
      <c r="O629" s="16" t="s">
        <v>643</v>
      </c>
    </row>
    <row collapsed="false" customFormat="false" customHeight="false" hidden="false" ht="12.1" outlineLevel="0" r="630">
      <c r="A630" s="20" t="n">
        <v>45905.695023148</v>
      </c>
      <c r="B630" s="16" t="s">
        <v>402</v>
      </c>
      <c r="C630" s="16" t="s">
        <v>563</v>
      </c>
      <c r="D630" s="16" t="s">
        <v>380</v>
      </c>
      <c r="E630" s="16" t="s">
        <v>18</v>
      </c>
      <c r="F630" s="16" t="s">
        <v>20</v>
      </c>
      <c r="G630" s="7" t="n">
        <v>1</v>
      </c>
      <c r="H630" s="6" t="n">
        <v>80.09</v>
      </c>
      <c r="I630" s="6" t="n">
        <v>-80.09</v>
      </c>
      <c r="J630" s="6" t="n">
        <v>-0</v>
      </c>
      <c r="K630" s="6" t="n">
        <v>-0.24</v>
      </c>
      <c r="L630" s="6" t="n">
        <v>-0</v>
      </c>
      <c r="M630" s="6" t="s">
        <f>=I630+J630+K630+L630</f>
      </c>
      <c r="N630" s="16"/>
      <c r="O630" s="16" t="s">
        <v>643</v>
      </c>
    </row>
    <row collapsed="false" customFormat="false" customHeight="false" hidden="false" ht="12.1" outlineLevel="0" r="631">
      <c r="A631" s="20" t="n">
        <v>45905.767615741</v>
      </c>
      <c r="B631" s="16" t="s">
        <v>409</v>
      </c>
      <c r="C631" s="16" t="s">
        <v>573</v>
      </c>
      <c r="D631" s="16" t="s">
        <v>380</v>
      </c>
      <c r="E631" s="16" t="s">
        <v>18</v>
      </c>
      <c r="F631" s="16" t="s">
        <v>20</v>
      </c>
      <c r="G631" s="7" t="n">
        <v>1</v>
      </c>
      <c r="H631" s="6" t="n">
        <v>330.7</v>
      </c>
      <c r="I631" s="6" t="n">
        <v>-330.7</v>
      </c>
      <c r="J631" s="6" t="n">
        <v>-0</v>
      </c>
      <c r="K631" s="6" t="n">
        <v>-0.99</v>
      </c>
      <c r="L631" s="6" t="n">
        <v>-0</v>
      </c>
      <c r="M631" s="6" t="s">
        <f>=I631+J631+K631+L631</f>
      </c>
      <c r="N631" s="16"/>
      <c r="O631" s="16" t="s">
        <v>643</v>
      </c>
    </row>
    <row collapsed="false" customFormat="false" customHeight="false" hidden="false" ht="12.1" outlineLevel="0" r="632">
      <c r="A632" s="21" t="n">
        <v>45907.358611111</v>
      </c>
      <c r="B632" s="22" t="s">
        <v>535</v>
      </c>
      <c r="C632" s="22" t="s">
        <v>194</v>
      </c>
      <c r="D632" s="22" t="s">
        <v>535</v>
      </c>
      <c r="E632" s="22" t="s">
        <v>535</v>
      </c>
      <c r="F632" s="22" t="s">
        <v>20</v>
      </c>
      <c r="G632" s="23" t="n">
        <v>1</v>
      </c>
      <c r="H632" s="24" t="n">
        <v>1000</v>
      </c>
      <c r="I632" s="24" t="n">
        <v>1000</v>
      </c>
      <c r="J632" s="24" t="n">
        <v>0</v>
      </c>
      <c r="K632" s="24" t="n">
        <v>-0</v>
      </c>
      <c r="L632" s="24" t="n">
        <v>-0</v>
      </c>
      <c r="M632" s="6" t="s">
        <f>=I632+J632+K632+L632</f>
      </c>
      <c r="N632" s="22"/>
      <c r="O632" s="22" t="s">
        <v>643</v>
      </c>
    </row>
    <row collapsed="false" customFormat="false" customHeight="false" hidden="false" ht="12.1" outlineLevel="0" r="633">
      <c r="A633" s="21" t="n">
        <v>45907.480902778</v>
      </c>
      <c r="B633" s="22" t="s">
        <v>644</v>
      </c>
      <c r="C633" s="22" t="s">
        <v>645</v>
      </c>
      <c r="D633" s="22" t="s">
        <v>549</v>
      </c>
      <c r="E633" s="22" t="s">
        <v>549</v>
      </c>
      <c r="F633" s="22" t="s">
        <v>20</v>
      </c>
      <c r="G633" s="23" t="n">
        <v>1</v>
      </c>
      <c r="H633" s="24" t="n">
        <v>16.56</v>
      </c>
      <c r="I633" s="24" t="n">
        <v>16.56</v>
      </c>
      <c r="J633" s="24" t="n">
        <v>0</v>
      </c>
      <c r="K633" s="24" t="n">
        <v>-0</v>
      </c>
      <c r="L633" s="24" t="n">
        <v>-0</v>
      </c>
      <c r="M633" s="6" t="s">
        <f>=I633+J633+K633+L633</f>
      </c>
      <c r="N633" s="22"/>
      <c r="O633" s="22" t="s">
        <v>643</v>
      </c>
    </row>
    <row collapsed="false" customFormat="false" customHeight="false" hidden="false" ht="12.1" outlineLevel="0" r="634">
      <c r="A634" s="29" t="n">
        <v>45908.5740625</v>
      </c>
      <c r="B634" s="30" t="s">
        <v>402</v>
      </c>
      <c r="C634" s="30" t="s">
        <v>563</v>
      </c>
      <c r="D634" s="30" t="s">
        <v>381</v>
      </c>
      <c r="E634" s="30" t="s">
        <v>18</v>
      </c>
      <c r="F634" s="30" t="s">
        <v>20</v>
      </c>
      <c r="G634" s="31" t="n">
        <v>-4</v>
      </c>
      <c r="H634" s="32" t="n">
        <v>81.36</v>
      </c>
      <c r="I634" s="32" t="n">
        <v>325.44</v>
      </c>
      <c r="J634" s="32" t="n">
        <v>0</v>
      </c>
      <c r="K634" s="32" t="n">
        <v>-0.78</v>
      </c>
      <c r="L634" s="32" t="n">
        <v>-0</v>
      </c>
      <c r="M634" s="6" t="s">
        <f>=I634+J634+K634+L634</f>
      </c>
      <c r="N634" s="30"/>
      <c r="O634" s="30" t="s">
        <v>643</v>
      </c>
    </row>
    <row collapsed="false" customFormat="false" customHeight="false" hidden="false" ht="12.1" outlineLevel="0" r="635">
      <c r="A635" s="20" t="n">
        <v>45908.740821759</v>
      </c>
      <c r="B635" s="16" t="s">
        <v>450</v>
      </c>
      <c r="C635" s="16" t="s">
        <v>646</v>
      </c>
      <c r="D635" s="16" t="s">
        <v>380</v>
      </c>
      <c r="E635" s="16" t="s">
        <v>18</v>
      </c>
      <c r="F635" s="16" t="s">
        <v>20</v>
      </c>
      <c r="G635" s="7" t="n">
        <v>1</v>
      </c>
      <c r="H635" s="6" t="n">
        <v>533.4</v>
      </c>
      <c r="I635" s="6" t="n">
        <v>-533.4</v>
      </c>
      <c r="J635" s="6" t="n">
        <v>-0</v>
      </c>
      <c r="K635" s="6" t="n">
        <v>-1.28</v>
      </c>
      <c r="L635" s="6" t="n">
        <v>-0</v>
      </c>
      <c r="M635" s="6" t="s">
        <f>=I635+J635+K635+L635</f>
      </c>
      <c r="N635" s="16"/>
      <c r="O635" s="16" t="s">
        <v>643</v>
      </c>
    </row>
    <row collapsed="false" customFormat="false" customHeight="false" hidden="false" ht="12.1" outlineLevel="0" r="636">
      <c r="A636" s="21" t="n">
        <v>45908.916736111</v>
      </c>
      <c r="B636" s="22" t="s">
        <v>535</v>
      </c>
      <c r="C636" s="22" t="s">
        <v>194</v>
      </c>
      <c r="D636" s="22" t="s">
        <v>535</v>
      </c>
      <c r="E636" s="22" t="s">
        <v>535</v>
      </c>
      <c r="F636" s="22" t="s">
        <v>20</v>
      </c>
      <c r="G636" s="23" t="n">
        <v>1</v>
      </c>
      <c r="H636" s="24" t="n">
        <v>500</v>
      </c>
      <c r="I636" s="24" t="n">
        <v>500</v>
      </c>
      <c r="J636" s="24" t="n">
        <v>0</v>
      </c>
      <c r="K636" s="24" t="n">
        <v>-0</v>
      </c>
      <c r="L636" s="24" t="n">
        <v>-0</v>
      </c>
      <c r="M636" s="6" t="s">
        <f>=I636+J636+K636+L636</f>
      </c>
      <c r="N636" s="22"/>
      <c r="O636" s="22" t="s">
        <v>643</v>
      </c>
    </row>
    <row collapsed="false" customFormat="false" customHeight="false" hidden="false" ht="12.1" outlineLevel="0" r="637">
      <c r="A637" s="21" t="n">
        <v>45908.917534722</v>
      </c>
      <c r="B637" s="22" t="s">
        <v>535</v>
      </c>
      <c r="C637" s="22" t="s">
        <v>194</v>
      </c>
      <c r="D637" s="22" t="s">
        <v>535</v>
      </c>
      <c r="E637" s="22" t="s">
        <v>535</v>
      </c>
      <c r="F637" s="22" t="s">
        <v>20</v>
      </c>
      <c r="G637" s="23" t="n">
        <v>1</v>
      </c>
      <c r="H637" s="24" t="n">
        <v>600</v>
      </c>
      <c r="I637" s="24" t="n">
        <v>600</v>
      </c>
      <c r="J637" s="24" t="n">
        <v>0</v>
      </c>
      <c r="K637" s="24" t="n">
        <v>-0</v>
      </c>
      <c r="L637" s="24" t="n">
        <v>-0</v>
      </c>
      <c r="M637" s="6" t="s">
        <f>=I637+J637+K637+L637</f>
      </c>
      <c r="N637" s="22"/>
      <c r="O637" s="22" t="s">
        <v>643</v>
      </c>
    </row>
    <row collapsed="false" customFormat="false" customHeight="false" hidden="false" ht="12.1" outlineLevel="0" r="638">
      <c r="A638" s="20" t="n">
        <v>45908.920335648</v>
      </c>
      <c r="B638" s="16" t="s">
        <v>69</v>
      </c>
      <c r="C638" s="16" t="s">
        <v>647</v>
      </c>
      <c r="D638" s="16" t="s">
        <v>380</v>
      </c>
      <c r="E638" s="16" t="s">
        <v>50</v>
      </c>
      <c r="F638" s="16" t="s">
        <v>20</v>
      </c>
      <c r="G638" s="7" t="n">
        <v>1</v>
      </c>
      <c r="H638" s="6" t="n">
        <v>1.1023</v>
      </c>
      <c r="I638" s="6" t="n">
        <v>-1.1</v>
      </c>
      <c r="J638" s="6" t="n">
        <v>-0</v>
      </c>
      <c r="K638" s="6" t="n">
        <v>-0</v>
      </c>
      <c r="L638" s="6" t="n">
        <v>-0</v>
      </c>
      <c r="M638" s="6" t="s">
        <f>=I638+J638+K638+L638</f>
      </c>
      <c r="N638" s="16"/>
      <c r="O638" s="16" t="s">
        <v>643</v>
      </c>
    </row>
    <row collapsed="false" customFormat="false" customHeight="false" hidden="false" ht="12.1" outlineLevel="0" r="639">
      <c r="A639" s="20" t="n">
        <v>45908.920625</v>
      </c>
      <c r="B639" s="16" t="s">
        <v>69</v>
      </c>
      <c r="C639" s="16" t="s">
        <v>647</v>
      </c>
      <c r="D639" s="16" t="s">
        <v>380</v>
      </c>
      <c r="E639" s="16" t="s">
        <v>50</v>
      </c>
      <c r="F639" s="16" t="s">
        <v>20</v>
      </c>
      <c r="G639" s="7" t="n">
        <v>1</v>
      </c>
      <c r="H639" s="6" t="n">
        <v>1.1023</v>
      </c>
      <c r="I639" s="6" t="n">
        <v>-1.1</v>
      </c>
      <c r="J639" s="6" t="n">
        <v>-0</v>
      </c>
      <c r="K639" s="6" t="n">
        <v>-0</v>
      </c>
      <c r="L639" s="6" t="n">
        <v>-0</v>
      </c>
      <c r="M639" s="6" t="s">
        <f>=I639+J639+K639+L639</f>
      </c>
      <c r="N639" s="16"/>
      <c r="O639" s="16" t="s">
        <v>643</v>
      </c>
    </row>
    <row collapsed="false" customFormat="false" customHeight="false" hidden="false" ht="12.1" outlineLevel="0" r="640">
      <c r="A640" s="20" t="n">
        <v>45908.922719907</v>
      </c>
      <c r="B640" s="16" t="s">
        <v>384</v>
      </c>
      <c r="C640" s="16" t="s">
        <v>537</v>
      </c>
      <c r="D640" s="16" t="s">
        <v>380</v>
      </c>
      <c r="E640" s="16" t="s">
        <v>18</v>
      </c>
      <c r="F640" s="16" t="s">
        <v>20</v>
      </c>
      <c r="G640" s="7" t="n">
        <v>10</v>
      </c>
      <c r="H640" s="6" t="n">
        <v>133.47</v>
      </c>
      <c r="I640" s="6" t="n">
        <v>-1334.7</v>
      </c>
      <c r="J640" s="6" t="n">
        <v>-0</v>
      </c>
      <c r="K640" s="6" t="n">
        <v>-3.2</v>
      </c>
      <c r="L640" s="6" t="n">
        <v>-0</v>
      </c>
      <c r="M640" s="6" t="s">
        <f>=I640+J640+K640+L640</f>
      </c>
      <c r="N640" s="16"/>
      <c r="O640" s="16" t="s">
        <v>643</v>
      </c>
    </row>
    <row collapsed="false" customFormat="false" customHeight="false" hidden="false" ht="12.1" outlineLevel="0" r="641">
      <c r="A641" s="21" t="n">
        <v>45909.378483796</v>
      </c>
      <c r="B641" s="22" t="s">
        <v>644</v>
      </c>
      <c r="C641" s="22" t="s">
        <v>645</v>
      </c>
      <c r="D641" s="22" t="s">
        <v>549</v>
      </c>
      <c r="E641" s="22" t="s">
        <v>549</v>
      </c>
      <c r="F641" s="22" t="s">
        <v>20</v>
      </c>
      <c r="G641" s="23" t="n">
        <v>1</v>
      </c>
      <c r="H641" s="24" t="n">
        <v>13.75</v>
      </c>
      <c r="I641" s="24" t="n">
        <v>13.75</v>
      </c>
      <c r="J641" s="24" t="n">
        <v>0</v>
      </c>
      <c r="K641" s="24" t="n">
        <v>-0</v>
      </c>
      <c r="L641" s="24" t="n">
        <v>-0</v>
      </c>
      <c r="M641" s="6" t="s">
        <f>=I641+J641+K641+L641</f>
      </c>
      <c r="N641" s="22"/>
      <c r="O641" s="22" t="s">
        <v>643</v>
      </c>
    </row>
    <row collapsed="false" customFormat="false" customHeight="false" hidden="false" ht="12.1" outlineLevel="0" r="642">
      <c r="A642" s="21" t="n">
        <v>45909.378541667</v>
      </c>
      <c r="B642" s="22" t="s">
        <v>644</v>
      </c>
      <c r="C642" s="22" t="s">
        <v>645</v>
      </c>
      <c r="D642" s="22" t="s">
        <v>549</v>
      </c>
      <c r="E642" s="22" t="s">
        <v>549</v>
      </c>
      <c r="F642" s="22" t="s">
        <v>20</v>
      </c>
      <c r="G642" s="23" t="n">
        <v>1</v>
      </c>
      <c r="H642" s="24" t="n">
        <v>15.88</v>
      </c>
      <c r="I642" s="24" t="n">
        <v>15.88</v>
      </c>
      <c r="J642" s="24" t="n">
        <v>0</v>
      </c>
      <c r="K642" s="24" t="n">
        <v>-0</v>
      </c>
      <c r="L642" s="24" t="n">
        <v>-0</v>
      </c>
      <c r="M642" s="6" t="s">
        <f>=I642+J642+K642+L642</f>
      </c>
      <c r="N642" s="22"/>
      <c r="O642" s="22" t="s">
        <v>643</v>
      </c>
    </row>
    <row collapsed="false" customFormat="false" customHeight="false" hidden="false" ht="12.1" outlineLevel="0" r="643">
      <c r="A643" s="21" t="n">
        <v>45909.378576389</v>
      </c>
      <c r="B643" s="22" t="s">
        <v>644</v>
      </c>
      <c r="C643" s="22" t="s">
        <v>645</v>
      </c>
      <c r="D643" s="22" t="s">
        <v>549</v>
      </c>
      <c r="E643" s="22" t="s">
        <v>549</v>
      </c>
      <c r="F643" s="22" t="s">
        <v>20</v>
      </c>
      <c r="G643" s="23" t="n">
        <v>1</v>
      </c>
      <c r="H643" s="24" t="n">
        <v>15.16</v>
      </c>
      <c r="I643" s="24" t="n">
        <v>15.16</v>
      </c>
      <c r="J643" s="24" t="n">
        <v>0</v>
      </c>
      <c r="K643" s="24" t="n">
        <v>-0</v>
      </c>
      <c r="L643" s="24" t="n">
        <v>-0</v>
      </c>
      <c r="M643" s="6" t="s">
        <f>=I643+J643+K643+L643</f>
      </c>
      <c r="N643" s="22"/>
      <c r="O643" s="22" t="s">
        <v>643</v>
      </c>
    </row>
    <row collapsed="false" customFormat="false" customHeight="false" hidden="false" ht="12.1" outlineLevel="0" r="644">
      <c r="A644" s="21" t="n">
        <v>45909.378622685</v>
      </c>
      <c r="B644" s="22" t="s">
        <v>644</v>
      </c>
      <c r="C644" s="22" t="s">
        <v>645</v>
      </c>
      <c r="D644" s="22" t="s">
        <v>549</v>
      </c>
      <c r="E644" s="22" t="s">
        <v>549</v>
      </c>
      <c r="F644" s="22" t="s">
        <v>20</v>
      </c>
      <c r="G644" s="23" t="n">
        <v>1</v>
      </c>
      <c r="H644" s="24" t="n">
        <v>49.04</v>
      </c>
      <c r="I644" s="24" t="n">
        <v>49.04</v>
      </c>
      <c r="J644" s="24" t="n">
        <v>0</v>
      </c>
      <c r="K644" s="24" t="n">
        <v>-0</v>
      </c>
      <c r="L644" s="24" t="n">
        <v>-0</v>
      </c>
      <c r="M644" s="6" t="s">
        <f>=I644+J644+K644+L644</f>
      </c>
      <c r="N644" s="22"/>
      <c r="O644" s="22" t="s">
        <v>643</v>
      </c>
    </row>
    <row collapsed="false" customFormat="false" customHeight="false" hidden="false" ht="12.1" outlineLevel="0" r="645">
      <c r="A645" s="20" t="n">
        <v>45909.42119213</v>
      </c>
      <c r="B645" s="16" t="s">
        <v>451</v>
      </c>
      <c r="C645" s="16" t="s">
        <v>648</v>
      </c>
      <c r="D645" s="16" t="s">
        <v>380</v>
      </c>
      <c r="E645" s="16" t="s">
        <v>92</v>
      </c>
      <c r="F645" s="16" t="s">
        <v>20</v>
      </c>
      <c r="G645" s="7" t="n">
        <v>2</v>
      </c>
      <c r="H645" s="6" t="n">
        <v>101.43</v>
      </c>
      <c r="I645" s="6" t="n">
        <v>-2028.6</v>
      </c>
      <c r="J645" s="6" t="n">
        <v>-15.34</v>
      </c>
      <c r="K645" s="6" t="n">
        <v>-4.87</v>
      </c>
      <c r="L645" s="6" t="n">
        <v>-0</v>
      </c>
      <c r="M645" s="6" t="s">
        <f>=I645+J645+K645+L645</f>
      </c>
      <c r="N645" s="16"/>
      <c r="O645" s="16" t="s">
        <v>643</v>
      </c>
    </row>
    <row collapsed="false" customFormat="false" customHeight="false" hidden="false" ht="12.1" outlineLevel="0" r="646">
      <c r="A646" s="29" t="n">
        <v>45909.424641204</v>
      </c>
      <c r="B646" s="30" t="s">
        <v>43</v>
      </c>
      <c r="C646" s="30" t="s">
        <v>601</v>
      </c>
      <c r="D646" s="30" t="s">
        <v>381</v>
      </c>
      <c r="E646" s="30" t="s">
        <v>18</v>
      </c>
      <c r="F646" s="30" t="s">
        <v>20</v>
      </c>
      <c r="G646" s="31" t="n">
        <v>-5</v>
      </c>
      <c r="H646" s="32" t="n">
        <v>2965</v>
      </c>
      <c r="I646" s="32" t="n">
        <v>14825</v>
      </c>
      <c r="J646" s="32" t="n">
        <v>0</v>
      </c>
      <c r="K646" s="32" t="n">
        <v>-7.42</v>
      </c>
      <c r="L646" s="32" t="n">
        <v>-0</v>
      </c>
      <c r="M646" s="6" t="s">
        <f>=I646+J646+K646+L646</f>
      </c>
      <c r="N646" s="30"/>
      <c r="O646" s="30" t="s">
        <v>596</v>
      </c>
    </row>
    <row collapsed="false" customFormat="false" customHeight="false" hidden="false" ht="12.1" outlineLevel="0" r="647">
      <c r="A647" s="20" t="n">
        <v>45909.431423611</v>
      </c>
      <c r="B647" s="16" t="s">
        <v>451</v>
      </c>
      <c r="C647" s="16" t="s">
        <v>648</v>
      </c>
      <c r="D647" s="16" t="s">
        <v>380</v>
      </c>
      <c r="E647" s="16" t="s">
        <v>92</v>
      </c>
      <c r="F647" s="16" t="s">
        <v>20</v>
      </c>
      <c r="G647" s="7" t="n">
        <v>9</v>
      </c>
      <c r="H647" s="6" t="n">
        <v>101.25</v>
      </c>
      <c r="I647" s="6" t="n">
        <v>-9112.5</v>
      </c>
      <c r="J647" s="6" t="n">
        <v>-69.030000000001</v>
      </c>
      <c r="K647" s="6" t="n">
        <v>-4.56</v>
      </c>
      <c r="L647" s="6" t="n">
        <v>-0</v>
      </c>
      <c r="M647" s="6" t="s">
        <f>=I647+J647+K647+L647</f>
      </c>
      <c r="N647" s="16"/>
      <c r="O647" s="16" t="s">
        <v>596</v>
      </c>
    </row>
    <row collapsed="false" customFormat="false" customHeight="false" hidden="false" ht="12.1" outlineLevel="0" r="648">
      <c r="A648" s="20" t="n">
        <v>45909.431724537</v>
      </c>
      <c r="B648" s="16" t="s">
        <v>448</v>
      </c>
      <c r="C648" s="16" t="s">
        <v>640</v>
      </c>
      <c r="D648" s="16" t="s">
        <v>380</v>
      </c>
      <c r="E648" s="16" t="s">
        <v>92</v>
      </c>
      <c r="F648" s="16" t="s">
        <v>20</v>
      </c>
      <c r="G648" s="7" t="n">
        <v>1</v>
      </c>
      <c r="H648" s="6" t="n">
        <v>100.5</v>
      </c>
      <c r="I648" s="6" t="n">
        <v>-1005</v>
      </c>
      <c r="J648" s="6" t="n">
        <v>-11.97</v>
      </c>
      <c r="K648" s="6" t="n">
        <v>-0.5</v>
      </c>
      <c r="L648" s="6" t="n">
        <v>-0</v>
      </c>
      <c r="M648" s="6" t="s">
        <f>=I648+J648+K648+L648</f>
      </c>
      <c r="N648" s="16"/>
      <c r="O648" s="16" t="s">
        <v>596</v>
      </c>
    </row>
    <row collapsed="false" customFormat="false" customHeight="false" hidden="false" ht="12.1" outlineLevel="0" r="649">
      <c r="A649" s="21" t="n">
        <v>45911</v>
      </c>
      <c r="B649" s="22" t="s">
        <v>549</v>
      </c>
      <c r="C649" s="22" t="s">
        <v>649</v>
      </c>
      <c r="D649" s="22" t="s">
        <v>549</v>
      </c>
      <c r="E649" s="22" t="s">
        <v>549</v>
      </c>
      <c r="F649" s="22" t="s">
        <v>20</v>
      </c>
      <c r="G649" s="23" t="n">
        <v>1</v>
      </c>
      <c r="H649" s="24" t="n">
        <v>46.59</v>
      </c>
      <c r="I649" s="24" t="n">
        <v>46.59</v>
      </c>
      <c r="J649" s="24" t="n">
        <v>0</v>
      </c>
      <c r="K649" s="24" t="n">
        <v>-0</v>
      </c>
      <c r="L649" s="24" t="n">
        <v>-0</v>
      </c>
      <c r="M649" s="6" t="s">
        <f>=I649+J649+K649+L649</f>
      </c>
      <c r="N649" s="22"/>
      <c r="O649" s="22" t="s">
        <v>639</v>
      </c>
    </row>
    <row collapsed="false" customFormat="false" customHeight="false" hidden="false" ht="12.1" outlineLevel="0" r="650">
      <c r="A650" s="20" t="n">
        <v>45911.416759259</v>
      </c>
      <c r="B650" s="16" t="s">
        <v>49</v>
      </c>
      <c r="C650" s="16" t="s">
        <v>650</v>
      </c>
      <c r="D650" s="16" t="s">
        <v>380</v>
      </c>
      <c r="E650" s="16" t="s">
        <v>50</v>
      </c>
      <c r="F650" s="16" t="s">
        <v>20</v>
      </c>
      <c r="G650" s="7" t="n">
        <v>3</v>
      </c>
      <c r="H650" s="6" t="n">
        <v>224.86</v>
      </c>
      <c r="I650" s="6" t="n">
        <v>-674.58</v>
      </c>
      <c r="J650" s="6" t="n">
        <v>-0</v>
      </c>
      <c r="K650" s="6" t="n">
        <v>-0</v>
      </c>
      <c r="L650" s="6" t="n">
        <v>-0</v>
      </c>
      <c r="M650" s="6" t="s">
        <f>=I650+J650+K650+L650</f>
      </c>
      <c r="N650" s="16"/>
      <c r="O650" s="16" t="s">
        <v>643</v>
      </c>
    </row>
    <row collapsed="false" customFormat="false" customHeight="false" hidden="false" ht="12.1" outlineLevel="0" r="651">
      <c r="A651" s="29" t="n">
        <v>45911.421736111</v>
      </c>
      <c r="B651" s="30" t="s">
        <v>69</v>
      </c>
      <c r="C651" s="30" t="s">
        <v>647</v>
      </c>
      <c r="D651" s="30" t="s">
        <v>381</v>
      </c>
      <c r="E651" s="30" t="s">
        <v>50</v>
      </c>
      <c r="F651" s="30" t="s">
        <v>20</v>
      </c>
      <c r="G651" s="31" t="n">
        <v>-2</v>
      </c>
      <c r="H651" s="32" t="n">
        <v>1.1041</v>
      </c>
      <c r="I651" s="32" t="n">
        <v>2.21</v>
      </c>
      <c r="J651" s="32" t="n">
        <v>0</v>
      </c>
      <c r="K651" s="32" t="n">
        <v>-0</v>
      </c>
      <c r="L651" s="32" t="n">
        <v>-0</v>
      </c>
      <c r="M651" s="6" t="s">
        <f>=I651+J651+K651+L651</f>
      </c>
      <c r="N651" s="30"/>
      <c r="O651" s="30" t="s">
        <v>643</v>
      </c>
    </row>
    <row collapsed="false" customFormat="false" customHeight="false" hidden="false" ht="12.1" outlineLevel="0" r="652">
      <c r="A652" s="21" t="n">
        <v>45911.602615741</v>
      </c>
      <c r="B652" s="22" t="s">
        <v>644</v>
      </c>
      <c r="C652" s="22" t="s">
        <v>651</v>
      </c>
      <c r="D652" s="22" t="s">
        <v>549</v>
      </c>
      <c r="E652" s="22" t="s">
        <v>549</v>
      </c>
      <c r="F652" s="22" t="s">
        <v>20</v>
      </c>
      <c r="G652" s="23" t="n">
        <v>1</v>
      </c>
      <c r="H652" s="24" t="n">
        <v>1000</v>
      </c>
      <c r="I652" s="24" t="n">
        <v>1000</v>
      </c>
      <c r="J652" s="24" t="n">
        <v>0</v>
      </c>
      <c r="K652" s="24" t="n">
        <v>-0</v>
      </c>
      <c r="L652" s="24" t="n">
        <v>-0</v>
      </c>
      <c r="M652" s="6" t="s">
        <f>=I652+J652+K652+L652</f>
      </c>
      <c r="N652" s="22"/>
      <c r="O652" s="22" t="s">
        <v>643</v>
      </c>
    </row>
    <row collapsed="false" customFormat="false" customHeight="false" hidden="false" ht="12.1" outlineLevel="0" r="653">
      <c r="A653" s="29" t="n">
        <v>45918.620324074</v>
      </c>
      <c r="B653" s="30" t="s">
        <v>447</v>
      </c>
      <c r="C653" s="30" t="s">
        <v>635</v>
      </c>
      <c r="D653" s="30" t="s">
        <v>381</v>
      </c>
      <c r="E653" s="30" t="s">
        <v>92</v>
      </c>
      <c r="F653" s="30" t="s">
        <v>20</v>
      </c>
      <c r="G653" s="31" t="n">
        <v>-10</v>
      </c>
      <c r="H653" s="32" t="n">
        <v>112.59</v>
      </c>
      <c r="I653" s="32" t="n">
        <v>11259</v>
      </c>
      <c r="J653" s="32" t="n">
        <v>160.7</v>
      </c>
      <c r="K653" s="32" t="n">
        <v>-5.63</v>
      </c>
      <c r="L653" s="32" t="n">
        <v>-0</v>
      </c>
      <c r="M653" s="6" t="s">
        <f>=I653+J653+K653+L653</f>
      </c>
      <c r="N653" s="30"/>
      <c r="O653" s="30" t="s">
        <v>596</v>
      </c>
    </row>
    <row collapsed="false" customFormat="false" customHeight="false" hidden="false" ht="12.1" outlineLevel="0" r="654">
      <c r="A654" s="29" t="n">
        <v>45918.620462963</v>
      </c>
      <c r="B654" s="30" t="s">
        <v>451</v>
      </c>
      <c r="C654" s="30" t="s">
        <v>648</v>
      </c>
      <c r="D654" s="30" t="s">
        <v>381</v>
      </c>
      <c r="E654" s="30" t="s">
        <v>92</v>
      </c>
      <c r="F654" s="30" t="s">
        <v>20</v>
      </c>
      <c r="G654" s="31" t="n">
        <v>-9</v>
      </c>
      <c r="H654" s="32" t="n">
        <v>102.38</v>
      </c>
      <c r="I654" s="32" t="n">
        <v>9214.2</v>
      </c>
      <c r="J654" s="32" t="n">
        <v>131.22</v>
      </c>
      <c r="K654" s="32" t="n">
        <v>-4.61</v>
      </c>
      <c r="L654" s="32" t="n">
        <v>-0</v>
      </c>
      <c r="M654" s="6" t="s">
        <f>=I654+J654+K654+L654</f>
      </c>
      <c r="N654" s="30"/>
      <c r="O654" s="30" t="s">
        <v>596</v>
      </c>
    </row>
    <row collapsed="false" customFormat="false" customHeight="false" hidden="false" ht="12.1" outlineLevel="0" r="655">
      <c r="A655" s="29" t="n">
        <v>45918.620659722</v>
      </c>
      <c r="B655" s="30" t="s">
        <v>448</v>
      </c>
      <c r="C655" s="30" t="s">
        <v>640</v>
      </c>
      <c r="D655" s="30" t="s">
        <v>381</v>
      </c>
      <c r="E655" s="30" t="s">
        <v>92</v>
      </c>
      <c r="F655" s="30" t="s">
        <v>20</v>
      </c>
      <c r="G655" s="31" t="n">
        <v>-1</v>
      </c>
      <c r="H655" s="32" t="n">
        <v>100.95</v>
      </c>
      <c r="I655" s="32" t="n">
        <v>1009.5</v>
      </c>
      <c r="J655" s="32" t="n">
        <v>17.64</v>
      </c>
      <c r="K655" s="32" t="n">
        <v>-0.5</v>
      </c>
      <c r="L655" s="32" t="n">
        <v>-0</v>
      </c>
      <c r="M655" s="6" t="s">
        <f>=I655+J655+K655+L655</f>
      </c>
      <c r="N655" s="30"/>
      <c r="O655" s="30" t="s">
        <v>596</v>
      </c>
    </row>
    <row collapsed="false" customFormat="false" customHeight="false" hidden="false" ht="12.1" outlineLevel="0" r="656">
      <c r="A656" s="29" t="n">
        <v>45918.623333333</v>
      </c>
      <c r="B656" s="30" t="s">
        <v>409</v>
      </c>
      <c r="C656" s="30" t="s">
        <v>573</v>
      </c>
      <c r="D656" s="30" t="s">
        <v>381</v>
      </c>
      <c r="E656" s="30" t="s">
        <v>18</v>
      </c>
      <c r="F656" s="30" t="s">
        <v>20</v>
      </c>
      <c r="G656" s="31" t="n">
        <v>-1</v>
      </c>
      <c r="H656" s="32" t="n">
        <v>307.2</v>
      </c>
      <c r="I656" s="32" t="n">
        <v>307.2</v>
      </c>
      <c r="J656" s="32" t="n">
        <v>0</v>
      </c>
      <c r="K656" s="32" t="n">
        <v>-0.74</v>
      </c>
      <c r="L656" s="32" t="n">
        <v>-0</v>
      </c>
      <c r="M656" s="6" t="s">
        <f>=I656+J656+K656+L656</f>
      </c>
      <c r="N656" s="30"/>
      <c r="O656" s="30" t="s">
        <v>643</v>
      </c>
    </row>
    <row collapsed="false" customFormat="false" customHeight="false" hidden="false" ht="12.1" outlineLevel="0" r="657">
      <c r="A657" s="29" t="n">
        <v>45918.623657407</v>
      </c>
      <c r="B657" s="30" t="s">
        <v>17</v>
      </c>
      <c r="C657" s="30" t="s">
        <v>538</v>
      </c>
      <c r="D657" s="30" t="s">
        <v>381</v>
      </c>
      <c r="E657" s="30" t="s">
        <v>18</v>
      </c>
      <c r="F657" s="30" t="s">
        <v>20</v>
      </c>
      <c r="G657" s="31" t="n">
        <v>-1</v>
      </c>
      <c r="H657" s="32" t="n">
        <v>301.21</v>
      </c>
      <c r="I657" s="32" t="n">
        <v>301.21</v>
      </c>
      <c r="J657" s="32" t="n">
        <v>0</v>
      </c>
      <c r="K657" s="32" t="n">
        <v>-0.72</v>
      </c>
      <c r="L657" s="32" t="n">
        <v>-0</v>
      </c>
      <c r="M657" s="6" t="s">
        <f>=I657+J657+K657+L657</f>
      </c>
      <c r="N657" s="30"/>
      <c r="O657" s="30" t="s">
        <v>643</v>
      </c>
    </row>
    <row collapsed="false" customFormat="false" customHeight="false" hidden="false" ht="12.1" outlineLevel="0" r="658">
      <c r="A658" s="29" t="n">
        <v>45918.623668981</v>
      </c>
      <c r="B658" s="30" t="s">
        <v>17</v>
      </c>
      <c r="C658" s="30" t="s">
        <v>538</v>
      </c>
      <c r="D658" s="30" t="s">
        <v>381</v>
      </c>
      <c r="E658" s="30" t="s">
        <v>18</v>
      </c>
      <c r="F658" s="30" t="s">
        <v>20</v>
      </c>
      <c r="G658" s="31" t="n">
        <v>-2</v>
      </c>
      <c r="H658" s="32" t="n">
        <v>301.21</v>
      </c>
      <c r="I658" s="32" t="n">
        <v>602.42</v>
      </c>
      <c r="J658" s="32" t="n">
        <v>0</v>
      </c>
      <c r="K658" s="32" t="n">
        <v>-1.45</v>
      </c>
      <c r="L658" s="32" t="n">
        <v>-0</v>
      </c>
      <c r="M658" s="6" t="s">
        <f>=I658+J658+K658+L658</f>
      </c>
      <c r="N658" s="30"/>
      <c r="O658" s="30" t="s">
        <v>643</v>
      </c>
    </row>
    <row collapsed="false" customFormat="false" customHeight="false" hidden="false" ht="12.1" outlineLevel="0" r="659">
      <c r="A659" s="29" t="n">
        <v>45918.623668981</v>
      </c>
      <c r="B659" s="30" t="s">
        <v>17</v>
      </c>
      <c r="C659" s="30" t="s">
        <v>538</v>
      </c>
      <c r="D659" s="30" t="s">
        <v>381</v>
      </c>
      <c r="E659" s="30" t="s">
        <v>18</v>
      </c>
      <c r="F659" s="30" t="s">
        <v>20</v>
      </c>
      <c r="G659" s="31" t="n">
        <v>-1</v>
      </c>
      <c r="H659" s="32" t="n">
        <v>301.21</v>
      </c>
      <c r="I659" s="32" t="n">
        <v>301.21</v>
      </c>
      <c r="J659" s="32" t="n">
        <v>0</v>
      </c>
      <c r="K659" s="32" t="n">
        <v>-0.72</v>
      </c>
      <c r="L659" s="32" t="n">
        <v>-0</v>
      </c>
      <c r="M659" s="6" t="s">
        <f>=I659+J659+K659+L659</f>
      </c>
      <c r="N659" s="30"/>
      <c r="O659" s="30" t="s">
        <v>643</v>
      </c>
    </row>
    <row collapsed="false" customFormat="false" customHeight="false" hidden="false" ht="12.1" outlineLevel="0" r="660">
      <c r="A660" s="29" t="n">
        <v>45918.62375</v>
      </c>
      <c r="B660" s="30" t="s">
        <v>384</v>
      </c>
      <c r="C660" s="30" t="s">
        <v>537</v>
      </c>
      <c r="D660" s="30" t="s">
        <v>381</v>
      </c>
      <c r="E660" s="30" t="s">
        <v>18</v>
      </c>
      <c r="F660" s="30" t="s">
        <v>20</v>
      </c>
      <c r="G660" s="31" t="n">
        <v>-10</v>
      </c>
      <c r="H660" s="32" t="n">
        <v>122.75</v>
      </c>
      <c r="I660" s="32" t="n">
        <v>1227.5</v>
      </c>
      <c r="J660" s="32" t="n">
        <v>0</v>
      </c>
      <c r="K660" s="32" t="n">
        <v>-2.95</v>
      </c>
      <c r="L660" s="32" t="n">
        <v>-0</v>
      </c>
      <c r="M660" s="6" t="s">
        <f>=I660+J660+K660+L660</f>
      </c>
      <c r="N660" s="30"/>
      <c r="O660" s="30" t="s">
        <v>643</v>
      </c>
    </row>
    <row collapsed="false" customFormat="false" customHeight="false" hidden="false" ht="12.1" outlineLevel="0" r="661">
      <c r="A661" s="29" t="n">
        <v>45918.624016204</v>
      </c>
      <c r="B661" s="30" t="s">
        <v>49</v>
      </c>
      <c r="C661" s="30" t="s">
        <v>650</v>
      </c>
      <c r="D661" s="30" t="s">
        <v>381</v>
      </c>
      <c r="E661" s="30" t="s">
        <v>50</v>
      </c>
      <c r="F661" s="30" t="s">
        <v>20</v>
      </c>
      <c r="G661" s="31" t="n">
        <v>-3</v>
      </c>
      <c r="H661" s="32" t="n">
        <v>219.72</v>
      </c>
      <c r="I661" s="32" t="n">
        <v>659.16</v>
      </c>
      <c r="J661" s="32" t="n">
        <v>0</v>
      </c>
      <c r="K661" s="32" t="n">
        <v>-0</v>
      </c>
      <c r="L661" s="32" t="n">
        <v>-0</v>
      </c>
      <c r="M661" s="6" t="s">
        <f>=I661+J661+K661+L661</f>
      </c>
      <c r="N661" s="30"/>
      <c r="O661" s="30" t="s">
        <v>643</v>
      </c>
    </row>
    <row collapsed="false" customFormat="false" customHeight="false" hidden="false" ht="12.1" outlineLevel="0" r="662">
      <c r="A662" s="29" t="n">
        <v>45918.624502315</v>
      </c>
      <c r="B662" s="30" t="s">
        <v>96</v>
      </c>
      <c r="C662" s="30" t="s">
        <v>616</v>
      </c>
      <c r="D662" s="30" t="s">
        <v>381</v>
      </c>
      <c r="E662" s="30" t="s">
        <v>92</v>
      </c>
      <c r="F662" s="30" t="s">
        <v>20</v>
      </c>
      <c r="G662" s="31" t="n">
        <v>-1</v>
      </c>
      <c r="H662" s="32" t="n">
        <v>58.998</v>
      </c>
      <c r="I662" s="32" t="n">
        <v>589.98</v>
      </c>
      <c r="J662" s="32" t="n">
        <v>8.52</v>
      </c>
      <c r="K662" s="32" t="n">
        <v>-1.42</v>
      </c>
      <c r="L662" s="32" t="n">
        <v>-0</v>
      </c>
      <c r="M662" s="6" t="s">
        <f>=I662+J662+K662+L662</f>
      </c>
      <c r="N662" s="30"/>
      <c r="O662" s="30" t="s">
        <v>643</v>
      </c>
    </row>
    <row collapsed="false" customFormat="false" customHeight="false" hidden="false" ht="12.1" outlineLevel="0" r="663">
      <c r="A663" s="29" t="n">
        <v>45918.624664352</v>
      </c>
      <c r="B663" s="30" t="s">
        <v>43</v>
      </c>
      <c r="C663" s="30" t="s">
        <v>601</v>
      </c>
      <c r="D663" s="30" t="s">
        <v>381</v>
      </c>
      <c r="E663" s="30" t="s">
        <v>18</v>
      </c>
      <c r="F663" s="30" t="s">
        <v>20</v>
      </c>
      <c r="G663" s="31" t="n">
        <v>-1</v>
      </c>
      <c r="H663" s="32" t="n">
        <v>2946.5</v>
      </c>
      <c r="I663" s="32" t="n">
        <v>2946.5</v>
      </c>
      <c r="J663" s="32" t="n">
        <v>0</v>
      </c>
      <c r="K663" s="32" t="n">
        <v>-7.07</v>
      </c>
      <c r="L663" s="32" t="n">
        <v>-0</v>
      </c>
      <c r="M663" s="6" t="s">
        <f>=I663+J663+K663+L663</f>
      </c>
      <c r="N663" s="30"/>
      <c r="O663" s="30" t="s">
        <v>643</v>
      </c>
    </row>
    <row collapsed="false" customFormat="false" customHeight="false" hidden="false" ht="12.1" outlineLevel="0" r="664">
      <c r="A664" s="21" t="n">
        <v>45918.624814815</v>
      </c>
      <c r="B664" s="22" t="s">
        <v>644</v>
      </c>
      <c r="C664" s="22" t="s">
        <v>645</v>
      </c>
      <c r="D664" s="22" t="s">
        <v>549</v>
      </c>
      <c r="E664" s="22" t="s">
        <v>549</v>
      </c>
      <c r="F664" s="22" t="s">
        <v>20</v>
      </c>
      <c r="G664" s="23" t="n">
        <v>1</v>
      </c>
      <c r="H664" s="24" t="n">
        <v>14.4</v>
      </c>
      <c r="I664" s="24" t="n">
        <v>14.4</v>
      </c>
      <c r="J664" s="24" t="n">
        <v>0</v>
      </c>
      <c r="K664" s="24" t="n">
        <v>-0</v>
      </c>
      <c r="L664" s="24" t="n">
        <v>-0</v>
      </c>
      <c r="M664" s="6" t="s">
        <f>=I664+J664+K664+L664</f>
      </c>
      <c r="N664" s="22"/>
      <c r="O664" s="22" t="s">
        <v>643</v>
      </c>
    </row>
    <row collapsed="false" customFormat="false" customHeight="false" hidden="false" ht="12.1" outlineLevel="0" r="665">
      <c r="A665" s="29" t="n">
        <v>45918.625347222</v>
      </c>
      <c r="B665" s="30" t="s">
        <v>451</v>
      </c>
      <c r="C665" s="30" t="s">
        <v>648</v>
      </c>
      <c r="D665" s="30" t="s">
        <v>381</v>
      </c>
      <c r="E665" s="30" t="s">
        <v>92</v>
      </c>
      <c r="F665" s="30" t="s">
        <v>20</v>
      </c>
      <c r="G665" s="31" t="n">
        <v>-1</v>
      </c>
      <c r="H665" s="32" t="n">
        <v>102.37</v>
      </c>
      <c r="I665" s="32" t="n">
        <v>1023.7</v>
      </c>
      <c r="J665" s="32" t="n">
        <v>14.58</v>
      </c>
      <c r="K665" s="32" t="n">
        <v>-2.46</v>
      </c>
      <c r="L665" s="32" t="n">
        <v>-0</v>
      </c>
      <c r="M665" s="6" t="s">
        <f>=I665+J665+K665+L665</f>
      </c>
      <c r="N665" s="30"/>
      <c r="O665" s="30" t="s">
        <v>643</v>
      </c>
    </row>
    <row collapsed="false" customFormat="false" customHeight="false" hidden="false" ht="12.1" outlineLevel="0" r="666">
      <c r="A666" s="29" t="n">
        <v>45918.626828704</v>
      </c>
      <c r="B666" s="30" t="s">
        <v>451</v>
      </c>
      <c r="C666" s="30" t="s">
        <v>648</v>
      </c>
      <c r="D666" s="30" t="s">
        <v>381</v>
      </c>
      <c r="E666" s="30" t="s">
        <v>92</v>
      </c>
      <c r="F666" s="30" t="s">
        <v>20</v>
      </c>
      <c r="G666" s="31" t="n">
        <v>-1</v>
      </c>
      <c r="H666" s="32" t="n">
        <v>102.37</v>
      </c>
      <c r="I666" s="32" t="n">
        <v>1023.7</v>
      </c>
      <c r="J666" s="32" t="n">
        <v>14.58</v>
      </c>
      <c r="K666" s="32" t="n">
        <v>-2.46</v>
      </c>
      <c r="L666" s="32" t="n">
        <v>-0</v>
      </c>
      <c r="M666" s="6" t="s">
        <f>=I666+J666+K666+L666</f>
      </c>
      <c r="N666" s="30"/>
      <c r="O666" s="30" t="s">
        <v>643</v>
      </c>
    </row>
    <row collapsed="false" customFormat="false" customHeight="false" hidden="false" ht="12.1" outlineLevel="0" r="667">
      <c r="A667" s="29" t="n">
        <v>45918.629722222</v>
      </c>
      <c r="B667" s="30" t="s">
        <v>450</v>
      </c>
      <c r="C667" s="30" t="s">
        <v>646</v>
      </c>
      <c r="D667" s="30" t="s">
        <v>381</v>
      </c>
      <c r="E667" s="30" t="s">
        <v>18</v>
      </c>
      <c r="F667" s="30" t="s">
        <v>20</v>
      </c>
      <c r="G667" s="31" t="n">
        <v>-1</v>
      </c>
      <c r="H667" s="32" t="n">
        <v>512.6</v>
      </c>
      <c r="I667" s="32" t="n">
        <v>512.6</v>
      </c>
      <c r="J667" s="32" t="n">
        <v>0</v>
      </c>
      <c r="K667" s="32" t="n">
        <v>-1.23</v>
      </c>
      <c r="L667" s="32" t="n">
        <v>-0</v>
      </c>
      <c r="M667" s="6" t="s">
        <f>=I667+J667+K667+L667</f>
      </c>
      <c r="N667" s="30"/>
      <c r="O667" s="30" t="s">
        <v>643</v>
      </c>
    </row>
    <row collapsed="false" customFormat="false" customHeight="false" hidden="false" ht="12.1" outlineLevel="0" r="668">
      <c r="A668" s="37" t="n">
        <v>45918.630601852</v>
      </c>
      <c r="B668" s="38" t="s">
        <v>612</v>
      </c>
      <c r="C668" s="38" t="s">
        <v>196</v>
      </c>
      <c r="D668" s="38" t="s">
        <v>612</v>
      </c>
      <c r="E668" s="38" t="s">
        <v>612</v>
      </c>
      <c r="F668" s="38" t="s">
        <v>20</v>
      </c>
      <c r="G668" s="39" t="n">
        <v>1</v>
      </c>
      <c r="H668" s="40" t="n">
        <v>-8741</v>
      </c>
      <c r="I668" s="40" t="n">
        <v>-8741</v>
      </c>
      <c r="J668" s="40" t="n">
        <v>0</v>
      </c>
      <c r="K668" s="40" t="n">
        <v>-0</v>
      </c>
      <c r="L668" s="40" t="n">
        <v>-0</v>
      </c>
      <c r="M668" s="6" t="s">
        <f>=I668+J668+K668+L668</f>
      </c>
      <c r="N668" s="38"/>
      <c r="O668" s="38" t="s">
        <v>643</v>
      </c>
    </row>
    <row collapsed="false" customFormat="false" customHeight="false" hidden="false" ht="12.1" outlineLevel="0" r="669">
      <c r="A669" s="37" t="n">
        <v>45918.666446759</v>
      </c>
      <c r="B669" s="38" t="s">
        <v>612</v>
      </c>
      <c r="C669" s="38" t="s">
        <v>174</v>
      </c>
      <c r="D669" s="38" t="s">
        <v>612</v>
      </c>
      <c r="E669" s="38" t="s">
        <v>612</v>
      </c>
      <c r="F669" s="38" t="s">
        <v>20</v>
      </c>
      <c r="G669" s="39" t="n">
        <v>1</v>
      </c>
      <c r="H669" s="40" t="n">
        <v>-1</v>
      </c>
      <c r="I669" s="40" t="n">
        <v>-20688.87</v>
      </c>
      <c r="J669" s="40" t="n">
        <v>0</v>
      </c>
      <c r="K669" s="40" t="n">
        <v>-0</v>
      </c>
      <c r="L669" s="40" t="n">
        <v>-0</v>
      </c>
      <c r="M669" s="6" t="s">
        <f>=I669+J669+K669+L669</f>
      </c>
      <c r="N669" s="38"/>
      <c r="O669" s="38" t="s">
        <v>596</v>
      </c>
    </row>
    <row collapsed="false" customFormat="false" customHeight="false" hidden="false" ht="12.1" outlineLevel="0" r="670">
      <c r="A670" s="33" t="n">
        <v>45918.666446759</v>
      </c>
      <c r="B670" s="34" t="s">
        <v>613</v>
      </c>
      <c r="C670" s="34" t="s">
        <v>174</v>
      </c>
      <c r="D670" s="34" t="s">
        <v>613</v>
      </c>
      <c r="E670" s="34" t="s">
        <v>613</v>
      </c>
      <c r="F670" s="34" t="s">
        <v>20</v>
      </c>
      <c r="G670" s="35" t="n">
        <v>1</v>
      </c>
      <c r="H670" s="36" t="n">
        <v>-115</v>
      </c>
      <c r="I670" s="36" t="n">
        <v>-115</v>
      </c>
      <c r="J670" s="36" t="n">
        <v>0</v>
      </c>
      <c r="K670" s="36" t="n">
        <v>-0</v>
      </c>
      <c r="L670" s="36" t="n">
        <v>-0</v>
      </c>
      <c r="M670" s="6" t="s">
        <f>=I670+J670+K670+L670</f>
      </c>
      <c r="N670" s="34"/>
      <c r="O670" s="34" t="s">
        <v>596</v>
      </c>
    </row>
    <row collapsed="false" customFormat="false" customHeight="false" hidden="false" ht="12.1" outlineLevel="0" r="671">
      <c r="A671" s="29" t="n">
        <v>45918.674571759</v>
      </c>
      <c r="B671" s="30" t="s">
        <v>448</v>
      </c>
      <c r="C671" s="30" t="s">
        <v>640</v>
      </c>
      <c r="D671" s="30" t="s">
        <v>381</v>
      </c>
      <c r="E671" s="30" t="s">
        <v>92</v>
      </c>
      <c r="F671" s="30" t="s">
        <v>20</v>
      </c>
      <c r="G671" s="31" t="n">
        <v>-3</v>
      </c>
      <c r="H671" s="32" t="n">
        <v>100.7733333</v>
      </c>
      <c r="I671" s="32" t="n">
        <v>3023.199999</v>
      </c>
      <c r="J671" s="32" t="n">
        <v>52.920001</v>
      </c>
      <c r="K671" s="32" t="n">
        <v>-1.51</v>
      </c>
      <c r="L671" s="32" t="n">
        <v>-0</v>
      </c>
      <c r="M671" s="6" t="s">
        <f>=I671+J671+K671+L671</f>
      </c>
      <c r="N671" s="30"/>
      <c r="O671" s="30" t="s">
        <v>596</v>
      </c>
    </row>
    <row collapsed="false" customFormat="false" customHeight="false" hidden="false" ht="12.1" outlineLevel="0" r="672">
      <c r="A672" s="37" t="n">
        <v>45918.674884259</v>
      </c>
      <c r="B672" s="38" t="s">
        <v>612</v>
      </c>
      <c r="C672" s="38" t="s">
        <v>174</v>
      </c>
      <c r="D672" s="38" t="s">
        <v>612</v>
      </c>
      <c r="E672" s="38" t="s">
        <v>612</v>
      </c>
      <c r="F672" s="38" t="s">
        <v>20</v>
      </c>
      <c r="G672" s="39" t="n">
        <v>1</v>
      </c>
      <c r="H672" s="40" t="n">
        <v>-1</v>
      </c>
      <c r="I672" s="40" t="n">
        <v>-4103.68</v>
      </c>
      <c r="J672" s="40" t="n">
        <v>0</v>
      </c>
      <c r="K672" s="40" t="n">
        <v>-0</v>
      </c>
      <c r="L672" s="40" t="n">
        <v>-0</v>
      </c>
      <c r="M672" s="6" t="s">
        <f>=I672+J672+K672+L672</f>
      </c>
      <c r="N672" s="38"/>
      <c r="O672" s="38" t="s">
        <v>596</v>
      </c>
    </row>
    <row collapsed="false" customFormat="false" customHeight="false" hidden="false" ht="12.1" outlineLevel="0" r="673">
      <c r="A673" s="37" t="n">
        <v>45919.736446759</v>
      </c>
      <c r="B673" s="38" t="s">
        <v>612</v>
      </c>
      <c r="C673" s="38" t="s">
        <v>196</v>
      </c>
      <c r="D673" s="38" t="s">
        <v>612</v>
      </c>
      <c r="E673" s="38" t="s">
        <v>612</v>
      </c>
      <c r="F673" s="38" t="s">
        <v>20</v>
      </c>
      <c r="G673" s="39" t="n">
        <v>1</v>
      </c>
      <c r="H673" s="40" t="n">
        <v>-0.08</v>
      </c>
      <c r="I673" s="40" t="n">
        <v>-0.08</v>
      </c>
      <c r="J673" s="40" t="n">
        <v>0</v>
      </c>
      <c r="K673" s="40" t="n">
        <v>-0</v>
      </c>
      <c r="L673" s="40" t="n">
        <v>-0</v>
      </c>
      <c r="M673" s="6" t="s">
        <f>=I673+J673+K673+L673</f>
      </c>
      <c r="N673" s="38"/>
      <c r="O673" s="38" t="s">
        <v>643</v>
      </c>
    </row>
    <row collapsed="false" customFormat="false" customHeight="false" hidden="false" ht="12.1" outlineLevel="0" r="674">
      <c r="A674" s="21" t="n">
        <v>45926</v>
      </c>
      <c r="B674" s="22" t="s">
        <v>535</v>
      </c>
      <c r="C674" s="22" t="s">
        <v>154</v>
      </c>
      <c r="D674" s="22" t="s">
        <v>535</v>
      </c>
      <c r="E674" s="22" t="s">
        <v>535</v>
      </c>
      <c r="F674" s="22" t="s">
        <v>20</v>
      </c>
      <c r="G674" s="23" t="n">
        <v>1</v>
      </c>
      <c r="H674" s="24" t="n">
        <v>606.9</v>
      </c>
      <c r="I674" s="24" t="n">
        <v>606.9</v>
      </c>
      <c r="J674" s="24" t="n">
        <v>0</v>
      </c>
      <c r="K674" s="24" t="n">
        <v>-0</v>
      </c>
      <c r="L674" s="24" t="n">
        <v>-0</v>
      </c>
      <c r="M674" s="6" t="s">
        <f>=I674+J674+K674+L674</f>
      </c>
      <c r="N674" s="22"/>
      <c r="O674" s="22" t="s">
        <v>639</v>
      </c>
    </row>
    <row collapsed="false" customFormat="false" customHeight="false" hidden="false" ht="12.1" outlineLevel="0" r="675">
      <c r="A675" s="20" t="n">
        <v>45926.555972222</v>
      </c>
      <c r="B675" s="16" t="s">
        <v>17</v>
      </c>
      <c r="C675" s="16" t="s">
        <v>538</v>
      </c>
      <c r="D675" s="16" t="s">
        <v>380</v>
      </c>
      <c r="E675" s="16" t="s">
        <v>18</v>
      </c>
      <c r="F675" s="16" t="s">
        <v>20</v>
      </c>
      <c r="G675" s="7" t="n">
        <v>2</v>
      </c>
      <c r="H675" s="6" t="n">
        <v>303.45</v>
      </c>
      <c r="I675" s="6" t="n">
        <v>-606.9</v>
      </c>
      <c r="J675" s="6" t="n">
        <v>-0</v>
      </c>
      <c r="K675" s="6" t="n">
        <v>-0</v>
      </c>
      <c r="L675" s="6" t="n">
        <v>-0</v>
      </c>
      <c r="M675" s="6" t="s">
        <f>=I675+J675+K675+L675</f>
      </c>
      <c r="N675" s="16"/>
      <c r="O675" s="16" t="s">
        <v>639</v>
      </c>
    </row>
    <row collapsed="false" customFormat="false" customHeight="false" hidden="false" ht="12.1" outlineLevel="0" r="676">
      <c r="A676" s="21" t="n">
        <v>45938.642337963</v>
      </c>
      <c r="B676" s="22" t="s">
        <v>644</v>
      </c>
      <c r="C676" s="22" t="s">
        <v>652</v>
      </c>
      <c r="D676" s="22" t="s">
        <v>549</v>
      </c>
      <c r="E676" s="22" t="s">
        <v>549</v>
      </c>
      <c r="F676" s="22" t="s">
        <v>20</v>
      </c>
      <c r="G676" s="23" t="n">
        <v>1</v>
      </c>
      <c r="H676" s="24" t="n">
        <v>500</v>
      </c>
      <c r="I676" s="24" t="n">
        <v>500</v>
      </c>
      <c r="J676" s="24" t="n">
        <v>0</v>
      </c>
      <c r="K676" s="24" t="n">
        <v>-0</v>
      </c>
      <c r="L676" s="24" t="n">
        <v>-0</v>
      </c>
      <c r="M676" s="6" t="s">
        <f>=I676+J676+K676+L676</f>
      </c>
      <c r="N676" s="22"/>
      <c r="O676" s="22" t="s">
        <v>643</v>
      </c>
    </row>
    <row collapsed="false" customFormat="false" customHeight="false" hidden="false" ht="12.1" outlineLevel="0" r="677">
      <c r="A677" s="20" t="n">
        <v>45939.765243056</v>
      </c>
      <c r="B677" s="16" t="s">
        <v>452</v>
      </c>
      <c r="C677" s="16" t="s">
        <v>653</v>
      </c>
      <c r="D677" s="16" t="s">
        <v>380</v>
      </c>
      <c r="E677" s="16" t="s">
        <v>654</v>
      </c>
      <c r="F677" s="16" t="s">
        <v>20</v>
      </c>
      <c r="G677" s="7" t="n">
        <v>30</v>
      </c>
      <c r="H677" s="6" t="n">
        <v>4.03</v>
      </c>
      <c r="I677" s="6" t="n">
        <v>-120.9</v>
      </c>
      <c r="J677" s="6" t="n">
        <v>-0</v>
      </c>
      <c r="K677" s="6" t="n">
        <v>-0</v>
      </c>
      <c r="L677" s="6" t="n">
        <v>-0.03</v>
      </c>
      <c r="M677" s="6" t="s">
        <f>=I677+J677+K677+L677</f>
      </c>
      <c r="N677" s="16"/>
      <c r="O677" s="16" t="s">
        <v>639</v>
      </c>
    </row>
    <row collapsed="false" customFormat="false" customHeight="false" hidden="false" ht="12.1" outlineLevel="0" r="678">
      <c r="A678" s="21" t="n">
        <v>45940</v>
      </c>
      <c r="B678" s="22" t="s">
        <v>549</v>
      </c>
      <c r="C678" s="22" t="s">
        <v>655</v>
      </c>
      <c r="D678" s="22" t="s">
        <v>549</v>
      </c>
      <c r="E678" s="22" t="s">
        <v>549</v>
      </c>
      <c r="F678" s="22" t="s">
        <v>20</v>
      </c>
      <c r="G678" s="23" t="n">
        <v>1</v>
      </c>
      <c r="H678" s="24" t="n">
        <v>56.55</v>
      </c>
      <c r="I678" s="24" t="n">
        <v>56.55</v>
      </c>
      <c r="J678" s="24" t="n">
        <v>0</v>
      </c>
      <c r="K678" s="24" t="n">
        <v>-0</v>
      </c>
      <c r="L678" s="24" t="n">
        <v>-0</v>
      </c>
      <c r="M678" s="6" t="s">
        <f>=I678+J678+K678+L678</f>
      </c>
      <c r="N678" s="22"/>
      <c r="O678" s="22" t="s">
        <v>639</v>
      </c>
    </row>
    <row collapsed="false" customFormat="false" customHeight="false" hidden="false" ht="12.1" outlineLevel="0" r="679">
      <c r="A679" s="20" t="n">
        <v>45940.757071759</v>
      </c>
      <c r="B679" s="16" t="s">
        <v>452</v>
      </c>
      <c r="C679" s="16" t="s">
        <v>653</v>
      </c>
      <c r="D679" s="16" t="s">
        <v>380</v>
      </c>
      <c r="E679" s="16" t="s">
        <v>654</v>
      </c>
      <c r="F679" s="16" t="s">
        <v>20</v>
      </c>
      <c r="G679" s="7" t="n">
        <v>15</v>
      </c>
      <c r="H679" s="6" t="n">
        <v>4.01</v>
      </c>
      <c r="I679" s="6" t="n">
        <v>-60.15</v>
      </c>
      <c r="J679" s="6" t="n">
        <v>-0</v>
      </c>
      <c r="K679" s="6" t="n">
        <v>-0</v>
      </c>
      <c r="L679" s="6" t="n">
        <v>-0.02</v>
      </c>
      <c r="M679" s="6" t="s">
        <f>=I679+J679+K679+L679</f>
      </c>
      <c r="N679" s="16"/>
      <c r="O679" s="16" t="s">
        <v>639</v>
      </c>
    </row>
    <row collapsed="false" customFormat="false" customHeight="false" hidden="false" ht="12.1" outlineLevel="0" r="680">
      <c r="A680" s="21" t="n">
        <v>45953.895844907</v>
      </c>
      <c r="B680" s="22" t="s">
        <v>535</v>
      </c>
      <c r="C680" s="22" t="s">
        <v>194</v>
      </c>
      <c r="D680" s="22" t="s">
        <v>535</v>
      </c>
      <c r="E680" s="22" t="s">
        <v>535</v>
      </c>
      <c r="F680" s="22" t="s">
        <v>20</v>
      </c>
      <c r="G680" s="23" t="n">
        <v>1</v>
      </c>
      <c r="H680" s="24" t="n">
        <v>700</v>
      </c>
      <c r="I680" s="24" t="n">
        <v>700</v>
      </c>
      <c r="J680" s="24" t="n">
        <v>0</v>
      </c>
      <c r="K680" s="24" t="n">
        <v>-0</v>
      </c>
      <c r="L680" s="24" t="n">
        <v>-0</v>
      </c>
      <c r="M680" s="6" t="s">
        <f>=I680+J680+K680+L680</f>
      </c>
      <c r="N680" s="22"/>
      <c r="O680" s="22" t="s">
        <v>643</v>
      </c>
    </row>
    <row collapsed="false" customFormat="false" customHeight="false" hidden="false" ht="12.1" outlineLevel="0" r="681">
      <c r="A681" s="20" t="n">
        <v>45953.896261574</v>
      </c>
      <c r="B681" s="16" t="s">
        <v>453</v>
      </c>
      <c r="C681" s="16" t="s">
        <v>656</v>
      </c>
      <c r="D681" s="16" t="s">
        <v>380</v>
      </c>
      <c r="E681" s="16" t="s">
        <v>18</v>
      </c>
      <c r="F681" s="16" t="s">
        <v>20</v>
      </c>
      <c r="G681" s="7" t="n">
        <v>100</v>
      </c>
      <c r="H681" s="6" t="n">
        <v>10.88</v>
      </c>
      <c r="I681" s="6" t="n">
        <v>-1088</v>
      </c>
      <c r="J681" s="6" t="n">
        <v>-0</v>
      </c>
      <c r="K681" s="6" t="n">
        <v>-3.26</v>
      </c>
      <c r="L681" s="6" t="n">
        <v>-0</v>
      </c>
      <c r="M681" s="6" t="s">
        <f>=I681+J681+K681+L681</f>
      </c>
      <c r="N681" s="16"/>
      <c r="O681" s="16" t="s">
        <v>643</v>
      </c>
    </row>
    <row collapsed="false" customFormat="false" customHeight="false" hidden="false" ht="12.1" outlineLevel="0" r="682">
      <c r="A682" s="21" t="n">
        <v>45953.905416667</v>
      </c>
      <c r="B682" s="22" t="s">
        <v>535</v>
      </c>
      <c r="C682" s="22" t="s">
        <v>194</v>
      </c>
      <c r="D682" s="22" t="s">
        <v>535</v>
      </c>
      <c r="E682" s="22" t="s">
        <v>535</v>
      </c>
      <c r="F682" s="22" t="s">
        <v>20</v>
      </c>
      <c r="G682" s="23" t="n">
        <v>1</v>
      </c>
      <c r="H682" s="24" t="n">
        <v>2000</v>
      </c>
      <c r="I682" s="24" t="n">
        <v>2000</v>
      </c>
      <c r="J682" s="24" t="n">
        <v>0</v>
      </c>
      <c r="K682" s="24" t="n">
        <v>-0</v>
      </c>
      <c r="L682" s="24" t="n">
        <v>-0</v>
      </c>
      <c r="M682" s="6" t="s">
        <f>=I682+J682+K682+L682</f>
      </c>
      <c r="N682" s="22"/>
      <c r="O682" s="22" t="s">
        <v>643</v>
      </c>
    </row>
    <row collapsed="false" customFormat="false" customHeight="false" hidden="false" ht="12.1" outlineLevel="0" r="683">
      <c r="A683" s="20" t="n">
        <v>45953.905891204</v>
      </c>
      <c r="B683" s="16" t="s">
        <v>62</v>
      </c>
      <c r="C683" s="16" t="s">
        <v>657</v>
      </c>
      <c r="D683" s="16" t="s">
        <v>380</v>
      </c>
      <c r="E683" s="16" t="s">
        <v>50</v>
      </c>
      <c r="F683" s="16" t="s">
        <v>20</v>
      </c>
      <c r="G683" s="7" t="n">
        <v>1</v>
      </c>
      <c r="H683" s="6" t="n">
        <v>156.14</v>
      </c>
      <c r="I683" s="6" t="n">
        <v>-156.14</v>
      </c>
      <c r="J683" s="6" t="n">
        <v>-0</v>
      </c>
      <c r="K683" s="6" t="n">
        <v>-0</v>
      </c>
      <c r="L683" s="6" t="n">
        <v>-0</v>
      </c>
      <c r="M683" s="6" t="s">
        <f>=I683+J683+K683+L683</f>
      </c>
      <c r="N683" s="16"/>
      <c r="O683" s="16" t="s">
        <v>643</v>
      </c>
    </row>
    <row collapsed="false" customFormat="false" customHeight="false" hidden="false" ht="12.1" outlineLevel="0" r="684">
      <c r="A684" s="20" t="n">
        <v>45953.907615741</v>
      </c>
      <c r="B684" s="16" t="s">
        <v>120</v>
      </c>
      <c r="C684" s="16" t="s">
        <v>658</v>
      </c>
      <c r="D684" s="16" t="s">
        <v>380</v>
      </c>
      <c r="E684" s="16" t="s">
        <v>92</v>
      </c>
      <c r="F684" s="16" t="s">
        <v>20</v>
      </c>
      <c r="G684" s="7" t="n">
        <v>1</v>
      </c>
      <c r="H684" s="6" t="n">
        <v>85.5</v>
      </c>
      <c r="I684" s="6" t="n">
        <v>-855</v>
      </c>
      <c r="J684" s="6" t="n">
        <v>-39.78</v>
      </c>
      <c r="K684" s="6" t="n">
        <v>-2.57</v>
      </c>
      <c r="L684" s="6" t="n">
        <v>-0</v>
      </c>
      <c r="M684" s="6" t="s">
        <f>=I684+J684+K684+L684</f>
      </c>
      <c r="N684" s="16"/>
      <c r="O684" s="16" t="s">
        <v>643</v>
      </c>
    </row>
    <row collapsed="false" customFormat="false" customHeight="false" hidden="false" ht="12.1" outlineLevel="0" r="685">
      <c r="A685" s="20" t="n">
        <v>45953.908460648</v>
      </c>
      <c r="B685" s="16" t="s">
        <v>120</v>
      </c>
      <c r="C685" s="16" t="s">
        <v>658</v>
      </c>
      <c r="D685" s="16" t="s">
        <v>380</v>
      </c>
      <c r="E685" s="16" t="s">
        <v>92</v>
      </c>
      <c r="F685" s="16" t="s">
        <v>20</v>
      </c>
      <c r="G685" s="7" t="n">
        <v>1</v>
      </c>
      <c r="H685" s="6" t="n">
        <v>85.5</v>
      </c>
      <c r="I685" s="6" t="n">
        <v>-855</v>
      </c>
      <c r="J685" s="6" t="n">
        <v>-39.78</v>
      </c>
      <c r="K685" s="6" t="n">
        <v>-2.57</v>
      </c>
      <c r="L685" s="6" t="n">
        <v>-0</v>
      </c>
      <c r="M685" s="6" t="s">
        <f>=I685+J685+K685+L685</f>
      </c>
      <c r="N685" s="16"/>
      <c r="O685" s="16" t="s">
        <v>643</v>
      </c>
    </row>
    <row collapsed="false" customFormat="false" customHeight="false" hidden="false" ht="12.1" outlineLevel="0" r="686">
      <c r="A686" s="21" t="n">
        <v>45955.617372685</v>
      </c>
      <c r="B686" s="22" t="s">
        <v>644</v>
      </c>
      <c r="C686" s="22" t="s">
        <v>645</v>
      </c>
      <c r="D686" s="22" t="s">
        <v>549</v>
      </c>
      <c r="E686" s="22" t="s">
        <v>549</v>
      </c>
      <c r="F686" s="22" t="s">
        <v>20</v>
      </c>
      <c r="G686" s="23" t="n">
        <v>1</v>
      </c>
      <c r="H686" s="24" t="n">
        <v>139.2</v>
      </c>
      <c r="I686" s="24" t="n">
        <v>139.2</v>
      </c>
      <c r="J686" s="24" t="n">
        <v>0</v>
      </c>
      <c r="K686" s="24" t="n">
        <v>-0</v>
      </c>
      <c r="L686" s="24" t="n">
        <v>-0</v>
      </c>
      <c r="M686" s="6" t="s">
        <f>=I686+J686+K686+L686</f>
      </c>
      <c r="N686" s="22"/>
      <c r="O686" s="22" t="s">
        <v>643</v>
      </c>
    </row>
    <row collapsed="false" customFormat="false" customHeight="false" hidden="false" ht="12.1" outlineLevel="0" r="687">
      <c r="A687" s="29" t="n">
        <v>45957.477731481</v>
      </c>
      <c r="B687" s="30" t="s">
        <v>394</v>
      </c>
      <c r="C687" s="30" t="s">
        <v>551</v>
      </c>
      <c r="D687" s="30" t="s">
        <v>381</v>
      </c>
      <c r="E687" s="30" t="s">
        <v>18</v>
      </c>
      <c r="F687" s="30" t="s">
        <v>20</v>
      </c>
      <c r="G687" s="31" t="n">
        <v>-1</v>
      </c>
      <c r="H687" s="32" t="n">
        <v>373.1</v>
      </c>
      <c r="I687" s="32" t="n">
        <v>373.1</v>
      </c>
      <c r="J687" s="32" t="n">
        <v>0</v>
      </c>
      <c r="K687" s="32" t="n">
        <v>-1.12</v>
      </c>
      <c r="L687" s="32" t="n">
        <v>-0</v>
      </c>
      <c r="M687" s="6" t="s">
        <f>=I687+J687+K687+L687</f>
      </c>
      <c r="N687" s="30"/>
      <c r="O687" s="30" t="s">
        <v>643</v>
      </c>
    </row>
    <row collapsed="false" customFormat="false" customHeight="false" hidden="false" ht="12.1" outlineLevel="0" r="688">
      <c r="A688" s="29" t="n">
        <v>45957.775219907</v>
      </c>
      <c r="B688" s="30" t="s">
        <v>394</v>
      </c>
      <c r="C688" s="30" t="s">
        <v>551</v>
      </c>
      <c r="D688" s="30" t="s">
        <v>381</v>
      </c>
      <c r="E688" s="30" t="s">
        <v>18</v>
      </c>
      <c r="F688" s="30" t="s">
        <v>20</v>
      </c>
      <c r="G688" s="31" t="n">
        <v>-1</v>
      </c>
      <c r="H688" s="32" t="n">
        <v>374.7</v>
      </c>
      <c r="I688" s="32" t="n">
        <v>374.7</v>
      </c>
      <c r="J688" s="32" t="n">
        <v>0</v>
      </c>
      <c r="K688" s="32" t="n">
        <v>-1.12</v>
      </c>
      <c r="L688" s="32" t="n">
        <v>-0</v>
      </c>
      <c r="M688" s="6" t="s">
        <f>=I688+J688+K688+L688</f>
      </c>
      <c r="N688" s="30"/>
      <c r="O688" s="30" t="s">
        <v>643</v>
      </c>
    </row>
    <row collapsed="false" customFormat="false" customHeight="false" hidden="false" ht="12.1" outlineLevel="0" r="689">
      <c r="A689" s="20" t="n">
        <v>45957.839895833</v>
      </c>
      <c r="B689" s="16" t="s">
        <v>62</v>
      </c>
      <c r="C689" s="16" t="s">
        <v>657</v>
      </c>
      <c r="D689" s="16" t="s">
        <v>380</v>
      </c>
      <c r="E689" s="16" t="s">
        <v>50</v>
      </c>
      <c r="F689" s="16" t="s">
        <v>20</v>
      </c>
      <c r="G689" s="7" t="n">
        <v>2</v>
      </c>
      <c r="H689" s="6" t="n">
        <v>156.39</v>
      </c>
      <c r="I689" s="6" t="n">
        <v>-312.78</v>
      </c>
      <c r="J689" s="6" t="n">
        <v>-0</v>
      </c>
      <c r="K689" s="6" t="n">
        <v>-0</v>
      </c>
      <c r="L689" s="6" t="n">
        <v>-0</v>
      </c>
      <c r="M689" s="6" t="s">
        <f>=I689+J689+K689+L689</f>
      </c>
      <c r="N689" s="16"/>
      <c r="O689" s="16" t="s">
        <v>643</v>
      </c>
    </row>
    <row collapsed="false" customFormat="false" customHeight="false" hidden="false" ht="12.1" outlineLevel="0" r="690">
      <c r="A690" s="20" t="n">
        <v>45957.841099537</v>
      </c>
      <c r="B690" s="16" t="s">
        <v>385</v>
      </c>
      <c r="C690" s="16" t="s">
        <v>539</v>
      </c>
      <c r="D690" s="16" t="s">
        <v>380</v>
      </c>
      <c r="E690" s="16" t="s">
        <v>18</v>
      </c>
      <c r="F690" s="16" t="s">
        <v>20</v>
      </c>
      <c r="G690" s="7" t="n">
        <v>10</v>
      </c>
      <c r="H690" s="6" t="n">
        <v>24.465</v>
      </c>
      <c r="I690" s="6" t="n">
        <v>-244.65</v>
      </c>
      <c r="J690" s="6" t="n">
        <v>-0</v>
      </c>
      <c r="K690" s="6" t="n">
        <v>-0.73</v>
      </c>
      <c r="L690" s="6" t="n">
        <v>-0</v>
      </c>
      <c r="M690" s="6" t="s">
        <f>=I690+J690+K690+L690</f>
      </c>
      <c r="N690" s="16"/>
      <c r="O690" s="16" t="s">
        <v>643</v>
      </c>
    </row>
    <row collapsed="false" customFormat="false" customHeight="false" hidden="false" ht="12.1" outlineLevel="0" r="691">
      <c r="A691" s="29" t="n">
        <v>45958.505243056</v>
      </c>
      <c r="B691" s="30" t="s">
        <v>394</v>
      </c>
      <c r="C691" s="30" t="s">
        <v>551</v>
      </c>
      <c r="D691" s="30" t="s">
        <v>381</v>
      </c>
      <c r="E691" s="30" t="s">
        <v>18</v>
      </c>
      <c r="F691" s="30" t="s">
        <v>20</v>
      </c>
      <c r="G691" s="31" t="n">
        <v>-2</v>
      </c>
      <c r="H691" s="32" t="n">
        <v>378</v>
      </c>
      <c r="I691" s="32" t="n">
        <v>756</v>
      </c>
      <c r="J691" s="32" t="n">
        <v>0</v>
      </c>
      <c r="K691" s="32" t="n">
        <v>-2.27</v>
      </c>
      <c r="L691" s="32" t="n">
        <v>-0</v>
      </c>
      <c r="M691" s="6" t="s">
        <f>=I691+J691+K691+L691</f>
      </c>
      <c r="N691" s="30"/>
      <c r="O691" s="30" t="s">
        <v>643</v>
      </c>
    </row>
    <row collapsed="false" customFormat="false" customHeight="false" hidden="false" ht="12.1" outlineLevel="0" r="692">
      <c r="A692" s="29" t="n">
        <v>45958.969201389</v>
      </c>
      <c r="B692" s="30" t="s">
        <v>385</v>
      </c>
      <c r="C692" s="30" t="s">
        <v>539</v>
      </c>
      <c r="D692" s="30" t="s">
        <v>381</v>
      </c>
      <c r="E692" s="30" t="s">
        <v>18</v>
      </c>
      <c r="F692" s="30" t="s">
        <v>20</v>
      </c>
      <c r="G692" s="31" t="n">
        <v>-10</v>
      </c>
      <c r="H692" s="32" t="n">
        <v>24.725</v>
      </c>
      <c r="I692" s="32" t="n">
        <v>247.25</v>
      </c>
      <c r="J692" s="32" t="n">
        <v>0</v>
      </c>
      <c r="K692" s="32" t="n">
        <v>-0.74</v>
      </c>
      <c r="L692" s="32" t="n">
        <v>-0</v>
      </c>
      <c r="M692" s="6" t="s">
        <f>=I692+J692+K692+L692</f>
      </c>
      <c r="N692" s="30"/>
      <c r="O692" s="30" t="s">
        <v>643</v>
      </c>
    </row>
    <row collapsed="false" customFormat="false" customHeight="false" hidden="false" ht="12.1" outlineLevel="0" r="693">
      <c r="A693" s="21" t="n">
        <v>45958.983738426</v>
      </c>
      <c r="B693" s="22" t="s">
        <v>535</v>
      </c>
      <c r="C693" s="22" t="s">
        <v>194</v>
      </c>
      <c r="D693" s="22" t="s">
        <v>535</v>
      </c>
      <c r="E693" s="22" t="s">
        <v>535</v>
      </c>
      <c r="F693" s="22" t="s">
        <v>20</v>
      </c>
      <c r="G693" s="23" t="n">
        <v>1</v>
      </c>
      <c r="H693" s="24" t="n">
        <v>1000</v>
      </c>
      <c r="I693" s="24" t="n">
        <v>1000</v>
      </c>
      <c r="J693" s="24" t="n">
        <v>0</v>
      </c>
      <c r="K693" s="24" t="n">
        <v>-0</v>
      </c>
      <c r="L693" s="24" t="n">
        <v>-0</v>
      </c>
      <c r="M693" s="6" t="s">
        <f>=I693+J693+K693+L693</f>
      </c>
      <c r="N693" s="22"/>
      <c r="O693" s="22" t="s">
        <v>643</v>
      </c>
    </row>
    <row collapsed="false" customFormat="false" customHeight="false" hidden="false" ht="12.1" outlineLevel="0" r="694">
      <c r="A694" s="20" t="n">
        <v>45959.589236111</v>
      </c>
      <c r="B694" s="16" t="s">
        <v>454</v>
      </c>
      <c r="C694" s="16" t="s">
        <v>659</v>
      </c>
      <c r="D694" s="16" t="s">
        <v>380</v>
      </c>
      <c r="E694" s="16" t="s">
        <v>92</v>
      </c>
      <c r="F694" s="16" t="s">
        <v>20</v>
      </c>
      <c r="G694" s="7" t="n">
        <v>1</v>
      </c>
      <c r="H694" s="6" t="n">
        <v>100</v>
      </c>
      <c r="I694" s="6" t="n">
        <v>-1000</v>
      </c>
      <c r="J694" s="6" t="n">
        <v>-0</v>
      </c>
      <c r="K694" s="6" t="n">
        <v>-0</v>
      </c>
      <c r="L694" s="6" t="n">
        <v>-0</v>
      </c>
      <c r="M694" s="6" t="s">
        <f>=I694+J694+K694+L694</f>
      </c>
      <c r="N694" s="16"/>
      <c r="O694" s="16" t="s">
        <v>643</v>
      </c>
    </row>
    <row collapsed="false" customFormat="false" customHeight="false" hidden="false" ht="12.1" outlineLevel="0" r="695">
      <c r="A695" s="21" t="n">
        <v>45959.778009259</v>
      </c>
      <c r="B695" s="22" t="s">
        <v>644</v>
      </c>
      <c r="C695" s="22" t="s">
        <v>645</v>
      </c>
      <c r="D695" s="22" t="s">
        <v>549</v>
      </c>
      <c r="E695" s="22" t="s">
        <v>549</v>
      </c>
      <c r="F695" s="22" t="s">
        <v>20</v>
      </c>
      <c r="G695" s="23" t="n">
        <v>1</v>
      </c>
      <c r="H695" s="24" t="n">
        <v>27.64</v>
      </c>
      <c r="I695" s="24" t="n">
        <v>27.64</v>
      </c>
      <c r="J695" s="24" t="n">
        <v>0</v>
      </c>
      <c r="K695" s="24" t="n">
        <v>-0</v>
      </c>
      <c r="L695" s="24" t="n">
        <v>-0</v>
      </c>
      <c r="M695" s="6" t="s">
        <f>=I695+J695+K695+L695</f>
      </c>
      <c r="N695" s="22"/>
      <c r="O695" s="22" t="s">
        <v>643</v>
      </c>
    </row>
    <row collapsed="false" customFormat="false" customHeight="false" hidden="false" ht="12.1" outlineLevel="0" r="696">
      <c r="A696" s="29" t="n">
        <v>45960.421747685</v>
      </c>
      <c r="B696" s="30" t="s">
        <v>394</v>
      </c>
      <c r="C696" s="30" t="s">
        <v>551</v>
      </c>
      <c r="D696" s="30" t="s">
        <v>381</v>
      </c>
      <c r="E696" s="30" t="s">
        <v>18</v>
      </c>
      <c r="F696" s="30" t="s">
        <v>20</v>
      </c>
      <c r="G696" s="31" t="n">
        <v>-4</v>
      </c>
      <c r="H696" s="32" t="n">
        <v>381.1</v>
      </c>
      <c r="I696" s="32" t="n">
        <v>1524.4</v>
      </c>
      <c r="J696" s="32" t="n">
        <v>0</v>
      </c>
      <c r="K696" s="32" t="n">
        <v>-4.57</v>
      </c>
      <c r="L696" s="32" t="n">
        <v>-0</v>
      </c>
      <c r="M696" s="6" t="s">
        <f>=I696+J696+K696+L696</f>
      </c>
      <c r="N696" s="30"/>
      <c r="O696" s="30" t="s">
        <v>643</v>
      </c>
    </row>
    <row collapsed="false" customFormat="false" customHeight="false" hidden="false" ht="12.1" outlineLevel="0" r="697">
      <c r="A697" s="21" t="n">
        <v>45961.944826389</v>
      </c>
      <c r="B697" s="22" t="s">
        <v>535</v>
      </c>
      <c r="C697" s="22" t="s">
        <v>194</v>
      </c>
      <c r="D697" s="22" t="s">
        <v>535</v>
      </c>
      <c r="E697" s="22" t="s">
        <v>535</v>
      </c>
      <c r="F697" s="22" t="s">
        <v>20</v>
      </c>
      <c r="G697" s="23" t="n">
        <v>1</v>
      </c>
      <c r="H697" s="24" t="n">
        <v>1050</v>
      </c>
      <c r="I697" s="24" t="n">
        <v>1050</v>
      </c>
      <c r="J697" s="24" t="n">
        <v>0</v>
      </c>
      <c r="K697" s="24" t="n">
        <v>-0</v>
      </c>
      <c r="L697" s="24" t="n">
        <v>-0</v>
      </c>
      <c r="M697" s="6" t="s">
        <f>=I697+J697+K697+L697</f>
      </c>
      <c r="N697" s="22"/>
      <c r="O697" s="22" t="s">
        <v>643</v>
      </c>
    </row>
    <row collapsed="false" customFormat="false" customHeight="false" hidden="false" ht="12.1" outlineLevel="0" r="698">
      <c r="A698" s="20" t="n">
        <v>45961.94712963</v>
      </c>
      <c r="B698" s="16" t="s">
        <v>394</v>
      </c>
      <c r="C698" s="16" t="s">
        <v>551</v>
      </c>
      <c r="D698" s="16" t="s">
        <v>380</v>
      </c>
      <c r="E698" s="16" t="s">
        <v>18</v>
      </c>
      <c r="F698" s="16" t="s">
        <v>20</v>
      </c>
      <c r="G698" s="7" t="n">
        <v>8</v>
      </c>
      <c r="H698" s="6" t="n">
        <v>380.25</v>
      </c>
      <c r="I698" s="6" t="n">
        <v>-3042</v>
      </c>
      <c r="J698" s="6" t="n">
        <v>-0</v>
      </c>
      <c r="K698" s="6" t="n">
        <v>-9.13</v>
      </c>
      <c r="L698" s="6" t="n">
        <v>-0</v>
      </c>
      <c r="M698" s="6" t="s">
        <f>=I698+J698+K698+L698</f>
      </c>
      <c r="N698" s="16"/>
      <c r="O698" s="16" t="s">
        <v>643</v>
      </c>
    </row>
    <row collapsed="false" customFormat="false" customHeight="false" hidden="false" ht="12.1" outlineLevel="0" r="699">
      <c r="A699" s="29" t="n">
        <v>45961.948877315</v>
      </c>
      <c r="B699" s="30" t="s">
        <v>120</v>
      </c>
      <c r="C699" s="30" t="s">
        <v>658</v>
      </c>
      <c r="D699" s="30" t="s">
        <v>381</v>
      </c>
      <c r="E699" s="30" t="s">
        <v>92</v>
      </c>
      <c r="F699" s="30" t="s">
        <v>20</v>
      </c>
      <c r="G699" s="31" t="n">
        <v>-2</v>
      </c>
      <c r="H699" s="32" t="n">
        <v>85.983</v>
      </c>
      <c r="I699" s="32" t="n">
        <v>1719.66</v>
      </c>
      <c r="J699" s="32" t="n">
        <v>84.82</v>
      </c>
      <c r="K699" s="32" t="n">
        <v>-5.16</v>
      </c>
      <c r="L699" s="32" t="n">
        <v>-0</v>
      </c>
      <c r="M699" s="6" t="s">
        <f>=I699+J699+K699+L699</f>
      </c>
      <c r="N699" s="30"/>
      <c r="O699" s="30" t="s">
        <v>643</v>
      </c>
    </row>
    <row collapsed="false" customFormat="false" customHeight="false" hidden="false" ht="12.1" outlineLevel="0" r="700">
      <c r="A700" s="20" t="n">
        <v>45962.416701389</v>
      </c>
      <c r="B700" s="16" t="s">
        <v>454</v>
      </c>
      <c r="C700" s="16" t="s">
        <v>659</v>
      </c>
      <c r="D700" s="16" t="s">
        <v>380</v>
      </c>
      <c r="E700" s="16" t="s">
        <v>92</v>
      </c>
      <c r="F700" s="16" t="s">
        <v>20</v>
      </c>
      <c r="G700" s="7" t="n">
        <v>2</v>
      </c>
      <c r="H700" s="6" t="n">
        <v>100.04</v>
      </c>
      <c r="I700" s="6" t="n">
        <v>-2000.8</v>
      </c>
      <c r="J700" s="6" t="n">
        <v>-7.94</v>
      </c>
      <c r="K700" s="6" t="n">
        <v>-6</v>
      </c>
      <c r="L700" s="6" t="n">
        <v>-0</v>
      </c>
      <c r="M700" s="6" t="s">
        <f>=I700+J700+K700+L700</f>
      </c>
      <c r="N700" s="16"/>
      <c r="O700" s="16" t="s">
        <v>643</v>
      </c>
    </row>
    <row collapsed="false" customFormat="false" customHeight="false" hidden="false" ht="12.1" outlineLevel="0" r="701">
      <c r="A701" s="20" t="n">
        <v>45964.291666667</v>
      </c>
      <c r="B701" s="16" t="s">
        <v>69</v>
      </c>
      <c r="C701" s="16" t="s">
        <v>647</v>
      </c>
      <c r="D701" s="16" t="s">
        <v>380</v>
      </c>
      <c r="E701" s="16" t="s">
        <v>50</v>
      </c>
      <c r="F701" s="16" t="s">
        <v>20</v>
      </c>
      <c r="G701" s="7" t="n">
        <v>1</v>
      </c>
      <c r="H701" s="6" t="n">
        <v>1.1282</v>
      </c>
      <c r="I701" s="6" t="n">
        <v>-1.13</v>
      </c>
      <c r="J701" s="6" t="n">
        <v>-0</v>
      </c>
      <c r="K701" s="6" t="n">
        <v>-0</v>
      </c>
      <c r="L701" s="6" t="n">
        <v>-0</v>
      </c>
      <c r="M701" s="6" t="s">
        <f>=I701+J701+K701+L701</f>
      </c>
      <c r="N701" s="16"/>
      <c r="O701" s="16" t="s">
        <v>643</v>
      </c>
    </row>
    <row collapsed="false" customFormat="false" customHeight="false" hidden="false" ht="12.1" outlineLevel="0" r="702">
      <c r="A702" s="20" t="n">
        <v>45964.302175926</v>
      </c>
      <c r="B702" s="16" t="s">
        <v>69</v>
      </c>
      <c r="C702" s="16" t="s">
        <v>647</v>
      </c>
      <c r="D702" s="16" t="s">
        <v>380</v>
      </c>
      <c r="E702" s="16" t="s">
        <v>50</v>
      </c>
      <c r="F702" s="16" t="s">
        <v>20</v>
      </c>
      <c r="G702" s="7" t="n">
        <v>1</v>
      </c>
      <c r="H702" s="6" t="n">
        <v>1.1285</v>
      </c>
      <c r="I702" s="6" t="n">
        <v>-1.13</v>
      </c>
      <c r="J702" s="6" t="n">
        <v>-0</v>
      </c>
      <c r="K702" s="6" t="n">
        <v>-0</v>
      </c>
      <c r="L702" s="6" t="n">
        <v>-0</v>
      </c>
      <c r="M702" s="6" t="s">
        <f>=I702+J702+K702+L702</f>
      </c>
      <c r="N702" s="16"/>
      <c r="O702" s="16" t="s">
        <v>643</v>
      </c>
    </row>
    <row collapsed="false" customFormat="false" customHeight="false" hidden="false" ht="12.1" outlineLevel="0" r="703">
      <c r="A703" s="20" t="n">
        <v>45964.302615741</v>
      </c>
      <c r="B703" s="16" t="s">
        <v>69</v>
      </c>
      <c r="C703" s="16" t="s">
        <v>647</v>
      </c>
      <c r="D703" s="16" t="s">
        <v>380</v>
      </c>
      <c r="E703" s="16" t="s">
        <v>50</v>
      </c>
      <c r="F703" s="16" t="s">
        <v>20</v>
      </c>
      <c r="G703" s="7" t="n">
        <v>1</v>
      </c>
      <c r="H703" s="6" t="n">
        <v>1.1285</v>
      </c>
      <c r="I703" s="6" t="n">
        <v>-1.13</v>
      </c>
      <c r="J703" s="6" t="n">
        <v>-0</v>
      </c>
      <c r="K703" s="6" t="n">
        <v>-0</v>
      </c>
      <c r="L703" s="6" t="n">
        <v>-0</v>
      </c>
      <c r="M703" s="6" t="s">
        <f>=I703+J703+K703+L703</f>
      </c>
      <c r="N703" s="16"/>
      <c r="O703" s="16" t="s">
        <v>643</v>
      </c>
    </row>
    <row collapsed="false" customFormat="false" customHeight="false" hidden="false" ht="12.1" outlineLevel="0" r="704">
      <c r="A704" s="20" t="n">
        <v>45964.30462963</v>
      </c>
      <c r="B704" s="16" t="s">
        <v>69</v>
      </c>
      <c r="C704" s="16" t="s">
        <v>647</v>
      </c>
      <c r="D704" s="16" t="s">
        <v>380</v>
      </c>
      <c r="E704" s="16" t="s">
        <v>50</v>
      </c>
      <c r="F704" s="16" t="s">
        <v>20</v>
      </c>
      <c r="G704" s="7" t="n">
        <v>1</v>
      </c>
      <c r="H704" s="6" t="n">
        <v>1.1289</v>
      </c>
      <c r="I704" s="6" t="n">
        <v>-1.13</v>
      </c>
      <c r="J704" s="6" t="n">
        <v>-0</v>
      </c>
      <c r="K704" s="6" t="n">
        <v>-0</v>
      </c>
      <c r="L704" s="6" t="n">
        <v>-0</v>
      </c>
      <c r="M704" s="6" t="s">
        <f>=I704+J704+K704+L704</f>
      </c>
      <c r="N704" s="16"/>
      <c r="O704" s="16" t="s">
        <v>643</v>
      </c>
    </row>
    <row collapsed="false" customFormat="false" customHeight="false" hidden="false" ht="12.1" outlineLevel="0" r="705">
      <c r="A705" s="20" t="n">
        <v>45964.306111111</v>
      </c>
      <c r="B705" s="16" t="s">
        <v>69</v>
      </c>
      <c r="C705" s="16" t="s">
        <v>647</v>
      </c>
      <c r="D705" s="16" t="s">
        <v>380</v>
      </c>
      <c r="E705" s="16" t="s">
        <v>50</v>
      </c>
      <c r="F705" s="16" t="s">
        <v>20</v>
      </c>
      <c r="G705" s="7" t="n">
        <v>1</v>
      </c>
      <c r="H705" s="6" t="n">
        <v>1.1288</v>
      </c>
      <c r="I705" s="6" t="n">
        <v>-1.13</v>
      </c>
      <c r="J705" s="6" t="n">
        <v>-0</v>
      </c>
      <c r="K705" s="6" t="n">
        <v>-0</v>
      </c>
      <c r="L705" s="6" t="n">
        <v>-0</v>
      </c>
      <c r="M705" s="6" t="s">
        <f>=I705+J705+K705+L705</f>
      </c>
      <c r="N705" s="16"/>
      <c r="O705" s="16" t="s">
        <v>643</v>
      </c>
    </row>
    <row collapsed="false" customFormat="false" customHeight="false" hidden="false" ht="12.1" outlineLevel="0" r="706">
      <c r="A706" s="20" t="n">
        <v>45964.307037037</v>
      </c>
      <c r="B706" s="16" t="s">
        <v>69</v>
      </c>
      <c r="C706" s="16" t="s">
        <v>647</v>
      </c>
      <c r="D706" s="16" t="s">
        <v>380</v>
      </c>
      <c r="E706" s="16" t="s">
        <v>50</v>
      </c>
      <c r="F706" s="16" t="s">
        <v>20</v>
      </c>
      <c r="G706" s="7" t="n">
        <v>1</v>
      </c>
      <c r="H706" s="6" t="n">
        <v>1.1286</v>
      </c>
      <c r="I706" s="6" t="n">
        <v>-1.13</v>
      </c>
      <c r="J706" s="6" t="n">
        <v>-0</v>
      </c>
      <c r="K706" s="6" t="n">
        <v>-0</v>
      </c>
      <c r="L706" s="6" t="n">
        <v>-0</v>
      </c>
      <c r="M706" s="6" t="s">
        <f>=I706+J706+K706+L706</f>
      </c>
      <c r="N706" s="16"/>
      <c r="O706" s="16" t="s">
        <v>643</v>
      </c>
    </row>
    <row collapsed="false" customFormat="false" customHeight="false" hidden="false" ht="12.1" outlineLevel="0" r="707">
      <c r="A707" s="20" t="n">
        <v>45964.307199074</v>
      </c>
      <c r="B707" s="16" t="s">
        <v>69</v>
      </c>
      <c r="C707" s="16" t="s">
        <v>647</v>
      </c>
      <c r="D707" s="16" t="s">
        <v>380</v>
      </c>
      <c r="E707" s="16" t="s">
        <v>50</v>
      </c>
      <c r="F707" s="16" t="s">
        <v>20</v>
      </c>
      <c r="G707" s="7" t="n">
        <v>1</v>
      </c>
      <c r="H707" s="6" t="n">
        <v>1.1287</v>
      </c>
      <c r="I707" s="6" t="n">
        <v>-1.13</v>
      </c>
      <c r="J707" s="6" t="n">
        <v>-0</v>
      </c>
      <c r="K707" s="6" t="n">
        <v>-0</v>
      </c>
      <c r="L707" s="6" t="n">
        <v>-0</v>
      </c>
      <c r="M707" s="6" t="s">
        <f>=I707+J707+K707+L707</f>
      </c>
      <c r="N707" s="16"/>
      <c r="O707" s="16" t="s">
        <v>643</v>
      </c>
    </row>
    <row collapsed="false" customFormat="false" customHeight="false" hidden="false" ht="12.1" outlineLevel="0" r="708">
      <c r="A708" s="20" t="n">
        <v>45964.308611111</v>
      </c>
      <c r="B708" s="16" t="s">
        <v>69</v>
      </c>
      <c r="C708" s="16" t="s">
        <v>647</v>
      </c>
      <c r="D708" s="16" t="s">
        <v>380</v>
      </c>
      <c r="E708" s="16" t="s">
        <v>50</v>
      </c>
      <c r="F708" s="16" t="s">
        <v>20</v>
      </c>
      <c r="G708" s="7" t="n">
        <v>1</v>
      </c>
      <c r="H708" s="6" t="n">
        <v>1.1287</v>
      </c>
      <c r="I708" s="6" t="n">
        <v>-1.13</v>
      </c>
      <c r="J708" s="6" t="n">
        <v>-0</v>
      </c>
      <c r="K708" s="6" t="n">
        <v>-0</v>
      </c>
      <c r="L708" s="6" t="n">
        <v>-0</v>
      </c>
      <c r="M708" s="6" t="s">
        <f>=I708+J708+K708+L708</f>
      </c>
      <c r="N708" s="16"/>
      <c r="O708" s="16" t="s">
        <v>643</v>
      </c>
    </row>
    <row collapsed="false" customFormat="false" customHeight="false" hidden="false" ht="12.1" outlineLevel="0" r="709">
      <c r="A709" s="20" t="n">
        <v>45964.308738426</v>
      </c>
      <c r="B709" s="16" t="s">
        <v>69</v>
      </c>
      <c r="C709" s="16" t="s">
        <v>647</v>
      </c>
      <c r="D709" s="16" t="s">
        <v>380</v>
      </c>
      <c r="E709" s="16" t="s">
        <v>50</v>
      </c>
      <c r="F709" s="16" t="s">
        <v>20</v>
      </c>
      <c r="G709" s="7" t="n">
        <v>1</v>
      </c>
      <c r="H709" s="6" t="n">
        <v>1.1286</v>
      </c>
      <c r="I709" s="6" t="n">
        <v>-1.13</v>
      </c>
      <c r="J709" s="6" t="n">
        <v>-0</v>
      </c>
      <c r="K709" s="6" t="n">
        <v>-0</v>
      </c>
      <c r="L709" s="6" t="n">
        <v>-0</v>
      </c>
      <c r="M709" s="6" t="s">
        <f>=I709+J709+K709+L709</f>
      </c>
      <c r="N709" s="16"/>
      <c r="O709" s="16" t="s">
        <v>643</v>
      </c>
    </row>
    <row collapsed="false" customFormat="false" customHeight="false" hidden="false" ht="12.1" outlineLevel="0" r="710">
      <c r="A710" s="20" t="n">
        <v>45964.310543981</v>
      </c>
      <c r="B710" s="16" t="s">
        <v>69</v>
      </c>
      <c r="C710" s="16" t="s">
        <v>647</v>
      </c>
      <c r="D710" s="16" t="s">
        <v>380</v>
      </c>
      <c r="E710" s="16" t="s">
        <v>50</v>
      </c>
      <c r="F710" s="16" t="s">
        <v>20</v>
      </c>
      <c r="G710" s="7" t="n">
        <v>1</v>
      </c>
      <c r="H710" s="6" t="n">
        <v>1.1285</v>
      </c>
      <c r="I710" s="6" t="n">
        <v>-1.13</v>
      </c>
      <c r="J710" s="6" t="n">
        <v>-0</v>
      </c>
      <c r="K710" s="6" t="n">
        <v>-0</v>
      </c>
      <c r="L710" s="6" t="n">
        <v>-0</v>
      </c>
      <c r="M710" s="6" t="s">
        <f>=I710+J710+K710+L710</f>
      </c>
      <c r="N710" s="16"/>
      <c r="O710" s="16" t="s">
        <v>643</v>
      </c>
    </row>
    <row collapsed="false" customFormat="false" customHeight="false" hidden="false" ht="12.1" outlineLevel="0" r="711">
      <c r="A711" s="20" t="n">
        <v>45964.310729167</v>
      </c>
      <c r="B711" s="16" t="s">
        <v>69</v>
      </c>
      <c r="C711" s="16" t="s">
        <v>647</v>
      </c>
      <c r="D711" s="16" t="s">
        <v>380</v>
      </c>
      <c r="E711" s="16" t="s">
        <v>50</v>
      </c>
      <c r="F711" s="16" t="s">
        <v>20</v>
      </c>
      <c r="G711" s="7" t="n">
        <v>1</v>
      </c>
      <c r="H711" s="6" t="n">
        <v>1.1285</v>
      </c>
      <c r="I711" s="6" t="n">
        <v>-1.13</v>
      </c>
      <c r="J711" s="6" t="n">
        <v>-0</v>
      </c>
      <c r="K711" s="6" t="n">
        <v>-0</v>
      </c>
      <c r="L711" s="6" t="n">
        <v>-0</v>
      </c>
      <c r="M711" s="6" t="s">
        <f>=I711+J711+K711+L711</f>
      </c>
      <c r="N711" s="16"/>
      <c r="O711" s="16" t="s">
        <v>643</v>
      </c>
    </row>
    <row collapsed="false" customFormat="false" customHeight="false" hidden="false" ht="12.1" outlineLevel="0" r="712">
      <c r="A712" s="20" t="n">
        <v>45964.310960648</v>
      </c>
      <c r="B712" s="16" t="s">
        <v>69</v>
      </c>
      <c r="C712" s="16" t="s">
        <v>647</v>
      </c>
      <c r="D712" s="16" t="s">
        <v>380</v>
      </c>
      <c r="E712" s="16" t="s">
        <v>50</v>
      </c>
      <c r="F712" s="16" t="s">
        <v>20</v>
      </c>
      <c r="G712" s="7" t="n">
        <v>1</v>
      </c>
      <c r="H712" s="6" t="n">
        <v>1.1284</v>
      </c>
      <c r="I712" s="6" t="n">
        <v>-1.13</v>
      </c>
      <c r="J712" s="6" t="n">
        <v>-0</v>
      </c>
      <c r="K712" s="6" t="n">
        <v>-0</v>
      </c>
      <c r="L712" s="6" t="n">
        <v>-0</v>
      </c>
      <c r="M712" s="6" t="s">
        <f>=I712+J712+K712+L712</f>
      </c>
      <c r="N712" s="16"/>
      <c r="O712" s="16" t="s">
        <v>643</v>
      </c>
    </row>
    <row collapsed="false" customFormat="false" customHeight="false" hidden="false" ht="12.1" outlineLevel="0" r="713">
      <c r="A713" s="20" t="n">
        <v>45964.312048611</v>
      </c>
      <c r="B713" s="16" t="s">
        <v>69</v>
      </c>
      <c r="C713" s="16" t="s">
        <v>647</v>
      </c>
      <c r="D713" s="16" t="s">
        <v>380</v>
      </c>
      <c r="E713" s="16" t="s">
        <v>50</v>
      </c>
      <c r="F713" s="16" t="s">
        <v>20</v>
      </c>
      <c r="G713" s="7" t="n">
        <v>1</v>
      </c>
      <c r="H713" s="6" t="n">
        <v>1.1283</v>
      </c>
      <c r="I713" s="6" t="n">
        <v>-1.13</v>
      </c>
      <c r="J713" s="6" t="n">
        <v>-0</v>
      </c>
      <c r="K713" s="6" t="n">
        <v>-0</v>
      </c>
      <c r="L713" s="6" t="n">
        <v>-0</v>
      </c>
      <c r="M713" s="6" t="s">
        <f>=I713+J713+K713+L713</f>
      </c>
      <c r="N713" s="16"/>
      <c r="O713" s="16" t="s">
        <v>643</v>
      </c>
    </row>
    <row collapsed="false" customFormat="false" customHeight="false" hidden="false" ht="12.1" outlineLevel="0" r="714">
      <c r="A714" s="20" t="n">
        <v>45964.338252315</v>
      </c>
      <c r="B714" s="16" t="s">
        <v>69</v>
      </c>
      <c r="C714" s="16" t="s">
        <v>647</v>
      </c>
      <c r="D714" s="16" t="s">
        <v>380</v>
      </c>
      <c r="E714" s="16" t="s">
        <v>50</v>
      </c>
      <c r="F714" s="16" t="s">
        <v>20</v>
      </c>
      <c r="G714" s="7" t="n">
        <v>1</v>
      </c>
      <c r="H714" s="6" t="n">
        <v>1.1283</v>
      </c>
      <c r="I714" s="6" t="n">
        <v>-1.13</v>
      </c>
      <c r="J714" s="6" t="n">
        <v>-0</v>
      </c>
      <c r="K714" s="6" t="n">
        <v>-0</v>
      </c>
      <c r="L714" s="6" t="n">
        <v>-0</v>
      </c>
      <c r="M714" s="6" t="s">
        <f>=I714+J714+K714+L714</f>
      </c>
      <c r="N714" s="16"/>
      <c r="O714" s="16" t="s">
        <v>643</v>
      </c>
    </row>
    <row collapsed="false" customFormat="false" customHeight="false" hidden="false" ht="12.1" outlineLevel="0" r="715">
      <c r="A715" s="20" t="n">
        <v>45964.338252315</v>
      </c>
      <c r="B715" s="16" t="s">
        <v>69</v>
      </c>
      <c r="C715" s="16" t="s">
        <v>647</v>
      </c>
      <c r="D715" s="16" t="s">
        <v>380</v>
      </c>
      <c r="E715" s="16" t="s">
        <v>50</v>
      </c>
      <c r="F715" s="16" t="s">
        <v>20</v>
      </c>
      <c r="G715" s="7" t="n">
        <v>1</v>
      </c>
      <c r="H715" s="6" t="n">
        <v>1.1283</v>
      </c>
      <c r="I715" s="6" t="n">
        <v>-1.13</v>
      </c>
      <c r="J715" s="6" t="n">
        <v>-0</v>
      </c>
      <c r="K715" s="6" t="n">
        <v>-0</v>
      </c>
      <c r="L715" s="6" t="n">
        <v>-0</v>
      </c>
      <c r="M715" s="6" t="s">
        <f>=I715+J715+K715+L715</f>
      </c>
      <c r="N715" s="16"/>
      <c r="O715" s="16" t="s">
        <v>643</v>
      </c>
    </row>
    <row collapsed="false" customFormat="false" customHeight="false" hidden="false" ht="12.1" outlineLevel="0" r="716">
      <c r="A716" s="20" t="n">
        <v>45964.338252315</v>
      </c>
      <c r="B716" s="16" t="s">
        <v>69</v>
      </c>
      <c r="C716" s="16" t="s">
        <v>647</v>
      </c>
      <c r="D716" s="16" t="s">
        <v>380</v>
      </c>
      <c r="E716" s="16" t="s">
        <v>50</v>
      </c>
      <c r="F716" s="16" t="s">
        <v>20</v>
      </c>
      <c r="G716" s="7" t="n">
        <v>1</v>
      </c>
      <c r="H716" s="6" t="n">
        <v>1.1283</v>
      </c>
      <c r="I716" s="6" t="n">
        <v>-1.13</v>
      </c>
      <c r="J716" s="6" t="n">
        <v>-0</v>
      </c>
      <c r="K716" s="6" t="n">
        <v>-0</v>
      </c>
      <c r="L716" s="6" t="n">
        <v>-0</v>
      </c>
      <c r="M716" s="6" t="s">
        <f>=I716+J716+K716+L716</f>
      </c>
      <c r="N716" s="16"/>
      <c r="O716" s="16" t="s">
        <v>643</v>
      </c>
    </row>
    <row collapsed="false" customFormat="false" customHeight="false" hidden="false" ht="12.1" outlineLevel="0" r="717">
      <c r="A717" s="20" t="n">
        <v>45964.338252315</v>
      </c>
      <c r="B717" s="16" t="s">
        <v>69</v>
      </c>
      <c r="C717" s="16" t="s">
        <v>647</v>
      </c>
      <c r="D717" s="16" t="s">
        <v>380</v>
      </c>
      <c r="E717" s="16" t="s">
        <v>50</v>
      </c>
      <c r="F717" s="16" t="s">
        <v>20</v>
      </c>
      <c r="G717" s="7" t="n">
        <v>1</v>
      </c>
      <c r="H717" s="6" t="n">
        <v>1.1283</v>
      </c>
      <c r="I717" s="6" t="n">
        <v>-1.13</v>
      </c>
      <c r="J717" s="6" t="n">
        <v>-0</v>
      </c>
      <c r="K717" s="6" t="n">
        <v>-0</v>
      </c>
      <c r="L717" s="6" t="n">
        <v>-0</v>
      </c>
      <c r="M717" s="6" t="s">
        <f>=I717+J717+K717+L717</f>
      </c>
      <c r="N717" s="16"/>
      <c r="O717" s="16" t="s">
        <v>643</v>
      </c>
    </row>
    <row collapsed="false" customFormat="false" customHeight="false" hidden="false" ht="12.1" outlineLevel="0" r="718">
      <c r="A718" s="20" t="n">
        <v>45964.338252315</v>
      </c>
      <c r="B718" s="16" t="s">
        <v>69</v>
      </c>
      <c r="C718" s="16" t="s">
        <v>647</v>
      </c>
      <c r="D718" s="16" t="s">
        <v>380</v>
      </c>
      <c r="E718" s="16" t="s">
        <v>50</v>
      </c>
      <c r="F718" s="16" t="s">
        <v>20</v>
      </c>
      <c r="G718" s="7" t="n">
        <v>1</v>
      </c>
      <c r="H718" s="6" t="n">
        <v>1.1283</v>
      </c>
      <c r="I718" s="6" t="n">
        <v>-1.13</v>
      </c>
      <c r="J718" s="6" t="n">
        <v>-0</v>
      </c>
      <c r="K718" s="6" t="n">
        <v>-0</v>
      </c>
      <c r="L718" s="6" t="n">
        <v>-0</v>
      </c>
      <c r="M718" s="6" t="s">
        <f>=I718+J718+K718+L718</f>
      </c>
      <c r="N718" s="16"/>
      <c r="O718" s="16" t="s">
        <v>643</v>
      </c>
    </row>
    <row collapsed="false" customFormat="false" customHeight="false" hidden="false" ht="12.1" outlineLevel="0" r="719">
      <c r="A719" s="20" t="n">
        <v>45964.338252315</v>
      </c>
      <c r="B719" s="16" t="s">
        <v>69</v>
      </c>
      <c r="C719" s="16" t="s">
        <v>647</v>
      </c>
      <c r="D719" s="16" t="s">
        <v>380</v>
      </c>
      <c r="E719" s="16" t="s">
        <v>50</v>
      </c>
      <c r="F719" s="16" t="s">
        <v>20</v>
      </c>
      <c r="G719" s="7" t="n">
        <v>1</v>
      </c>
      <c r="H719" s="6" t="n">
        <v>1.1283</v>
      </c>
      <c r="I719" s="6" t="n">
        <v>-1.13</v>
      </c>
      <c r="J719" s="6" t="n">
        <v>-0</v>
      </c>
      <c r="K719" s="6" t="n">
        <v>-0</v>
      </c>
      <c r="L719" s="6" t="n">
        <v>-0</v>
      </c>
      <c r="M719" s="6" t="s">
        <f>=I719+J719+K719+L719</f>
      </c>
      <c r="N719" s="16"/>
      <c r="O719" s="16" t="s">
        <v>643</v>
      </c>
    </row>
    <row collapsed="false" customFormat="false" customHeight="false" hidden="false" ht="12.1" outlineLevel="0" r="720">
      <c r="A720" s="20" t="n">
        <v>45964.343321759</v>
      </c>
      <c r="B720" s="16" t="s">
        <v>69</v>
      </c>
      <c r="C720" s="16" t="s">
        <v>647</v>
      </c>
      <c r="D720" s="16" t="s">
        <v>380</v>
      </c>
      <c r="E720" s="16" t="s">
        <v>50</v>
      </c>
      <c r="F720" s="16" t="s">
        <v>20</v>
      </c>
      <c r="G720" s="7" t="n">
        <v>1</v>
      </c>
      <c r="H720" s="6" t="n">
        <v>1.1285</v>
      </c>
      <c r="I720" s="6" t="n">
        <v>-1.13</v>
      </c>
      <c r="J720" s="6" t="n">
        <v>-0</v>
      </c>
      <c r="K720" s="6" t="n">
        <v>-0</v>
      </c>
      <c r="L720" s="6" t="n">
        <v>-0</v>
      </c>
      <c r="M720" s="6" t="s">
        <f>=I720+J720+K720+L720</f>
      </c>
      <c r="N720" s="16"/>
      <c r="O720" s="16" t="s">
        <v>643</v>
      </c>
    </row>
    <row collapsed="false" customFormat="false" customHeight="false" hidden="false" ht="12.1" outlineLevel="0" r="721">
      <c r="A721" s="20" t="n">
        <v>45964.372662037</v>
      </c>
      <c r="B721" s="16" t="s">
        <v>69</v>
      </c>
      <c r="C721" s="16" t="s">
        <v>647</v>
      </c>
      <c r="D721" s="16" t="s">
        <v>380</v>
      </c>
      <c r="E721" s="16" t="s">
        <v>50</v>
      </c>
      <c r="F721" s="16" t="s">
        <v>20</v>
      </c>
      <c r="G721" s="7" t="n">
        <v>1</v>
      </c>
      <c r="H721" s="6" t="n">
        <v>1.1285</v>
      </c>
      <c r="I721" s="6" t="n">
        <v>-1.13</v>
      </c>
      <c r="J721" s="6" t="n">
        <v>-0</v>
      </c>
      <c r="K721" s="6" t="n">
        <v>-0</v>
      </c>
      <c r="L721" s="6" t="n">
        <v>-0</v>
      </c>
      <c r="M721" s="6" t="s">
        <f>=I721+J721+K721+L721</f>
      </c>
      <c r="N721" s="16"/>
      <c r="O721" s="16" t="s">
        <v>643</v>
      </c>
    </row>
    <row collapsed="false" customFormat="false" customHeight="false" hidden="false" ht="12.1" outlineLevel="0" r="722">
      <c r="A722" s="20" t="n">
        <v>45964.372662037</v>
      </c>
      <c r="B722" s="16" t="s">
        <v>69</v>
      </c>
      <c r="C722" s="16" t="s">
        <v>647</v>
      </c>
      <c r="D722" s="16" t="s">
        <v>380</v>
      </c>
      <c r="E722" s="16" t="s">
        <v>50</v>
      </c>
      <c r="F722" s="16" t="s">
        <v>20</v>
      </c>
      <c r="G722" s="7" t="n">
        <v>1</v>
      </c>
      <c r="H722" s="6" t="n">
        <v>1.1285</v>
      </c>
      <c r="I722" s="6" t="n">
        <v>-1.13</v>
      </c>
      <c r="J722" s="6" t="n">
        <v>-0</v>
      </c>
      <c r="K722" s="6" t="n">
        <v>-0</v>
      </c>
      <c r="L722" s="6" t="n">
        <v>-0</v>
      </c>
      <c r="M722" s="6" t="s">
        <f>=I722+J722+K722+L722</f>
      </c>
      <c r="N722" s="16"/>
      <c r="O722" s="16" t="s">
        <v>643</v>
      </c>
    </row>
    <row collapsed="false" customFormat="false" customHeight="false" hidden="false" ht="12.1" outlineLevel="0" r="723">
      <c r="A723" s="20" t="n">
        <v>45964.372662037</v>
      </c>
      <c r="B723" s="16" t="s">
        <v>69</v>
      </c>
      <c r="C723" s="16" t="s">
        <v>647</v>
      </c>
      <c r="D723" s="16" t="s">
        <v>380</v>
      </c>
      <c r="E723" s="16" t="s">
        <v>50</v>
      </c>
      <c r="F723" s="16" t="s">
        <v>20</v>
      </c>
      <c r="G723" s="7" t="n">
        <v>1</v>
      </c>
      <c r="H723" s="6" t="n">
        <v>1.1285</v>
      </c>
      <c r="I723" s="6" t="n">
        <v>-1.13</v>
      </c>
      <c r="J723" s="6" t="n">
        <v>-0</v>
      </c>
      <c r="K723" s="6" t="n">
        <v>-0</v>
      </c>
      <c r="L723" s="6" t="n">
        <v>-0</v>
      </c>
      <c r="M723" s="6" t="s">
        <f>=I723+J723+K723+L723</f>
      </c>
      <c r="N723" s="16"/>
      <c r="O723" s="16" t="s">
        <v>643</v>
      </c>
    </row>
    <row collapsed="false" customFormat="false" customHeight="false" hidden="false" ht="12.1" outlineLevel="0" r="724">
      <c r="A724" s="20" t="n">
        <v>45964.372662037</v>
      </c>
      <c r="B724" s="16" t="s">
        <v>69</v>
      </c>
      <c r="C724" s="16" t="s">
        <v>647</v>
      </c>
      <c r="D724" s="16" t="s">
        <v>380</v>
      </c>
      <c r="E724" s="16" t="s">
        <v>50</v>
      </c>
      <c r="F724" s="16" t="s">
        <v>20</v>
      </c>
      <c r="G724" s="7" t="n">
        <v>1</v>
      </c>
      <c r="H724" s="6" t="n">
        <v>1.1285</v>
      </c>
      <c r="I724" s="6" t="n">
        <v>-1.13</v>
      </c>
      <c r="J724" s="6" t="n">
        <v>-0</v>
      </c>
      <c r="K724" s="6" t="n">
        <v>-0</v>
      </c>
      <c r="L724" s="6" t="n">
        <v>-0</v>
      </c>
      <c r="M724" s="6" t="s">
        <f>=I724+J724+K724+L724</f>
      </c>
      <c r="N724" s="16"/>
      <c r="O724" s="16" t="s">
        <v>643</v>
      </c>
    </row>
    <row collapsed="false" customFormat="false" customHeight="false" hidden="false" ht="12.1" outlineLevel="0" r="725">
      <c r="A725" s="20" t="n">
        <v>45964.372662037</v>
      </c>
      <c r="B725" s="16" t="s">
        <v>69</v>
      </c>
      <c r="C725" s="16" t="s">
        <v>647</v>
      </c>
      <c r="D725" s="16" t="s">
        <v>380</v>
      </c>
      <c r="E725" s="16" t="s">
        <v>50</v>
      </c>
      <c r="F725" s="16" t="s">
        <v>20</v>
      </c>
      <c r="G725" s="7" t="n">
        <v>1</v>
      </c>
      <c r="H725" s="6" t="n">
        <v>1.1285</v>
      </c>
      <c r="I725" s="6" t="n">
        <v>-1.13</v>
      </c>
      <c r="J725" s="6" t="n">
        <v>-0</v>
      </c>
      <c r="K725" s="6" t="n">
        <v>-0</v>
      </c>
      <c r="L725" s="6" t="n">
        <v>-0</v>
      </c>
      <c r="M725" s="6" t="s">
        <f>=I725+J725+K725+L725</f>
      </c>
      <c r="N725" s="16"/>
      <c r="O725" s="16" t="s">
        <v>643</v>
      </c>
    </row>
    <row collapsed="false" customFormat="false" customHeight="false" hidden="false" ht="12.1" outlineLevel="0" r="726">
      <c r="A726" s="20" t="n">
        <v>45964.372662037</v>
      </c>
      <c r="B726" s="16" t="s">
        <v>69</v>
      </c>
      <c r="C726" s="16" t="s">
        <v>647</v>
      </c>
      <c r="D726" s="16" t="s">
        <v>380</v>
      </c>
      <c r="E726" s="16" t="s">
        <v>50</v>
      </c>
      <c r="F726" s="16" t="s">
        <v>20</v>
      </c>
      <c r="G726" s="7" t="n">
        <v>1</v>
      </c>
      <c r="H726" s="6" t="n">
        <v>1.1285</v>
      </c>
      <c r="I726" s="6" t="n">
        <v>-1.13</v>
      </c>
      <c r="J726" s="6" t="n">
        <v>-0</v>
      </c>
      <c r="K726" s="6" t="n">
        <v>-0</v>
      </c>
      <c r="L726" s="6" t="n">
        <v>-0</v>
      </c>
      <c r="M726" s="6" t="s">
        <f>=I726+J726+K726+L726</f>
      </c>
      <c r="N726" s="16"/>
      <c r="O726" s="16" t="s">
        <v>643</v>
      </c>
    </row>
    <row collapsed="false" customFormat="false" customHeight="false" hidden="false" ht="12.1" outlineLevel="0" r="727">
      <c r="A727" s="20" t="n">
        <v>45964.372662037</v>
      </c>
      <c r="B727" s="16" t="s">
        <v>69</v>
      </c>
      <c r="C727" s="16" t="s">
        <v>647</v>
      </c>
      <c r="D727" s="16" t="s">
        <v>380</v>
      </c>
      <c r="E727" s="16" t="s">
        <v>50</v>
      </c>
      <c r="F727" s="16" t="s">
        <v>20</v>
      </c>
      <c r="G727" s="7" t="n">
        <v>1</v>
      </c>
      <c r="H727" s="6" t="n">
        <v>1.1285</v>
      </c>
      <c r="I727" s="6" t="n">
        <v>-1.13</v>
      </c>
      <c r="J727" s="6" t="n">
        <v>-0</v>
      </c>
      <c r="K727" s="6" t="n">
        <v>-0</v>
      </c>
      <c r="L727" s="6" t="n">
        <v>-0</v>
      </c>
      <c r="M727" s="6" t="s">
        <f>=I727+J727+K727+L727</f>
      </c>
      <c r="N727" s="16"/>
      <c r="O727" s="16" t="s">
        <v>643</v>
      </c>
    </row>
    <row collapsed="false" customFormat="false" customHeight="false" hidden="false" ht="12.1" outlineLevel="0" r="728">
      <c r="A728" s="20" t="n">
        <v>45964.372662037</v>
      </c>
      <c r="B728" s="16" t="s">
        <v>69</v>
      </c>
      <c r="C728" s="16" t="s">
        <v>647</v>
      </c>
      <c r="D728" s="16" t="s">
        <v>380</v>
      </c>
      <c r="E728" s="16" t="s">
        <v>50</v>
      </c>
      <c r="F728" s="16" t="s">
        <v>20</v>
      </c>
      <c r="G728" s="7" t="n">
        <v>1</v>
      </c>
      <c r="H728" s="6" t="n">
        <v>1.1285</v>
      </c>
      <c r="I728" s="6" t="n">
        <v>-1.13</v>
      </c>
      <c r="J728" s="6" t="n">
        <v>-0</v>
      </c>
      <c r="K728" s="6" t="n">
        <v>-0</v>
      </c>
      <c r="L728" s="6" t="n">
        <v>-0</v>
      </c>
      <c r="M728" s="6" t="s">
        <f>=I728+J728+K728+L728</f>
      </c>
      <c r="N728" s="16"/>
      <c r="O728" s="16" t="s">
        <v>643</v>
      </c>
    </row>
    <row collapsed="false" customFormat="false" customHeight="false" hidden="false" ht="12.1" outlineLevel="0" r="729">
      <c r="A729" s="20" t="n">
        <v>45964.372662037</v>
      </c>
      <c r="B729" s="16" t="s">
        <v>69</v>
      </c>
      <c r="C729" s="16" t="s">
        <v>647</v>
      </c>
      <c r="D729" s="16" t="s">
        <v>380</v>
      </c>
      <c r="E729" s="16" t="s">
        <v>50</v>
      </c>
      <c r="F729" s="16" t="s">
        <v>20</v>
      </c>
      <c r="G729" s="7" t="n">
        <v>1</v>
      </c>
      <c r="H729" s="6" t="n">
        <v>1.1285</v>
      </c>
      <c r="I729" s="6" t="n">
        <v>-1.13</v>
      </c>
      <c r="J729" s="6" t="n">
        <v>-0</v>
      </c>
      <c r="K729" s="6" t="n">
        <v>-0</v>
      </c>
      <c r="L729" s="6" t="n">
        <v>-0</v>
      </c>
      <c r="M729" s="6" t="s">
        <f>=I729+J729+K729+L729</f>
      </c>
      <c r="N729" s="16"/>
      <c r="O729" s="16" t="s">
        <v>643</v>
      </c>
    </row>
    <row collapsed="false" customFormat="false" customHeight="false" hidden="false" ht="12.1" outlineLevel="0" r="730">
      <c r="A730" s="29" t="n">
        <v>45964.373900463</v>
      </c>
      <c r="B730" s="30" t="s">
        <v>62</v>
      </c>
      <c r="C730" s="30" t="s">
        <v>657</v>
      </c>
      <c r="D730" s="30" t="s">
        <v>381</v>
      </c>
      <c r="E730" s="30" t="s">
        <v>50</v>
      </c>
      <c r="F730" s="30" t="s">
        <v>20</v>
      </c>
      <c r="G730" s="31" t="n">
        <v>-3</v>
      </c>
      <c r="H730" s="32" t="n">
        <v>156.94</v>
      </c>
      <c r="I730" s="32" t="n">
        <v>470.82</v>
      </c>
      <c r="J730" s="32" t="n">
        <v>0</v>
      </c>
      <c r="K730" s="32" t="n">
        <v>-0</v>
      </c>
      <c r="L730" s="32" t="n">
        <v>-0</v>
      </c>
      <c r="M730" s="6" t="s">
        <f>=I730+J730+K730+L730</f>
      </c>
      <c r="N730" s="30"/>
      <c r="O730" s="30" t="s">
        <v>643</v>
      </c>
    </row>
    <row collapsed="false" customFormat="false" customHeight="false" hidden="false" ht="12.1" outlineLevel="0" r="731">
      <c r="A731" s="20" t="n">
        <v>45964.37431713</v>
      </c>
      <c r="B731" s="16" t="s">
        <v>69</v>
      </c>
      <c r="C731" s="16" t="s">
        <v>647</v>
      </c>
      <c r="D731" s="16" t="s">
        <v>380</v>
      </c>
      <c r="E731" s="16" t="s">
        <v>50</v>
      </c>
      <c r="F731" s="16" t="s">
        <v>20</v>
      </c>
      <c r="G731" s="7" t="n">
        <v>1</v>
      </c>
      <c r="H731" s="6" t="n">
        <v>1.1285</v>
      </c>
      <c r="I731" s="6" t="n">
        <v>-1.13</v>
      </c>
      <c r="J731" s="6" t="n">
        <v>-0</v>
      </c>
      <c r="K731" s="6" t="n">
        <v>-0</v>
      </c>
      <c r="L731" s="6" t="n">
        <v>-0</v>
      </c>
      <c r="M731" s="6" t="s">
        <f>=I731+J731+K731+L731</f>
      </c>
      <c r="N731" s="16"/>
      <c r="O731" s="16" t="s">
        <v>643</v>
      </c>
    </row>
    <row collapsed="false" customFormat="false" customHeight="false" hidden="false" ht="12.1" outlineLevel="0" r="732">
      <c r="A732" s="21" t="n">
        <v>45964.398344907</v>
      </c>
      <c r="B732" s="22" t="s">
        <v>644</v>
      </c>
      <c r="C732" s="22" t="s">
        <v>645</v>
      </c>
      <c r="D732" s="22" t="s">
        <v>549</v>
      </c>
      <c r="E732" s="22" t="s">
        <v>549</v>
      </c>
      <c r="F732" s="22" t="s">
        <v>20</v>
      </c>
      <c r="G732" s="23" t="n">
        <v>1</v>
      </c>
      <c r="H732" s="24" t="n">
        <v>30.5</v>
      </c>
      <c r="I732" s="24" t="n">
        <v>30.5</v>
      </c>
      <c r="J732" s="24" t="n">
        <v>0</v>
      </c>
      <c r="K732" s="24" t="n">
        <v>-0</v>
      </c>
      <c r="L732" s="24" t="n">
        <v>-0</v>
      </c>
      <c r="M732" s="6" t="s">
        <f>=I732+J732+K732+L732</f>
      </c>
      <c r="N732" s="22"/>
      <c r="O732" s="22" t="s">
        <v>643</v>
      </c>
    </row>
    <row collapsed="false" customFormat="false" customHeight="false" hidden="false" ht="12.1" outlineLevel="0" r="733">
      <c r="A733" s="20" t="n">
        <v>45964.401724537</v>
      </c>
      <c r="B733" s="16" t="s">
        <v>69</v>
      </c>
      <c r="C733" s="16" t="s">
        <v>647</v>
      </c>
      <c r="D733" s="16" t="s">
        <v>380</v>
      </c>
      <c r="E733" s="16" t="s">
        <v>50</v>
      </c>
      <c r="F733" s="16" t="s">
        <v>20</v>
      </c>
      <c r="G733" s="7" t="n">
        <v>1</v>
      </c>
      <c r="H733" s="6" t="n">
        <v>1.1284</v>
      </c>
      <c r="I733" s="6" t="n">
        <v>-1.13</v>
      </c>
      <c r="J733" s="6" t="n">
        <v>-0</v>
      </c>
      <c r="K733" s="6" t="n">
        <v>-0</v>
      </c>
      <c r="L733" s="6" t="n">
        <v>-0</v>
      </c>
      <c r="M733" s="6" t="s">
        <f>=I733+J733+K733+L733</f>
      </c>
      <c r="N733" s="16"/>
      <c r="O733" s="16" t="s">
        <v>643</v>
      </c>
    </row>
    <row collapsed="false" customFormat="false" customHeight="false" hidden="false" ht="12.1" outlineLevel="0" r="734">
      <c r="A734" s="20" t="n">
        <v>45964.401724537</v>
      </c>
      <c r="B734" s="16" t="s">
        <v>69</v>
      </c>
      <c r="C734" s="16" t="s">
        <v>647</v>
      </c>
      <c r="D734" s="16" t="s">
        <v>380</v>
      </c>
      <c r="E734" s="16" t="s">
        <v>50</v>
      </c>
      <c r="F734" s="16" t="s">
        <v>20</v>
      </c>
      <c r="G734" s="7" t="n">
        <v>1</v>
      </c>
      <c r="H734" s="6" t="n">
        <v>1.1284</v>
      </c>
      <c r="I734" s="6" t="n">
        <v>-1.13</v>
      </c>
      <c r="J734" s="6" t="n">
        <v>-0</v>
      </c>
      <c r="K734" s="6" t="n">
        <v>-0</v>
      </c>
      <c r="L734" s="6" t="n">
        <v>-0</v>
      </c>
      <c r="M734" s="6" t="s">
        <f>=I734+J734+K734+L734</f>
      </c>
      <c r="N734" s="16"/>
      <c r="O734" s="16" t="s">
        <v>643</v>
      </c>
    </row>
    <row collapsed="false" customFormat="false" customHeight="false" hidden="false" ht="12.1" outlineLevel="0" r="735">
      <c r="A735" s="20" t="n">
        <v>45964.401724537</v>
      </c>
      <c r="B735" s="16" t="s">
        <v>69</v>
      </c>
      <c r="C735" s="16" t="s">
        <v>647</v>
      </c>
      <c r="D735" s="16" t="s">
        <v>380</v>
      </c>
      <c r="E735" s="16" t="s">
        <v>50</v>
      </c>
      <c r="F735" s="16" t="s">
        <v>20</v>
      </c>
      <c r="G735" s="7" t="n">
        <v>1</v>
      </c>
      <c r="H735" s="6" t="n">
        <v>1.1284</v>
      </c>
      <c r="I735" s="6" t="n">
        <v>-1.13</v>
      </c>
      <c r="J735" s="6" t="n">
        <v>-0</v>
      </c>
      <c r="K735" s="6" t="n">
        <v>-0</v>
      </c>
      <c r="L735" s="6" t="n">
        <v>-0</v>
      </c>
      <c r="M735" s="6" t="s">
        <f>=I735+J735+K735+L735</f>
      </c>
      <c r="N735" s="16"/>
      <c r="O735" s="16" t="s">
        <v>643</v>
      </c>
    </row>
    <row collapsed="false" customFormat="false" customHeight="false" hidden="false" ht="12.1" outlineLevel="0" r="736">
      <c r="A736" s="20" t="n">
        <v>45964.401724537</v>
      </c>
      <c r="B736" s="16" t="s">
        <v>69</v>
      </c>
      <c r="C736" s="16" t="s">
        <v>647</v>
      </c>
      <c r="D736" s="16" t="s">
        <v>380</v>
      </c>
      <c r="E736" s="16" t="s">
        <v>50</v>
      </c>
      <c r="F736" s="16" t="s">
        <v>20</v>
      </c>
      <c r="G736" s="7" t="n">
        <v>1</v>
      </c>
      <c r="H736" s="6" t="n">
        <v>1.1284</v>
      </c>
      <c r="I736" s="6" t="n">
        <v>-1.13</v>
      </c>
      <c r="J736" s="6" t="n">
        <v>-0</v>
      </c>
      <c r="K736" s="6" t="n">
        <v>-0</v>
      </c>
      <c r="L736" s="6" t="n">
        <v>-0</v>
      </c>
      <c r="M736" s="6" t="s">
        <f>=I736+J736+K736+L736</f>
      </c>
      <c r="N736" s="16"/>
      <c r="O736" s="16" t="s">
        <v>643</v>
      </c>
    </row>
    <row collapsed="false" customFormat="false" customHeight="false" hidden="false" ht="12.1" outlineLevel="0" r="737">
      <c r="A737" s="20" t="n">
        <v>45964.401724537</v>
      </c>
      <c r="B737" s="16" t="s">
        <v>69</v>
      </c>
      <c r="C737" s="16" t="s">
        <v>647</v>
      </c>
      <c r="D737" s="16" t="s">
        <v>380</v>
      </c>
      <c r="E737" s="16" t="s">
        <v>50</v>
      </c>
      <c r="F737" s="16" t="s">
        <v>20</v>
      </c>
      <c r="G737" s="7" t="n">
        <v>1</v>
      </c>
      <c r="H737" s="6" t="n">
        <v>1.1284</v>
      </c>
      <c r="I737" s="6" t="n">
        <v>-1.13</v>
      </c>
      <c r="J737" s="6" t="n">
        <v>-0</v>
      </c>
      <c r="K737" s="6" t="n">
        <v>-0</v>
      </c>
      <c r="L737" s="6" t="n">
        <v>-0</v>
      </c>
      <c r="M737" s="6" t="s">
        <f>=I737+J737+K737+L737</f>
      </c>
      <c r="N737" s="16"/>
      <c r="O737" s="16" t="s">
        <v>643</v>
      </c>
    </row>
    <row collapsed="false" customFormat="false" customHeight="false" hidden="false" ht="12.1" outlineLevel="0" r="738">
      <c r="A738" s="20" t="n">
        <v>45964.401724537</v>
      </c>
      <c r="B738" s="16" t="s">
        <v>69</v>
      </c>
      <c r="C738" s="16" t="s">
        <v>647</v>
      </c>
      <c r="D738" s="16" t="s">
        <v>380</v>
      </c>
      <c r="E738" s="16" t="s">
        <v>50</v>
      </c>
      <c r="F738" s="16" t="s">
        <v>20</v>
      </c>
      <c r="G738" s="7" t="n">
        <v>1</v>
      </c>
      <c r="H738" s="6" t="n">
        <v>1.1284</v>
      </c>
      <c r="I738" s="6" t="n">
        <v>-1.13</v>
      </c>
      <c r="J738" s="6" t="n">
        <v>-0</v>
      </c>
      <c r="K738" s="6" t="n">
        <v>-0</v>
      </c>
      <c r="L738" s="6" t="n">
        <v>-0</v>
      </c>
      <c r="M738" s="6" t="s">
        <f>=I738+J738+K738+L738</f>
      </c>
      <c r="N738" s="16"/>
      <c r="O738" s="16" t="s">
        <v>643</v>
      </c>
    </row>
    <row collapsed="false" customFormat="false" customHeight="false" hidden="false" ht="12.1" outlineLevel="0" r="739">
      <c r="A739" s="20" t="n">
        <v>45964.401724537</v>
      </c>
      <c r="B739" s="16" t="s">
        <v>69</v>
      </c>
      <c r="C739" s="16" t="s">
        <v>647</v>
      </c>
      <c r="D739" s="16" t="s">
        <v>380</v>
      </c>
      <c r="E739" s="16" t="s">
        <v>50</v>
      </c>
      <c r="F739" s="16" t="s">
        <v>20</v>
      </c>
      <c r="G739" s="7" t="n">
        <v>1</v>
      </c>
      <c r="H739" s="6" t="n">
        <v>1.1284</v>
      </c>
      <c r="I739" s="6" t="n">
        <v>-1.13</v>
      </c>
      <c r="J739" s="6" t="n">
        <v>-0</v>
      </c>
      <c r="K739" s="6" t="n">
        <v>-0</v>
      </c>
      <c r="L739" s="6" t="n">
        <v>-0</v>
      </c>
      <c r="M739" s="6" t="s">
        <f>=I739+J739+K739+L739</f>
      </c>
      <c r="N739" s="16"/>
      <c r="O739" s="16" t="s">
        <v>643</v>
      </c>
    </row>
    <row collapsed="false" customFormat="false" customHeight="false" hidden="false" ht="12.1" outlineLevel="0" r="740">
      <c r="A740" s="20" t="n">
        <v>45964.401724537</v>
      </c>
      <c r="B740" s="16" t="s">
        <v>69</v>
      </c>
      <c r="C740" s="16" t="s">
        <v>647</v>
      </c>
      <c r="D740" s="16" t="s">
        <v>380</v>
      </c>
      <c r="E740" s="16" t="s">
        <v>50</v>
      </c>
      <c r="F740" s="16" t="s">
        <v>20</v>
      </c>
      <c r="G740" s="7" t="n">
        <v>1</v>
      </c>
      <c r="H740" s="6" t="n">
        <v>1.1284</v>
      </c>
      <c r="I740" s="6" t="n">
        <v>-1.13</v>
      </c>
      <c r="J740" s="6" t="n">
        <v>-0</v>
      </c>
      <c r="K740" s="6" t="n">
        <v>-0</v>
      </c>
      <c r="L740" s="6" t="n">
        <v>-0</v>
      </c>
      <c r="M740" s="6" t="s">
        <f>=I740+J740+K740+L740</f>
      </c>
      <c r="N740" s="16"/>
      <c r="O740" s="16" t="s">
        <v>643</v>
      </c>
    </row>
    <row collapsed="false" customFormat="false" customHeight="false" hidden="false" ht="12.1" outlineLevel="0" r="741">
      <c r="A741" s="20" t="n">
        <v>45964.401724537</v>
      </c>
      <c r="B741" s="16" t="s">
        <v>69</v>
      </c>
      <c r="C741" s="16" t="s">
        <v>647</v>
      </c>
      <c r="D741" s="16" t="s">
        <v>380</v>
      </c>
      <c r="E741" s="16" t="s">
        <v>50</v>
      </c>
      <c r="F741" s="16" t="s">
        <v>20</v>
      </c>
      <c r="G741" s="7" t="n">
        <v>1</v>
      </c>
      <c r="H741" s="6" t="n">
        <v>1.1284</v>
      </c>
      <c r="I741" s="6" t="n">
        <v>-1.13</v>
      </c>
      <c r="J741" s="6" t="n">
        <v>-0</v>
      </c>
      <c r="K741" s="6" t="n">
        <v>-0</v>
      </c>
      <c r="L741" s="6" t="n">
        <v>-0</v>
      </c>
      <c r="M741" s="6" t="s">
        <f>=I741+J741+K741+L741</f>
      </c>
      <c r="N741" s="16"/>
      <c r="O741" s="16" t="s">
        <v>643</v>
      </c>
    </row>
    <row collapsed="false" customFormat="false" customHeight="false" hidden="false" ht="12.1" outlineLevel="0" r="742">
      <c r="A742" s="20" t="n">
        <v>45964.401724537</v>
      </c>
      <c r="B742" s="16" t="s">
        <v>69</v>
      </c>
      <c r="C742" s="16" t="s">
        <v>647</v>
      </c>
      <c r="D742" s="16" t="s">
        <v>380</v>
      </c>
      <c r="E742" s="16" t="s">
        <v>50</v>
      </c>
      <c r="F742" s="16" t="s">
        <v>20</v>
      </c>
      <c r="G742" s="7" t="n">
        <v>1</v>
      </c>
      <c r="H742" s="6" t="n">
        <v>1.1284</v>
      </c>
      <c r="I742" s="6" t="n">
        <v>-1.13</v>
      </c>
      <c r="J742" s="6" t="n">
        <v>-0</v>
      </c>
      <c r="K742" s="6" t="n">
        <v>-0</v>
      </c>
      <c r="L742" s="6" t="n">
        <v>-0</v>
      </c>
      <c r="M742" s="6" t="s">
        <f>=I742+J742+K742+L742</f>
      </c>
      <c r="N742" s="16"/>
      <c r="O742" s="16" t="s">
        <v>643</v>
      </c>
    </row>
    <row collapsed="false" customFormat="false" customHeight="false" hidden="false" ht="12.1" outlineLevel="0" r="743">
      <c r="A743" s="20" t="n">
        <v>45964.401724537</v>
      </c>
      <c r="B743" s="16" t="s">
        <v>69</v>
      </c>
      <c r="C743" s="16" t="s">
        <v>647</v>
      </c>
      <c r="D743" s="16" t="s">
        <v>380</v>
      </c>
      <c r="E743" s="16" t="s">
        <v>50</v>
      </c>
      <c r="F743" s="16" t="s">
        <v>20</v>
      </c>
      <c r="G743" s="7" t="n">
        <v>1</v>
      </c>
      <c r="H743" s="6" t="n">
        <v>1.1284</v>
      </c>
      <c r="I743" s="6" t="n">
        <v>-1.13</v>
      </c>
      <c r="J743" s="6" t="n">
        <v>-0</v>
      </c>
      <c r="K743" s="6" t="n">
        <v>-0</v>
      </c>
      <c r="L743" s="6" t="n">
        <v>-0</v>
      </c>
      <c r="M743" s="6" t="s">
        <f>=I743+J743+K743+L743</f>
      </c>
      <c r="N743" s="16"/>
      <c r="O743" s="16" t="s">
        <v>643</v>
      </c>
    </row>
    <row collapsed="false" customFormat="false" customHeight="false" hidden="false" ht="12.1" outlineLevel="0" r="744">
      <c r="A744" s="20" t="n">
        <v>45964.401724537</v>
      </c>
      <c r="B744" s="16" t="s">
        <v>69</v>
      </c>
      <c r="C744" s="16" t="s">
        <v>647</v>
      </c>
      <c r="D744" s="16" t="s">
        <v>380</v>
      </c>
      <c r="E744" s="16" t="s">
        <v>50</v>
      </c>
      <c r="F744" s="16" t="s">
        <v>20</v>
      </c>
      <c r="G744" s="7" t="n">
        <v>1</v>
      </c>
      <c r="H744" s="6" t="n">
        <v>1.1284</v>
      </c>
      <c r="I744" s="6" t="n">
        <v>-1.13</v>
      </c>
      <c r="J744" s="6" t="n">
        <v>-0</v>
      </c>
      <c r="K744" s="6" t="n">
        <v>-0</v>
      </c>
      <c r="L744" s="6" t="n">
        <v>-0</v>
      </c>
      <c r="M744" s="6" t="s">
        <f>=I744+J744+K744+L744</f>
      </c>
      <c r="N744" s="16"/>
      <c r="O744" s="16" t="s">
        <v>643</v>
      </c>
    </row>
    <row collapsed="false" customFormat="false" customHeight="false" hidden="false" ht="12.1" outlineLevel="0" r="745">
      <c r="A745" s="20" t="n">
        <v>45964.401724537</v>
      </c>
      <c r="B745" s="16" t="s">
        <v>69</v>
      </c>
      <c r="C745" s="16" t="s">
        <v>647</v>
      </c>
      <c r="D745" s="16" t="s">
        <v>380</v>
      </c>
      <c r="E745" s="16" t="s">
        <v>50</v>
      </c>
      <c r="F745" s="16" t="s">
        <v>20</v>
      </c>
      <c r="G745" s="7" t="n">
        <v>1</v>
      </c>
      <c r="H745" s="6" t="n">
        <v>1.1284</v>
      </c>
      <c r="I745" s="6" t="n">
        <v>-1.13</v>
      </c>
      <c r="J745" s="6" t="n">
        <v>-0</v>
      </c>
      <c r="K745" s="6" t="n">
        <v>-0</v>
      </c>
      <c r="L745" s="6" t="n">
        <v>-0</v>
      </c>
      <c r="M745" s="6" t="s">
        <f>=I745+J745+K745+L745</f>
      </c>
      <c r="N745" s="16"/>
      <c r="O745" s="16" t="s">
        <v>643</v>
      </c>
    </row>
    <row collapsed="false" customFormat="false" customHeight="false" hidden="false" ht="12.1" outlineLevel="0" r="746">
      <c r="A746" s="20" t="n">
        <v>45964.401724537</v>
      </c>
      <c r="B746" s="16" t="s">
        <v>69</v>
      </c>
      <c r="C746" s="16" t="s">
        <v>647</v>
      </c>
      <c r="D746" s="16" t="s">
        <v>380</v>
      </c>
      <c r="E746" s="16" t="s">
        <v>50</v>
      </c>
      <c r="F746" s="16" t="s">
        <v>20</v>
      </c>
      <c r="G746" s="7" t="n">
        <v>1</v>
      </c>
      <c r="H746" s="6" t="n">
        <v>1.1284</v>
      </c>
      <c r="I746" s="6" t="n">
        <v>-1.13</v>
      </c>
      <c r="J746" s="6" t="n">
        <v>-0</v>
      </c>
      <c r="K746" s="6" t="n">
        <v>-0</v>
      </c>
      <c r="L746" s="6" t="n">
        <v>-0</v>
      </c>
      <c r="M746" s="6" t="s">
        <f>=I746+J746+K746+L746</f>
      </c>
      <c r="N746" s="16"/>
      <c r="O746" s="16" t="s">
        <v>643</v>
      </c>
    </row>
    <row collapsed="false" customFormat="false" customHeight="false" hidden="false" ht="12.1" outlineLevel="0" r="747">
      <c r="A747" s="20" t="n">
        <v>45964.401724537</v>
      </c>
      <c r="B747" s="16" t="s">
        <v>69</v>
      </c>
      <c r="C747" s="16" t="s">
        <v>647</v>
      </c>
      <c r="D747" s="16" t="s">
        <v>380</v>
      </c>
      <c r="E747" s="16" t="s">
        <v>50</v>
      </c>
      <c r="F747" s="16" t="s">
        <v>20</v>
      </c>
      <c r="G747" s="7" t="n">
        <v>1</v>
      </c>
      <c r="H747" s="6" t="n">
        <v>1.1284</v>
      </c>
      <c r="I747" s="6" t="n">
        <v>-1.13</v>
      </c>
      <c r="J747" s="6" t="n">
        <v>-0</v>
      </c>
      <c r="K747" s="6" t="n">
        <v>-0</v>
      </c>
      <c r="L747" s="6" t="n">
        <v>-0</v>
      </c>
      <c r="M747" s="6" t="s">
        <f>=I747+J747+K747+L747</f>
      </c>
      <c r="N747" s="16"/>
      <c r="O747" s="16" t="s">
        <v>643</v>
      </c>
    </row>
    <row collapsed="false" customFormat="false" customHeight="false" hidden="false" ht="12.1" outlineLevel="0" r="748">
      <c r="A748" s="20" t="n">
        <v>45964.401724537</v>
      </c>
      <c r="B748" s="16" t="s">
        <v>69</v>
      </c>
      <c r="C748" s="16" t="s">
        <v>647</v>
      </c>
      <c r="D748" s="16" t="s">
        <v>380</v>
      </c>
      <c r="E748" s="16" t="s">
        <v>50</v>
      </c>
      <c r="F748" s="16" t="s">
        <v>20</v>
      </c>
      <c r="G748" s="7" t="n">
        <v>1</v>
      </c>
      <c r="H748" s="6" t="n">
        <v>1.1284</v>
      </c>
      <c r="I748" s="6" t="n">
        <v>-1.13</v>
      </c>
      <c r="J748" s="6" t="n">
        <v>-0</v>
      </c>
      <c r="K748" s="6" t="n">
        <v>-0</v>
      </c>
      <c r="L748" s="6" t="n">
        <v>-0</v>
      </c>
      <c r="M748" s="6" t="s">
        <f>=I748+J748+K748+L748</f>
      </c>
      <c r="N748" s="16"/>
      <c r="O748" s="16" t="s">
        <v>643</v>
      </c>
    </row>
    <row collapsed="false" customFormat="false" customHeight="false" hidden="false" ht="12.1" outlineLevel="0" r="749">
      <c r="A749" s="20" t="n">
        <v>45964.401724537</v>
      </c>
      <c r="B749" s="16" t="s">
        <v>69</v>
      </c>
      <c r="C749" s="16" t="s">
        <v>647</v>
      </c>
      <c r="D749" s="16" t="s">
        <v>380</v>
      </c>
      <c r="E749" s="16" t="s">
        <v>50</v>
      </c>
      <c r="F749" s="16" t="s">
        <v>20</v>
      </c>
      <c r="G749" s="7" t="n">
        <v>1</v>
      </c>
      <c r="H749" s="6" t="n">
        <v>1.1284</v>
      </c>
      <c r="I749" s="6" t="n">
        <v>-1.13</v>
      </c>
      <c r="J749" s="6" t="n">
        <v>-0</v>
      </c>
      <c r="K749" s="6" t="n">
        <v>-0</v>
      </c>
      <c r="L749" s="6" t="n">
        <v>-0</v>
      </c>
      <c r="M749" s="6" t="s">
        <f>=I749+J749+K749+L749</f>
      </c>
      <c r="N749" s="16"/>
      <c r="O749" s="16" t="s">
        <v>643</v>
      </c>
    </row>
    <row collapsed="false" customFormat="false" customHeight="false" hidden="false" ht="12.1" outlineLevel="0" r="750">
      <c r="A750" s="20" t="n">
        <v>45964.401724537</v>
      </c>
      <c r="B750" s="16" t="s">
        <v>69</v>
      </c>
      <c r="C750" s="16" t="s">
        <v>647</v>
      </c>
      <c r="D750" s="16" t="s">
        <v>380</v>
      </c>
      <c r="E750" s="16" t="s">
        <v>50</v>
      </c>
      <c r="F750" s="16" t="s">
        <v>20</v>
      </c>
      <c r="G750" s="7" t="n">
        <v>1</v>
      </c>
      <c r="H750" s="6" t="n">
        <v>1.1284</v>
      </c>
      <c r="I750" s="6" t="n">
        <v>-1.13</v>
      </c>
      <c r="J750" s="6" t="n">
        <v>-0</v>
      </c>
      <c r="K750" s="6" t="n">
        <v>-0</v>
      </c>
      <c r="L750" s="6" t="n">
        <v>-0</v>
      </c>
      <c r="M750" s="6" t="s">
        <f>=I750+J750+K750+L750</f>
      </c>
      <c r="N750" s="16"/>
      <c r="O750" s="16" t="s">
        <v>643</v>
      </c>
    </row>
    <row collapsed="false" customFormat="false" customHeight="false" hidden="false" ht="12.1" outlineLevel="0" r="751">
      <c r="A751" s="20" t="n">
        <v>45964.403263889</v>
      </c>
      <c r="B751" s="16" t="s">
        <v>69</v>
      </c>
      <c r="C751" s="16" t="s">
        <v>647</v>
      </c>
      <c r="D751" s="16" t="s">
        <v>380</v>
      </c>
      <c r="E751" s="16" t="s">
        <v>50</v>
      </c>
      <c r="F751" s="16" t="s">
        <v>20</v>
      </c>
      <c r="G751" s="7" t="n">
        <v>1</v>
      </c>
      <c r="H751" s="6" t="n">
        <v>1.1284</v>
      </c>
      <c r="I751" s="6" t="n">
        <v>-1.13</v>
      </c>
      <c r="J751" s="6" t="n">
        <v>-0</v>
      </c>
      <c r="K751" s="6" t="n">
        <v>-0</v>
      </c>
      <c r="L751" s="6" t="n">
        <v>-0</v>
      </c>
      <c r="M751" s="6" t="s">
        <f>=I751+J751+K751+L751</f>
      </c>
      <c r="N751" s="16"/>
      <c r="O751" s="16" t="s">
        <v>643</v>
      </c>
    </row>
    <row collapsed="false" customFormat="false" customHeight="false" hidden="false" ht="12.1" outlineLevel="0" r="752">
      <c r="A752" s="20" t="n">
        <v>45964.403263889</v>
      </c>
      <c r="B752" s="16" t="s">
        <v>69</v>
      </c>
      <c r="C752" s="16" t="s">
        <v>647</v>
      </c>
      <c r="D752" s="16" t="s">
        <v>380</v>
      </c>
      <c r="E752" s="16" t="s">
        <v>50</v>
      </c>
      <c r="F752" s="16" t="s">
        <v>20</v>
      </c>
      <c r="G752" s="7" t="n">
        <v>1</v>
      </c>
      <c r="H752" s="6" t="n">
        <v>1.1284</v>
      </c>
      <c r="I752" s="6" t="n">
        <v>-1.13</v>
      </c>
      <c r="J752" s="6" t="n">
        <v>-0</v>
      </c>
      <c r="K752" s="6" t="n">
        <v>-0</v>
      </c>
      <c r="L752" s="6" t="n">
        <v>-0</v>
      </c>
      <c r="M752" s="6" t="s">
        <f>=I752+J752+K752+L752</f>
      </c>
      <c r="N752" s="16"/>
      <c r="O752" s="16" t="s">
        <v>643</v>
      </c>
    </row>
    <row collapsed="false" customFormat="false" customHeight="false" hidden="false" ht="12.1" outlineLevel="0" r="753">
      <c r="A753" s="20" t="n">
        <v>45964.403263889</v>
      </c>
      <c r="B753" s="16" t="s">
        <v>69</v>
      </c>
      <c r="C753" s="16" t="s">
        <v>647</v>
      </c>
      <c r="D753" s="16" t="s">
        <v>380</v>
      </c>
      <c r="E753" s="16" t="s">
        <v>50</v>
      </c>
      <c r="F753" s="16" t="s">
        <v>20</v>
      </c>
      <c r="G753" s="7" t="n">
        <v>1</v>
      </c>
      <c r="H753" s="6" t="n">
        <v>1.1284</v>
      </c>
      <c r="I753" s="6" t="n">
        <v>-1.13</v>
      </c>
      <c r="J753" s="6" t="n">
        <v>-0</v>
      </c>
      <c r="K753" s="6" t="n">
        <v>-0</v>
      </c>
      <c r="L753" s="6" t="n">
        <v>-0</v>
      </c>
      <c r="M753" s="6" t="s">
        <f>=I753+J753+K753+L753</f>
      </c>
      <c r="N753" s="16"/>
      <c r="O753" s="16" t="s">
        <v>643</v>
      </c>
    </row>
    <row collapsed="false" customFormat="false" customHeight="false" hidden="false" ht="12.1" outlineLevel="0" r="754">
      <c r="A754" s="20" t="n">
        <v>45964.403263889</v>
      </c>
      <c r="B754" s="16" t="s">
        <v>69</v>
      </c>
      <c r="C754" s="16" t="s">
        <v>647</v>
      </c>
      <c r="D754" s="16" t="s">
        <v>380</v>
      </c>
      <c r="E754" s="16" t="s">
        <v>50</v>
      </c>
      <c r="F754" s="16" t="s">
        <v>20</v>
      </c>
      <c r="G754" s="7" t="n">
        <v>1</v>
      </c>
      <c r="H754" s="6" t="n">
        <v>1.1284</v>
      </c>
      <c r="I754" s="6" t="n">
        <v>-1.13</v>
      </c>
      <c r="J754" s="6" t="n">
        <v>-0</v>
      </c>
      <c r="K754" s="6" t="n">
        <v>-0</v>
      </c>
      <c r="L754" s="6" t="n">
        <v>-0</v>
      </c>
      <c r="M754" s="6" t="s">
        <f>=I754+J754+K754+L754</f>
      </c>
      <c r="N754" s="16"/>
      <c r="O754" s="16" t="s">
        <v>643</v>
      </c>
    </row>
    <row collapsed="false" customFormat="false" customHeight="false" hidden="false" ht="12.1" outlineLevel="0" r="755">
      <c r="A755" s="20" t="n">
        <v>45964.403263889</v>
      </c>
      <c r="B755" s="16" t="s">
        <v>69</v>
      </c>
      <c r="C755" s="16" t="s">
        <v>647</v>
      </c>
      <c r="D755" s="16" t="s">
        <v>380</v>
      </c>
      <c r="E755" s="16" t="s">
        <v>50</v>
      </c>
      <c r="F755" s="16" t="s">
        <v>20</v>
      </c>
      <c r="G755" s="7" t="n">
        <v>1</v>
      </c>
      <c r="H755" s="6" t="n">
        <v>1.1284</v>
      </c>
      <c r="I755" s="6" t="n">
        <v>-1.13</v>
      </c>
      <c r="J755" s="6" t="n">
        <v>-0</v>
      </c>
      <c r="K755" s="6" t="n">
        <v>-0</v>
      </c>
      <c r="L755" s="6" t="n">
        <v>-0</v>
      </c>
      <c r="M755" s="6" t="s">
        <f>=I755+J755+K755+L755</f>
      </c>
      <c r="N755" s="16"/>
      <c r="O755" s="16" t="s">
        <v>643</v>
      </c>
    </row>
    <row collapsed="false" customFormat="false" customHeight="false" hidden="false" ht="12.1" outlineLevel="0" r="756">
      <c r="A756" s="20" t="n">
        <v>45964.403263889</v>
      </c>
      <c r="B756" s="16" t="s">
        <v>69</v>
      </c>
      <c r="C756" s="16" t="s">
        <v>647</v>
      </c>
      <c r="D756" s="16" t="s">
        <v>380</v>
      </c>
      <c r="E756" s="16" t="s">
        <v>50</v>
      </c>
      <c r="F756" s="16" t="s">
        <v>20</v>
      </c>
      <c r="G756" s="7" t="n">
        <v>1</v>
      </c>
      <c r="H756" s="6" t="n">
        <v>1.1284</v>
      </c>
      <c r="I756" s="6" t="n">
        <v>-1.13</v>
      </c>
      <c r="J756" s="6" t="n">
        <v>-0</v>
      </c>
      <c r="K756" s="6" t="n">
        <v>-0</v>
      </c>
      <c r="L756" s="6" t="n">
        <v>-0</v>
      </c>
      <c r="M756" s="6" t="s">
        <f>=I756+J756+K756+L756</f>
      </c>
      <c r="N756" s="16"/>
      <c r="O756" s="16" t="s">
        <v>643</v>
      </c>
    </row>
    <row collapsed="false" customFormat="false" customHeight="false" hidden="false" ht="12.1" outlineLevel="0" r="757">
      <c r="A757" s="20" t="n">
        <v>45964.403263889</v>
      </c>
      <c r="B757" s="16" t="s">
        <v>69</v>
      </c>
      <c r="C757" s="16" t="s">
        <v>647</v>
      </c>
      <c r="D757" s="16" t="s">
        <v>380</v>
      </c>
      <c r="E757" s="16" t="s">
        <v>50</v>
      </c>
      <c r="F757" s="16" t="s">
        <v>20</v>
      </c>
      <c r="G757" s="7" t="n">
        <v>1</v>
      </c>
      <c r="H757" s="6" t="n">
        <v>1.1284</v>
      </c>
      <c r="I757" s="6" t="n">
        <v>-1.13</v>
      </c>
      <c r="J757" s="6" t="n">
        <v>-0</v>
      </c>
      <c r="K757" s="6" t="n">
        <v>-0</v>
      </c>
      <c r="L757" s="6" t="n">
        <v>-0</v>
      </c>
      <c r="M757" s="6" t="s">
        <f>=I757+J757+K757+L757</f>
      </c>
      <c r="N757" s="16"/>
      <c r="O757" s="16" t="s">
        <v>643</v>
      </c>
    </row>
    <row collapsed="false" customFormat="false" customHeight="false" hidden="false" ht="12.1" outlineLevel="0" r="758">
      <c r="A758" s="20" t="n">
        <v>45964.403263889</v>
      </c>
      <c r="B758" s="16" t="s">
        <v>69</v>
      </c>
      <c r="C758" s="16" t="s">
        <v>647</v>
      </c>
      <c r="D758" s="16" t="s">
        <v>380</v>
      </c>
      <c r="E758" s="16" t="s">
        <v>50</v>
      </c>
      <c r="F758" s="16" t="s">
        <v>20</v>
      </c>
      <c r="G758" s="7" t="n">
        <v>1</v>
      </c>
      <c r="H758" s="6" t="n">
        <v>1.1284</v>
      </c>
      <c r="I758" s="6" t="n">
        <v>-1.13</v>
      </c>
      <c r="J758" s="6" t="n">
        <v>-0</v>
      </c>
      <c r="K758" s="6" t="n">
        <v>-0</v>
      </c>
      <c r="L758" s="6" t="n">
        <v>-0</v>
      </c>
      <c r="M758" s="6" t="s">
        <f>=I758+J758+K758+L758</f>
      </c>
      <c r="N758" s="16"/>
      <c r="O758" s="16" t="s">
        <v>643</v>
      </c>
    </row>
    <row collapsed="false" customFormat="false" customHeight="false" hidden="false" ht="12.1" outlineLevel="0" r="759">
      <c r="A759" s="20" t="n">
        <v>45964.403263889</v>
      </c>
      <c r="B759" s="16" t="s">
        <v>69</v>
      </c>
      <c r="C759" s="16" t="s">
        <v>647</v>
      </c>
      <c r="D759" s="16" t="s">
        <v>380</v>
      </c>
      <c r="E759" s="16" t="s">
        <v>50</v>
      </c>
      <c r="F759" s="16" t="s">
        <v>20</v>
      </c>
      <c r="G759" s="7" t="n">
        <v>1</v>
      </c>
      <c r="H759" s="6" t="n">
        <v>1.1284</v>
      </c>
      <c r="I759" s="6" t="n">
        <v>-1.13</v>
      </c>
      <c r="J759" s="6" t="n">
        <v>-0</v>
      </c>
      <c r="K759" s="6" t="n">
        <v>-0</v>
      </c>
      <c r="L759" s="6" t="n">
        <v>-0</v>
      </c>
      <c r="M759" s="6" t="s">
        <f>=I759+J759+K759+L759</f>
      </c>
      <c r="N759" s="16"/>
      <c r="O759" s="16" t="s">
        <v>643</v>
      </c>
    </row>
    <row collapsed="false" customFormat="false" customHeight="false" hidden="false" ht="12.1" outlineLevel="0" r="760">
      <c r="A760" s="20" t="n">
        <v>45964.403263889</v>
      </c>
      <c r="B760" s="16" t="s">
        <v>69</v>
      </c>
      <c r="C760" s="16" t="s">
        <v>647</v>
      </c>
      <c r="D760" s="16" t="s">
        <v>380</v>
      </c>
      <c r="E760" s="16" t="s">
        <v>50</v>
      </c>
      <c r="F760" s="16" t="s">
        <v>20</v>
      </c>
      <c r="G760" s="7" t="n">
        <v>1</v>
      </c>
      <c r="H760" s="6" t="n">
        <v>1.1284</v>
      </c>
      <c r="I760" s="6" t="n">
        <v>-1.13</v>
      </c>
      <c r="J760" s="6" t="n">
        <v>-0</v>
      </c>
      <c r="K760" s="6" t="n">
        <v>-0</v>
      </c>
      <c r="L760" s="6" t="n">
        <v>-0</v>
      </c>
      <c r="M760" s="6" t="s">
        <f>=I760+J760+K760+L760</f>
      </c>
      <c r="N760" s="16"/>
      <c r="O760" s="16" t="s">
        <v>643</v>
      </c>
    </row>
    <row collapsed="false" customFormat="false" customHeight="false" hidden="false" ht="12.1" outlineLevel="0" r="761">
      <c r="A761" s="20" t="n">
        <v>45964.403263889</v>
      </c>
      <c r="B761" s="16" t="s">
        <v>69</v>
      </c>
      <c r="C761" s="16" t="s">
        <v>647</v>
      </c>
      <c r="D761" s="16" t="s">
        <v>380</v>
      </c>
      <c r="E761" s="16" t="s">
        <v>50</v>
      </c>
      <c r="F761" s="16" t="s">
        <v>20</v>
      </c>
      <c r="G761" s="7" t="n">
        <v>1</v>
      </c>
      <c r="H761" s="6" t="n">
        <v>1.1284</v>
      </c>
      <c r="I761" s="6" t="n">
        <v>-1.13</v>
      </c>
      <c r="J761" s="6" t="n">
        <v>-0</v>
      </c>
      <c r="K761" s="6" t="n">
        <v>-0</v>
      </c>
      <c r="L761" s="6" t="n">
        <v>-0</v>
      </c>
      <c r="M761" s="6" t="s">
        <f>=I761+J761+K761+L761</f>
      </c>
      <c r="N761" s="16"/>
      <c r="O761" s="16" t="s">
        <v>643</v>
      </c>
    </row>
    <row collapsed="false" customFormat="false" customHeight="false" hidden="false" ht="12.1" outlineLevel="0" r="762">
      <c r="A762" s="20" t="n">
        <v>45964.403263889</v>
      </c>
      <c r="B762" s="16" t="s">
        <v>69</v>
      </c>
      <c r="C762" s="16" t="s">
        <v>647</v>
      </c>
      <c r="D762" s="16" t="s">
        <v>380</v>
      </c>
      <c r="E762" s="16" t="s">
        <v>50</v>
      </c>
      <c r="F762" s="16" t="s">
        <v>20</v>
      </c>
      <c r="G762" s="7" t="n">
        <v>1</v>
      </c>
      <c r="H762" s="6" t="n">
        <v>1.1284</v>
      </c>
      <c r="I762" s="6" t="n">
        <v>-1.13</v>
      </c>
      <c r="J762" s="6" t="n">
        <v>-0</v>
      </c>
      <c r="K762" s="6" t="n">
        <v>-0</v>
      </c>
      <c r="L762" s="6" t="n">
        <v>-0</v>
      </c>
      <c r="M762" s="6" t="s">
        <f>=I762+J762+K762+L762</f>
      </c>
      <c r="N762" s="16"/>
      <c r="O762" s="16" t="s">
        <v>643</v>
      </c>
    </row>
    <row collapsed="false" customFormat="false" customHeight="false" hidden="false" ht="12.1" outlineLevel="0" r="763">
      <c r="A763" s="20" t="n">
        <v>45964.403263889</v>
      </c>
      <c r="B763" s="16" t="s">
        <v>69</v>
      </c>
      <c r="C763" s="16" t="s">
        <v>647</v>
      </c>
      <c r="D763" s="16" t="s">
        <v>380</v>
      </c>
      <c r="E763" s="16" t="s">
        <v>50</v>
      </c>
      <c r="F763" s="16" t="s">
        <v>20</v>
      </c>
      <c r="G763" s="7" t="n">
        <v>1</v>
      </c>
      <c r="H763" s="6" t="n">
        <v>1.1284</v>
      </c>
      <c r="I763" s="6" t="n">
        <v>-1.13</v>
      </c>
      <c r="J763" s="6" t="n">
        <v>-0</v>
      </c>
      <c r="K763" s="6" t="n">
        <v>-0</v>
      </c>
      <c r="L763" s="6" t="n">
        <v>-0</v>
      </c>
      <c r="M763" s="6" t="s">
        <f>=I763+J763+K763+L763</f>
      </c>
      <c r="N763" s="16"/>
      <c r="O763" s="16" t="s">
        <v>643</v>
      </c>
    </row>
    <row collapsed="false" customFormat="false" customHeight="false" hidden="false" ht="12.1" outlineLevel="0" r="764">
      <c r="A764" s="20" t="n">
        <v>45964.403263889</v>
      </c>
      <c r="B764" s="16" t="s">
        <v>69</v>
      </c>
      <c r="C764" s="16" t="s">
        <v>647</v>
      </c>
      <c r="D764" s="16" t="s">
        <v>380</v>
      </c>
      <c r="E764" s="16" t="s">
        <v>50</v>
      </c>
      <c r="F764" s="16" t="s">
        <v>20</v>
      </c>
      <c r="G764" s="7" t="n">
        <v>1</v>
      </c>
      <c r="H764" s="6" t="n">
        <v>1.1284</v>
      </c>
      <c r="I764" s="6" t="n">
        <v>-1.13</v>
      </c>
      <c r="J764" s="6" t="n">
        <v>-0</v>
      </c>
      <c r="K764" s="6" t="n">
        <v>-0</v>
      </c>
      <c r="L764" s="6" t="n">
        <v>-0</v>
      </c>
      <c r="M764" s="6" t="s">
        <f>=I764+J764+K764+L764</f>
      </c>
      <c r="N764" s="16"/>
      <c r="O764" s="16" t="s">
        <v>643</v>
      </c>
    </row>
    <row collapsed="false" customFormat="false" customHeight="false" hidden="false" ht="12.1" outlineLevel="0" r="765">
      <c r="A765" s="20" t="n">
        <v>45964.403298611</v>
      </c>
      <c r="B765" s="16" t="s">
        <v>69</v>
      </c>
      <c r="C765" s="16" t="s">
        <v>647</v>
      </c>
      <c r="D765" s="16" t="s">
        <v>380</v>
      </c>
      <c r="E765" s="16" t="s">
        <v>50</v>
      </c>
      <c r="F765" s="16" t="s">
        <v>20</v>
      </c>
      <c r="G765" s="7" t="n">
        <v>1</v>
      </c>
      <c r="H765" s="6" t="n">
        <v>1.1284</v>
      </c>
      <c r="I765" s="6" t="n">
        <v>-1.13</v>
      </c>
      <c r="J765" s="6" t="n">
        <v>-0</v>
      </c>
      <c r="K765" s="6" t="n">
        <v>-0</v>
      </c>
      <c r="L765" s="6" t="n">
        <v>-0</v>
      </c>
      <c r="M765" s="6" t="s">
        <f>=I765+J765+K765+L765</f>
      </c>
      <c r="N765" s="16"/>
      <c r="O765" s="16" t="s">
        <v>643</v>
      </c>
    </row>
    <row collapsed="false" customFormat="false" customHeight="false" hidden="false" ht="12.1" outlineLevel="0" r="766">
      <c r="A766" s="20" t="n">
        <v>45964.403344907</v>
      </c>
      <c r="B766" s="16" t="s">
        <v>69</v>
      </c>
      <c r="C766" s="16" t="s">
        <v>647</v>
      </c>
      <c r="D766" s="16" t="s">
        <v>380</v>
      </c>
      <c r="E766" s="16" t="s">
        <v>50</v>
      </c>
      <c r="F766" s="16" t="s">
        <v>20</v>
      </c>
      <c r="G766" s="7" t="n">
        <v>1</v>
      </c>
      <c r="H766" s="6" t="n">
        <v>1.1284</v>
      </c>
      <c r="I766" s="6" t="n">
        <v>-1.13</v>
      </c>
      <c r="J766" s="6" t="n">
        <v>-0</v>
      </c>
      <c r="K766" s="6" t="n">
        <v>-0</v>
      </c>
      <c r="L766" s="6" t="n">
        <v>-0</v>
      </c>
      <c r="M766" s="6" t="s">
        <f>=I766+J766+K766+L766</f>
      </c>
      <c r="N766" s="16"/>
      <c r="O766" s="16" t="s">
        <v>643</v>
      </c>
    </row>
    <row collapsed="false" customFormat="false" customHeight="false" hidden="false" ht="12.1" outlineLevel="0" r="767">
      <c r="A767" s="20" t="n">
        <v>45964.403391204</v>
      </c>
      <c r="B767" s="16" t="s">
        <v>69</v>
      </c>
      <c r="C767" s="16" t="s">
        <v>647</v>
      </c>
      <c r="D767" s="16" t="s">
        <v>380</v>
      </c>
      <c r="E767" s="16" t="s">
        <v>50</v>
      </c>
      <c r="F767" s="16" t="s">
        <v>20</v>
      </c>
      <c r="G767" s="7" t="n">
        <v>1</v>
      </c>
      <c r="H767" s="6" t="n">
        <v>1.1284</v>
      </c>
      <c r="I767" s="6" t="n">
        <v>-1.13</v>
      </c>
      <c r="J767" s="6" t="n">
        <v>-0</v>
      </c>
      <c r="K767" s="6" t="n">
        <v>-0</v>
      </c>
      <c r="L767" s="6" t="n">
        <v>-0</v>
      </c>
      <c r="M767" s="6" t="s">
        <f>=I767+J767+K767+L767</f>
      </c>
      <c r="N767" s="16"/>
      <c r="O767" s="16" t="s">
        <v>643</v>
      </c>
    </row>
    <row collapsed="false" customFormat="false" customHeight="false" hidden="false" ht="12.1" outlineLevel="0" r="768">
      <c r="A768" s="20" t="n">
        <v>45964.403425926</v>
      </c>
      <c r="B768" s="16" t="s">
        <v>69</v>
      </c>
      <c r="C768" s="16" t="s">
        <v>647</v>
      </c>
      <c r="D768" s="16" t="s">
        <v>380</v>
      </c>
      <c r="E768" s="16" t="s">
        <v>50</v>
      </c>
      <c r="F768" s="16" t="s">
        <v>20</v>
      </c>
      <c r="G768" s="7" t="n">
        <v>1</v>
      </c>
      <c r="H768" s="6" t="n">
        <v>1.1284</v>
      </c>
      <c r="I768" s="6" t="n">
        <v>-1.13</v>
      </c>
      <c r="J768" s="6" t="n">
        <v>-0</v>
      </c>
      <c r="K768" s="6" t="n">
        <v>-0</v>
      </c>
      <c r="L768" s="6" t="n">
        <v>-0</v>
      </c>
      <c r="M768" s="6" t="s">
        <f>=I768+J768+K768+L768</f>
      </c>
      <c r="N768" s="16"/>
      <c r="O768" s="16" t="s">
        <v>643</v>
      </c>
    </row>
    <row collapsed="false" customFormat="false" customHeight="false" hidden="false" ht="12.1" outlineLevel="0" r="769">
      <c r="A769" s="20" t="n">
        <v>45964.413576389</v>
      </c>
      <c r="B769" s="16" t="s">
        <v>421</v>
      </c>
      <c r="C769" s="16" t="s">
        <v>589</v>
      </c>
      <c r="D769" s="16" t="s">
        <v>380</v>
      </c>
      <c r="E769" s="16" t="s">
        <v>18</v>
      </c>
      <c r="F769" s="16" t="s">
        <v>20</v>
      </c>
      <c r="G769" s="7" t="n">
        <v>1</v>
      </c>
      <c r="H769" s="6" t="n">
        <v>1241</v>
      </c>
      <c r="I769" s="6" t="n">
        <v>-1241</v>
      </c>
      <c r="J769" s="6" t="n">
        <v>-0</v>
      </c>
      <c r="K769" s="6" t="n">
        <v>-3.72</v>
      </c>
      <c r="L769" s="6" t="n">
        <v>-0</v>
      </c>
      <c r="M769" s="6" t="s">
        <f>=I769+J769+K769+L769</f>
      </c>
      <c r="N769" s="16"/>
      <c r="O769" s="16" t="s">
        <v>643</v>
      </c>
    </row>
    <row collapsed="false" customFormat="false" customHeight="false" hidden="false" ht="12.1" outlineLevel="0" r="770">
      <c r="A770" s="20" t="n">
        <v>45964.426736111</v>
      </c>
      <c r="B770" s="16" t="s">
        <v>69</v>
      </c>
      <c r="C770" s="16" t="s">
        <v>647</v>
      </c>
      <c r="D770" s="16" t="s">
        <v>380</v>
      </c>
      <c r="E770" s="16" t="s">
        <v>50</v>
      </c>
      <c r="F770" s="16" t="s">
        <v>20</v>
      </c>
      <c r="G770" s="7" t="n">
        <v>1</v>
      </c>
      <c r="H770" s="6" t="n">
        <v>1.1283</v>
      </c>
      <c r="I770" s="6" t="n">
        <v>-1.13</v>
      </c>
      <c r="J770" s="6" t="n">
        <v>-0</v>
      </c>
      <c r="K770" s="6" t="n">
        <v>-0</v>
      </c>
      <c r="L770" s="6" t="n">
        <v>-0</v>
      </c>
      <c r="M770" s="6" t="s">
        <f>=I770+J770+K770+L770</f>
      </c>
      <c r="N770" s="16"/>
      <c r="O770" s="16" t="s">
        <v>643</v>
      </c>
    </row>
    <row collapsed="false" customFormat="false" customHeight="false" hidden="false" ht="12.1" outlineLevel="0" r="771">
      <c r="A771" s="20" t="n">
        <v>45964.426736111</v>
      </c>
      <c r="B771" s="16" t="s">
        <v>69</v>
      </c>
      <c r="C771" s="16" t="s">
        <v>647</v>
      </c>
      <c r="D771" s="16" t="s">
        <v>380</v>
      </c>
      <c r="E771" s="16" t="s">
        <v>50</v>
      </c>
      <c r="F771" s="16" t="s">
        <v>20</v>
      </c>
      <c r="G771" s="7" t="n">
        <v>1</v>
      </c>
      <c r="H771" s="6" t="n">
        <v>1.1283</v>
      </c>
      <c r="I771" s="6" t="n">
        <v>-1.13</v>
      </c>
      <c r="J771" s="6" t="n">
        <v>-0</v>
      </c>
      <c r="K771" s="6" t="n">
        <v>-0</v>
      </c>
      <c r="L771" s="6" t="n">
        <v>-0</v>
      </c>
      <c r="M771" s="6" t="s">
        <f>=I771+J771+K771+L771</f>
      </c>
      <c r="N771" s="16"/>
      <c r="O771" s="16" t="s">
        <v>643</v>
      </c>
    </row>
    <row collapsed="false" customFormat="false" customHeight="false" hidden="false" ht="12.1" outlineLevel="0" r="772">
      <c r="A772" s="20" t="n">
        <v>45964.426736111</v>
      </c>
      <c r="B772" s="16" t="s">
        <v>69</v>
      </c>
      <c r="C772" s="16" t="s">
        <v>647</v>
      </c>
      <c r="D772" s="16" t="s">
        <v>380</v>
      </c>
      <c r="E772" s="16" t="s">
        <v>50</v>
      </c>
      <c r="F772" s="16" t="s">
        <v>20</v>
      </c>
      <c r="G772" s="7" t="n">
        <v>1</v>
      </c>
      <c r="H772" s="6" t="n">
        <v>1.1283</v>
      </c>
      <c r="I772" s="6" t="n">
        <v>-1.13</v>
      </c>
      <c r="J772" s="6" t="n">
        <v>-0</v>
      </c>
      <c r="K772" s="6" t="n">
        <v>-0</v>
      </c>
      <c r="L772" s="6" t="n">
        <v>-0</v>
      </c>
      <c r="M772" s="6" t="s">
        <f>=I772+J772+K772+L772</f>
      </c>
      <c r="N772" s="16"/>
      <c r="O772" s="16" t="s">
        <v>643</v>
      </c>
    </row>
    <row collapsed="false" customFormat="false" customHeight="false" hidden="false" ht="12.1" outlineLevel="0" r="773">
      <c r="A773" s="20" t="n">
        <v>45964.426736111</v>
      </c>
      <c r="B773" s="16" t="s">
        <v>69</v>
      </c>
      <c r="C773" s="16" t="s">
        <v>647</v>
      </c>
      <c r="D773" s="16" t="s">
        <v>380</v>
      </c>
      <c r="E773" s="16" t="s">
        <v>50</v>
      </c>
      <c r="F773" s="16" t="s">
        <v>20</v>
      </c>
      <c r="G773" s="7" t="n">
        <v>1</v>
      </c>
      <c r="H773" s="6" t="n">
        <v>1.1283</v>
      </c>
      <c r="I773" s="6" t="n">
        <v>-1.13</v>
      </c>
      <c r="J773" s="6" t="n">
        <v>-0</v>
      </c>
      <c r="K773" s="6" t="n">
        <v>-0</v>
      </c>
      <c r="L773" s="6" t="n">
        <v>-0</v>
      </c>
      <c r="M773" s="6" t="s">
        <f>=I773+J773+K773+L773</f>
      </c>
      <c r="N773" s="16"/>
      <c r="O773" s="16" t="s">
        <v>643</v>
      </c>
    </row>
    <row collapsed="false" customFormat="false" customHeight="false" hidden="false" ht="12.1" outlineLevel="0" r="774">
      <c r="A774" s="20" t="n">
        <v>45964.426736111</v>
      </c>
      <c r="B774" s="16" t="s">
        <v>69</v>
      </c>
      <c r="C774" s="16" t="s">
        <v>647</v>
      </c>
      <c r="D774" s="16" t="s">
        <v>380</v>
      </c>
      <c r="E774" s="16" t="s">
        <v>50</v>
      </c>
      <c r="F774" s="16" t="s">
        <v>20</v>
      </c>
      <c r="G774" s="7" t="n">
        <v>1</v>
      </c>
      <c r="H774" s="6" t="n">
        <v>1.1283</v>
      </c>
      <c r="I774" s="6" t="n">
        <v>-1.13</v>
      </c>
      <c r="J774" s="6" t="n">
        <v>-0</v>
      </c>
      <c r="K774" s="6" t="n">
        <v>-0</v>
      </c>
      <c r="L774" s="6" t="n">
        <v>-0</v>
      </c>
      <c r="M774" s="6" t="s">
        <f>=I774+J774+K774+L774</f>
      </c>
      <c r="N774" s="16"/>
      <c r="O774" s="16" t="s">
        <v>643</v>
      </c>
    </row>
    <row collapsed="false" customFormat="false" customHeight="false" hidden="false" ht="12.1" outlineLevel="0" r="775">
      <c r="A775" s="20" t="n">
        <v>45964.426736111</v>
      </c>
      <c r="B775" s="16" t="s">
        <v>69</v>
      </c>
      <c r="C775" s="16" t="s">
        <v>647</v>
      </c>
      <c r="D775" s="16" t="s">
        <v>380</v>
      </c>
      <c r="E775" s="16" t="s">
        <v>50</v>
      </c>
      <c r="F775" s="16" t="s">
        <v>20</v>
      </c>
      <c r="G775" s="7" t="n">
        <v>1</v>
      </c>
      <c r="H775" s="6" t="n">
        <v>1.1283</v>
      </c>
      <c r="I775" s="6" t="n">
        <v>-1.13</v>
      </c>
      <c r="J775" s="6" t="n">
        <v>-0</v>
      </c>
      <c r="K775" s="6" t="n">
        <v>-0</v>
      </c>
      <c r="L775" s="6" t="n">
        <v>-0</v>
      </c>
      <c r="M775" s="6" t="s">
        <f>=I775+J775+K775+L775</f>
      </c>
      <c r="N775" s="16"/>
      <c r="O775" s="16" t="s">
        <v>643</v>
      </c>
    </row>
    <row collapsed="false" customFormat="false" customHeight="false" hidden="false" ht="12.1" outlineLevel="0" r="776">
      <c r="A776" s="20" t="n">
        <v>45964.426736111</v>
      </c>
      <c r="B776" s="16" t="s">
        <v>69</v>
      </c>
      <c r="C776" s="16" t="s">
        <v>647</v>
      </c>
      <c r="D776" s="16" t="s">
        <v>380</v>
      </c>
      <c r="E776" s="16" t="s">
        <v>50</v>
      </c>
      <c r="F776" s="16" t="s">
        <v>20</v>
      </c>
      <c r="G776" s="7" t="n">
        <v>1</v>
      </c>
      <c r="H776" s="6" t="n">
        <v>1.1283</v>
      </c>
      <c r="I776" s="6" t="n">
        <v>-1.13</v>
      </c>
      <c r="J776" s="6" t="n">
        <v>-0</v>
      </c>
      <c r="K776" s="6" t="n">
        <v>-0</v>
      </c>
      <c r="L776" s="6" t="n">
        <v>-0</v>
      </c>
      <c r="M776" s="6" t="s">
        <f>=I776+J776+K776+L776</f>
      </c>
      <c r="N776" s="16"/>
      <c r="O776" s="16" t="s">
        <v>643</v>
      </c>
    </row>
    <row collapsed="false" customFormat="false" customHeight="false" hidden="false" ht="12.1" outlineLevel="0" r="777">
      <c r="A777" s="20" t="n">
        <v>45964.426736111</v>
      </c>
      <c r="B777" s="16" t="s">
        <v>69</v>
      </c>
      <c r="C777" s="16" t="s">
        <v>647</v>
      </c>
      <c r="D777" s="16" t="s">
        <v>380</v>
      </c>
      <c r="E777" s="16" t="s">
        <v>50</v>
      </c>
      <c r="F777" s="16" t="s">
        <v>20</v>
      </c>
      <c r="G777" s="7" t="n">
        <v>1</v>
      </c>
      <c r="H777" s="6" t="n">
        <v>1.1283</v>
      </c>
      <c r="I777" s="6" t="n">
        <v>-1.13</v>
      </c>
      <c r="J777" s="6" t="n">
        <v>-0</v>
      </c>
      <c r="K777" s="6" t="n">
        <v>-0</v>
      </c>
      <c r="L777" s="6" t="n">
        <v>-0</v>
      </c>
      <c r="M777" s="6" t="s">
        <f>=I777+J777+K777+L777</f>
      </c>
      <c r="N777" s="16"/>
      <c r="O777" s="16" t="s">
        <v>643</v>
      </c>
    </row>
    <row collapsed="false" customFormat="false" customHeight="false" hidden="false" ht="12.1" outlineLevel="0" r="778">
      <c r="A778" s="20" t="n">
        <v>45964.426736111</v>
      </c>
      <c r="B778" s="16" t="s">
        <v>69</v>
      </c>
      <c r="C778" s="16" t="s">
        <v>647</v>
      </c>
      <c r="D778" s="16" t="s">
        <v>380</v>
      </c>
      <c r="E778" s="16" t="s">
        <v>50</v>
      </c>
      <c r="F778" s="16" t="s">
        <v>20</v>
      </c>
      <c r="G778" s="7" t="n">
        <v>1</v>
      </c>
      <c r="H778" s="6" t="n">
        <v>1.1283</v>
      </c>
      <c r="I778" s="6" t="n">
        <v>-1.13</v>
      </c>
      <c r="J778" s="6" t="n">
        <v>-0</v>
      </c>
      <c r="K778" s="6" t="n">
        <v>-0</v>
      </c>
      <c r="L778" s="6" t="n">
        <v>-0</v>
      </c>
      <c r="M778" s="6" t="s">
        <f>=I778+J778+K778+L778</f>
      </c>
      <c r="N778" s="16"/>
      <c r="O778" s="16" t="s">
        <v>643</v>
      </c>
    </row>
    <row collapsed="false" customFormat="false" customHeight="false" hidden="false" ht="12.1" outlineLevel="0" r="779">
      <c r="A779" s="20" t="n">
        <v>45964.426736111</v>
      </c>
      <c r="B779" s="16" t="s">
        <v>69</v>
      </c>
      <c r="C779" s="16" t="s">
        <v>647</v>
      </c>
      <c r="D779" s="16" t="s">
        <v>380</v>
      </c>
      <c r="E779" s="16" t="s">
        <v>50</v>
      </c>
      <c r="F779" s="16" t="s">
        <v>20</v>
      </c>
      <c r="G779" s="7" t="n">
        <v>1</v>
      </c>
      <c r="H779" s="6" t="n">
        <v>1.1283</v>
      </c>
      <c r="I779" s="6" t="n">
        <v>-1.13</v>
      </c>
      <c r="J779" s="6" t="n">
        <v>-0</v>
      </c>
      <c r="K779" s="6" t="n">
        <v>-0</v>
      </c>
      <c r="L779" s="6" t="n">
        <v>-0</v>
      </c>
      <c r="M779" s="6" t="s">
        <f>=I779+J779+K779+L779</f>
      </c>
      <c r="N779" s="16"/>
      <c r="O779" s="16" t="s">
        <v>643</v>
      </c>
    </row>
    <row collapsed="false" customFormat="false" customHeight="false" hidden="false" ht="12.1" outlineLevel="0" r="780">
      <c r="A780" s="20" t="n">
        <v>45964.426736111</v>
      </c>
      <c r="B780" s="16" t="s">
        <v>69</v>
      </c>
      <c r="C780" s="16" t="s">
        <v>647</v>
      </c>
      <c r="D780" s="16" t="s">
        <v>380</v>
      </c>
      <c r="E780" s="16" t="s">
        <v>50</v>
      </c>
      <c r="F780" s="16" t="s">
        <v>20</v>
      </c>
      <c r="G780" s="7" t="n">
        <v>1</v>
      </c>
      <c r="H780" s="6" t="n">
        <v>1.1283</v>
      </c>
      <c r="I780" s="6" t="n">
        <v>-1.13</v>
      </c>
      <c r="J780" s="6" t="n">
        <v>-0</v>
      </c>
      <c r="K780" s="6" t="n">
        <v>-0</v>
      </c>
      <c r="L780" s="6" t="n">
        <v>-0</v>
      </c>
      <c r="M780" s="6" t="s">
        <f>=I780+J780+K780+L780</f>
      </c>
      <c r="N780" s="16"/>
      <c r="O780" s="16" t="s">
        <v>643</v>
      </c>
    </row>
    <row collapsed="false" customFormat="false" customHeight="false" hidden="false" ht="12.1" outlineLevel="0" r="781">
      <c r="A781" s="20" t="n">
        <v>45964.426736111</v>
      </c>
      <c r="B781" s="16" t="s">
        <v>69</v>
      </c>
      <c r="C781" s="16" t="s">
        <v>647</v>
      </c>
      <c r="D781" s="16" t="s">
        <v>380</v>
      </c>
      <c r="E781" s="16" t="s">
        <v>50</v>
      </c>
      <c r="F781" s="16" t="s">
        <v>20</v>
      </c>
      <c r="G781" s="7" t="n">
        <v>1</v>
      </c>
      <c r="H781" s="6" t="n">
        <v>1.1283</v>
      </c>
      <c r="I781" s="6" t="n">
        <v>-1.13</v>
      </c>
      <c r="J781" s="6" t="n">
        <v>-0</v>
      </c>
      <c r="K781" s="6" t="n">
        <v>-0</v>
      </c>
      <c r="L781" s="6" t="n">
        <v>-0</v>
      </c>
      <c r="M781" s="6" t="s">
        <f>=I781+J781+K781+L781</f>
      </c>
      <c r="N781" s="16"/>
      <c r="O781" s="16" t="s">
        <v>643</v>
      </c>
    </row>
    <row collapsed="false" customFormat="false" customHeight="false" hidden="false" ht="12.1" outlineLevel="0" r="782">
      <c r="A782" s="20" t="n">
        <v>45964.426736111</v>
      </c>
      <c r="B782" s="16" t="s">
        <v>69</v>
      </c>
      <c r="C782" s="16" t="s">
        <v>647</v>
      </c>
      <c r="D782" s="16" t="s">
        <v>380</v>
      </c>
      <c r="E782" s="16" t="s">
        <v>50</v>
      </c>
      <c r="F782" s="16" t="s">
        <v>20</v>
      </c>
      <c r="G782" s="7" t="n">
        <v>1</v>
      </c>
      <c r="H782" s="6" t="n">
        <v>1.1283</v>
      </c>
      <c r="I782" s="6" t="n">
        <v>-1.13</v>
      </c>
      <c r="J782" s="6" t="n">
        <v>-0</v>
      </c>
      <c r="K782" s="6" t="n">
        <v>-0</v>
      </c>
      <c r="L782" s="6" t="n">
        <v>-0</v>
      </c>
      <c r="M782" s="6" t="s">
        <f>=I782+J782+K782+L782</f>
      </c>
      <c r="N782" s="16"/>
      <c r="O782" s="16" t="s">
        <v>643</v>
      </c>
    </row>
    <row collapsed="false" customFormat="false" customHeight="false" hidden="false" ht="12.1" outlineLevel="0" r="783">
      <c r="A783" s="20" t="n">
        <v>45964.426736111</v>
      </c>
      <c r="B783" s="16" t="s">
        <v>69</v>
      </c>
      <c r="C783" s="16" t="s">
        <v>647</v>
      </c>
      <c r="D783" s="16" t="s">
        <v>380</v>
      </c>
      <c r="E783" s="16" t="s">
        <v>50</v>
      </c>
      <c r="F783" s="16" t="s">
        <v>20</v>
      </c>
      <c r="G783" s="7" t="n">
        <v>1</v>
      </c>
      <c r="H783" s="6" t="n">
        <v>1.1283</v>
      </c>
      <c r="I783" s="6" t="n">
        <v>-1.13</v>
      </c>
      <c r="J783" s="6" t="n">
        <v>-0</v>
      </c>
      <c r="K783" s="6" t="n">
        <v>-0</v>
      </c>
      <c r="L783" s="6" t="n">
        <v>-0</v>
      </c>
      <c r="M783" s="6" t="s">
        <f>=I783+J783+K783+L783</f>
      </c>
      <c r="N783" s="16"/>
      <c r="O783" s="16" t="s">
        <v>643</v>
      </c>
    </row>
    <row collapsed="false" customFormat="false" customHeight="false" hidden="false" ht="12.1" outlineLevel="0" r="784">
      <c r="A784" s="20" t="n">
        <v>45964.426736111</v>
      </c>
      <c r="B784" s="16" t="s">
        <v>69</v>
      </c>
      <c r="C784" s="16" t="s">
        <v>647</v>
      </c>
      <c r="D784" s="16" t="s">
        <v>380</v>
      </c>
      <c r="E784" s="16" t="s">
        <v>50</v>
      </c>
      <c r="F784" s="16" t="s">
        <v>20</v>
      </c>
      <c r="G784" s="7" t="n">
        <v>1</v>
      </c>
      <c r="H784" s="6" t="n">
        <v>1.1283</v>
      </c>
      <c r="I784" s="6" t="n">
        <v>-1.13</v>
      </c>
      <c r="J784" s="6" t="n">
        <v>-0</v>
      </c>
      <c r="K784" s="6" t="n">
        <v>-0</v>
      </c>
      <c r="L784" s="6" t="n">
        <v>-0</v>
      </c>
      <c r="M784" s="6" t="s">
        <f>=I784+J784+K784+L784</f>
      </c>
      <c r="N784" s="16"/>
      <c r="O784" s="16" t="s">
        <v>643</v>
      </c>
    </row>
    <row collapsed="false" customFormat="false" customHeight="false" hidden="false" ht="12.1" outlineLevel="0" r="785">
      <c r="A785" s="20" t="n">
        <v>45964.426736111</v>
      </c>
      <c r="B785" s="16" t="s">
        <v>69</v>
      </c>
      <c r="C785" s="16" t="s">
        <v>647</v>
      </c>
      <c r="D785" s="16" t="s">
        <v>380</v>
      </c>
      <c r="E785" s="16" t="s">
        <v>50</v>
      </c>
      <c r="F785" s="16" t="s">
        <v>20</v>
      </c>
      <c r="G785" s="7" t="n">
        <v>1</v>
      </c>
      <c r="H785" s="6" t="n">
        <v>1.1283</v>
      </c>
      <c r="I785" s="6" t="n">
        <v>-1.13</v>
      </c>
      <c r="J785" s="6" t="n">
        <v>-0</v>
      </c>
      <c r="K785" s="6" t="n">
        <v>-0</v>
      </c>
      <c r="L785" s="6" t="n">
        <v>-0</v>
      </c>
      <c r="M785" s="6" t="s">
        <f>=I785+J785+K785+L785</f>
      </c>
      <c r="N785" s="16"/>
      <c r="O785" s="16" t="s">
        <v>643</v>
      </c>
    </row>
    <row collapsed="false" customFormat="false" customHeight="false" hidden="false" ht="12.1" outlineLevel="0" r="786">
      <c r="A786" s="20" t="n">
        <v>45964.426736111</v>
      </c>
      <c r="B786" s="16" t="s">
        <v>69</v>
      </c>
      <c r="C786" s="16" t="s">
        <v>647</v>
      </c>
      <c r="D786" s="16" t="s">
        <v>380</v>
      </c>
      <c r="E786" s="16" t="s">
        <v>50</v>
      </c>
      <c r="F786" s="16" t="s">
        <v>20</v>
      </c>
      <c r="G786" s="7" t="n">
        <v>1</v>
      </c>
      <c r="H786" s="6" t="n">
        <v>1.1283</v>
      </c>
      <c r="I786" s="6" t="n">
        <v>-1.13</v>
      </c>
      <c r="J786" s="6" t="n">
        <v>-0</v>
      </c>
      <c r="K786" s="6" t="n">
        <v>-0</v>
      </c>
      <c r="L786" s="6" t="n">
        <v>-0</v>
      </c>
      <c r="M786" s="6" t="s">
        <f>=I786+J786+K786+L786</f>
      </c>
      <c r="N786" s="16"/>
      <c r="O786" s="16" t="s">
        <v>643</v>
      </c>
    </row>
    <row collapsed="false" customFormat="false" customHeight="false" hidden="false" ht="12.1" outlineLevel="0" r="787">
      <c r="A787" s="20" t="n">
        <v>45964.426736111</v>
      </c>
      <c r="B787" s="16" t="s">
        <v>69</v>
      </c>
      <c r="C787" s="16" t="s">
        <v>647</v>
      </c>
      <c r="D787" s="16" t="s">
        <v>380</v>
      </c>
      <c r="E787" s="16" t="s">
        <v>50</v>
      </c>
      <c r="F787" s="16" t="s">
        <v>20</v>
      </c>
      <c r="G787" s="7" t="n">
        <v>1</v>
      </c>
      <c r="H787" s="6" t="n">
        <v>1.1283</v>
      </c>
      <c r="I787" s="6" t="n">
        <v>-1.13</v>
      </c>
      <c r="J787" s="6" t="n">
        <v>-0</v>
      </c>
      <c r="K787" s="6" t="n">
        <v>-0</v>
      </c>
      <c r="L787" s="6" t="n">
        <v>-0</v>
      </c>
      <c r="M787" s="6" t="s">
        <f>=I787+J787+K787+L787</f>
      </c>
      <c r="N787" s="16"/>
      <c r="O787" s="16" t="s">
        <v>643</v>
      </c>
    </row>
    <row collapsed="false" customFormat="false" customHeight="false" hidden="false" ht="12.1" outlineLevel="0" r="788">
      <c r="A788" s="20" t="n">
        <v>45964.426736111</v>
      </c>
      <c r="B788" s="16" t="s">
        <v>69</v>
      </c>
      <c r="C788" s="16" t="s">
        <v>647</v>
      </c>
      <c r="D788" s="16" t="s">
        <v>380</v>
      </c>
      <c r="E788" s="16" t="s">
        <v>50</v>
      </c>
      <c r="F788" s="16" t="s">
        <v>20</v>
      </c>
      <c r="G788" s="7" t="n">
        <v>1</v>
      </c>
      <c r="H788" s="6" t="n">
        <v>1.1283</v>
      </c>
      <c r="I788" s="6" t="n">
        <v>-1.13</v>
      </c>
      <c r="J788" s="6" t="n">
        <v>-0</v>
      </c>
      <c r="K788" s="6" t="n">
        <v>-0</v>
      </c>
      <c r="L788" s="6" t="n">
        <v>-0</v>
      </c>
      <c r="M788" s="6" t="s">
        <f>=I788+J788+K788+L788</f>
      </c>
      <c r="N788" s="16"/>
      <c r="O788" s="16" t="s">
        <v>643</v>
      </c>
    </row>
    <row collapsed="false" customFormat="false" customHeight="false" hidden="false" ht="12.1" outlineLevel="0" r="789">
      <c r="A789" s="20" t="n">
        <v>45964.426736111</v>
      </c>
      <c r="B789" s="16" t="s">
        <v>69</v>
      </c>
      <c r="C789" s="16" t="s">
        <v>647</v>
      </c>
      <c r="D789" s="16" t="s">
        <v>380</v>
      </c>
      <c r="E789" s="16" t="s">
        <v>50</v>
      </c>
      <c r="F789" s="16" t="s">
        <v>20</v>
      </c>
      <c r="G789" s="7" t="n">
        <v>1</v>
      </c>
      <c r="H789" s="6" t="n">
        <v>1.1283</v>
      </c>
      <c r="I789" s="6" t="n">
        <v>-1.13</v>
      </c>
      <c r="J789" s="6" t="n">
        <v>-0</v>
      </c>
      <c r="K789" s="6" t="n">
        <v>-0</v>
      </c>
      <c r="L789" s="6" t="n">
        <v>-0</v>
      </c>
      <c r="M789" s="6" t="s">
        <f>=I789+J789+K789+L789</f>
      </c>
      <c r="N789" s="16"/>
      <c r="O789" s="16" t="s">
        <v>643</v>
      </c>
    </row>
    <row collapsed="false" customFormat="false" customHeight="false" hidden="false" ht="12.1" outlineLevel="0" r="790">
      <c r="A790" s="20" t="n">
        <v>45964.426736111</v>
      </c>
      <c r="B790" s="16" t="s">
        <v>69</v>
      </c>
      <c r="C790" s="16" t="s">
        <v>647</v>
      </c>
      <c r="D790" s="16" t="s">
        <v>380</v>
      </c>
      <c r="E790" s="16" t="s">
        <v>50</v>
      </c>
      <c r="F790" s="16" t="s">
        <v>20</v>
      </c>
      <c r="G790" s="7" t="n">
        <v>1</v>
      </c>
      <c r="H790" s="6" t="n">
        <v>1.1283</v>
      </c>
      <c r="I790" s="6" t="n">
        <v>-1.13</v>
      </c>
      <c r="J790" s="6" t="n">
        <v>-0</v>
      </c>
      <c r="K790" s="6" t="n">
        <v>-0</v>
      </c>
      <c r="L790" s="6" t="n">
        <v>-0</v>
      </c>
      <c r="M790" s="6" t="s">
        <f>=I790+J790+K790+L790</f>
      </c>
      <c r="N790" s="16"/>
      <c r="O790" s="16" t="s">
        <v>643</v>
      </c>
    </row>
    <row collapsed="false" customFormat="false" customHeight="false" hidden="false" ht="12.1" outlineLevel="0" r="791">
      <c r="A791" s="20" t="n">
        <v>45964.426736111</v>
      </c>
      <c r="B791" s="16" t="s">
        <v>69</v>
      </c>
      <c r="C791" s="16" t="s">
        <v>647</v>
      </c>
      <c r="D791" s="16" t="s">
        <v>380</v>
      </c>
      <c r="E791" s="16" t="s">
        <v>50</v>
      </c>
      <c r="F791" s="16" t="s">
        <v>20</v>
      </c>
      <c r="G791" s="7" t="n">
        <v>1</v>
      </c>
      <c r="H791" s="6" t="n">
        <v>1.1283</v>
      </c>
      <c r="I791" s="6" t="n">
        <v>-1.13</v>
      </c>
      <c r="J791" s="6" t="n">
        <v>-0</v>
      </c>
      <c r="K791" s="6" t="n">
        <v>-0</v>
      </c>
      <c r="L791" s="6" t="n">
        <v>-0</v>
      </c>
      <c r="M791" s="6" t="s">
        <f>=I791+J791+K791+L791</f>
      </c>
      <c r="N791" s="16"/>
      <c r="O791" s="16" t="s">
        <v>643</v>
      </c>
    </row>
    <row collapsed="false" customFormat="false" customHeight="false" hidden="false" ht="12.1" outlineLevel="0" r="792">
      <c r="A792" s="20" t="n">
        <v>45964.426736111</v>
      </c>
      <c r="B792" s="16" t="s">
        <v>69</v>
      </c>
      <c r="C792" s="16" t="s">
        <v>647</v>
      </c>
      <c r="D792" s="16" t="s">
        <v>380</v>
      </c>
      <c r="E792" s="16" t="s">
        <v>50</v>
      </c>
      <c r="F792" s="16" t="s">
        <v>20</v>
      </c>
      <c r="G792" s="7" t="n">
        <v>1</v>
      </c>
      <c r="H792" s="6" t="n">
        <v>1.1283</v>
      </c>
      <c r="I792" s="6" t="n">
        <v>-1.13</v>
      </c>
      <c r="J792" s="6" t="n">
        <v>-0</v>
      </c>
      <c r="K792" s="6" t="n">
        <v>-0</v>
      </c>
      <c r="L792" s="6" t="n">
        <v>-0</v>
      </c>
      <c r="M792" s="6" t="s">
        <f>=I792+J792+K792+L792</f>
      </c>
      <c r="N792" s="16"/>
      <c r="O792" s="16" t="s">
        <v>643</v>
      </c>
    </row>
    <row collapsed="false" customFormat="false" customHeight="false" hidden="false" ht="12.1" outlineLevel="0" r="793">
      <c r="A793" s="20" t="n">
        <v>45964.426736111</v>
      </c>
      <c r="B793" s="16" t="s">
        <v>69</v>
      </c>
      <c r="C793" s="16" t="s">
        <v>647</v>
      </c>
      <c r="D793" s="16" t="s">
        <v>380</v>
      </c>
      <c r="E793" s="16" t="s">
        <v>50</v>
      </c>
      <c r="F793" s="16" t="s">
        <v>20</v>
      </c>
      <c r="G793" s="7" t="n">
        <v>1</v>
      </c>
      <c r="H793" s="6" t="n">
        <v>1.1283</v>
      </c>
      <c r="I793" s="6" t="n">
        <v>-1.13</v>
      </c>
      <c r="J793" s="6" t="n">
        <v>-0</v>
      </c>
      <c r="K793" s="6" t="n">
        <v>-0</v>
      </c>
      <c r="L793" s="6" t="n">
        <v>-0</v>
      </c>
      <c r="M793" s="6" t="s">
        <f>=I793+J793+K793+L793</f>
      </c>
      <c r="N793" s="16"/>
      <c r="O793" s="16" t="s">
        <v>643</v>
      </c>
    </row>
    <row collapsed="false" customFormat="false" customHeight="false" hidden="false" ht="12.1" outlineLevel="0" r="794">
      <c r="A794" s="20" t="n">
        <v>45964.426736111</v>
      </c>
      <c r="B794" s="16" t="s">
        <v>69</v>
      </c>
      <c r="C794" s="16" t="s">
        <v>647</v>
      </c>
      <c r="D794" s="16" t="s">
        <v>380</v>
      </c>
      <c r="E794" s="16" t="s">
        <v>50</v>
      </c>
      <c r="F794" s="16" t="s">
        <v>20</v>
      </c>
      <c r="G794" s="7" t="n">
        <v>1</v>
      </c>
      <c r="H794" s="6" t="n">
        <v>1.1283</v>
      </c>
      <c r="I794" s="6" t="n">
        <v>-1.13</v>
      </c>
      <c r="J794" s="6" t="n">
        <v>-0</v>
      </c>
      <c r="K794" s="6" t="n">
        <v>-0</v>
      </c>
      <c r="L794" s="6" t="n">
        <v>-0</v>
      </c>
      <c r="M794" s="6" t="s">
        <f>=I794+J794+K794+L794</f>
      </c>
      <c r="N794" s="16"/>
      <c r="O794" s="16" t="s">
        <v>643</v>
      </c>
    </row>
    <row collapsed="false" customFormat="false" customHeight="false" hidden="false" ht="12.1" outlineLevel="0" r="795">
      <c r="A795" s="20" t="n">
        <v>45964.426736111</v>
      </c>
      <c r="B795" s="16" t="s">
        <v>69</v>
      </c>
      <c r="C795" s="16" t="s">
        <v>647</v>
      </c>
      <c r="D795" s="16" t="s">
        <v>380</v>
      </c>
      <c r="E795" s="16" t="s">
        <v>50</v>
      </c>
      <c r="F795" s="16" t="s">
        <v>20</v>
      </c>
      <c r="G795" s="7" t="n">
        <v>1</v>
      </c>
      <c r="H795" s="6" t="n">
        <v>1.1283</v>
      </c>
      <c r="I795" s="6" t="n">
        <v>-1.13</v>
      </c>
      <c r="J795" s="6" t="n">
        <v>-0</v>
      </c>
      <c r="K795" s="6" t="n">
        <v>-0</v>
      </c>
      <c r="L795" s="6" t="n">
        <v>-0</v>
      </c>
      <c r="M795" s="6" t="s">
        <f>=I795+J795+K795+L795</f>
      </c>
      <c r="N795" s="16"/>
      <c r="O795" s="16" t="s">
        <v>643</v>
      </c>
    </row>
    <row collapsed="false" customFormat="false" customHeight="false" hidden="false" ht="12.1" outlineLevel="0" r="796">
      <c r="A796" s="20" t="n">
        <v>45964.426736111</v>
      </c>
      <c r="B796" s="16" t="s">
        <v>69</v>
      </c>
      <c r="C796" s="16" t="s">
        <v>647</v>
      </c>
      <c r="D796" s="16" t="s">
        <v>380</v>
      </c>
      <c r="E796" s="16" t="s">
        <v>50</v>
      </c>
      <c r="F796" s="16" t="s">
        <v>20</v>
      </c>
      <c r="G796" s="7" t="n">
        <v>1</v>
      </c>
      <c r="H796" s="6" t="n">
        <v>1.1283</v>
      </c>
      <c r="I796" s="6" t="n">
        <v>-1.13</v>
      </c>
      <c r="J796" s="6" t="n">
        <v>-0</v>
      </c>
      <c r="K796" s="6" t="n">
        <v>-0</v>
      </c>
      <c r="L796" s="6" t="n">
        <v>-0</v>
      </c>
      <c r="M796" s="6" t="s">
        <f>=I796+J796+K796+L796</f>
      </c>
      <c r="N796" s="16"/>
      <c r="O796" s="16" t="s">
        <v>643</v>
      </c>
    </row>
    <row collapsed="false" customFormat="false" customHeight="false" hidden="false" ht="12.1" outlineLevel="0" r="797">
      <c r="A797" s="20" t="n">
        <v>45964.426736111</v>
      </c>
      <c r="B797" s="16" t="s">
        <v>69</v>
      </c>
      <c r="C797" s="16" t="s">
        <v>647</v>
      </c>
      <c r="D797" s="16" t="s">
        <v>380</v>
      </c>
      <c r="E797" s="16" t="s">
        <v>50</v>
      </c>
      <c r="F797" s="16" t="s">
        <v>20</v>
      </c>
      <c r="G797" s="7" t="n">
        <v>1</v>
      </c>
      <c r="H797" s="6" t="n">
        <v>1.1283</v>
      </c>
      <c r="I797" s="6" t="n">
        <v>-1.13</v>
      </c>
      <c r="J797" s="6" t="n">
        <v>-0</v>
      </c>
      <c r="K797" s="6" t="n">
        <v>-0</v>
      </c>
      <c r="L797" s="6" t="n">
        <v>-0</v>
      </c>
      <c r="M797" s="6" t="s">
        <f>=I797+J797+K797+L797</f>
      </c>
      <c r="N797" s="16"/>
      <c r="O797" s="16" t="s">
        <v>643</v>
      </c>
    </row>
    <row collapsed="false" customFormat="false" customHeight="false" hidden="false" ht="12.1" outlineLevel="0" r="798">
      <c r="A798" s="20" t="n">
        <v>45964.426736111</v>
      </c>
      <c r="B798" s="16" t="s">
        <v>69</v>
      </c>
      <c r="C798" s="16" t="s">
        <v>647</v>
      </c>
      <c r="D798" s="16" t="s">
        <v>380</v>
      </c>
      <c r="E798" s="16" t="s">
        <v>50</v>
      </c>
      <c r="F798" s="16" t="s">
        <v>20</v>
      </c>
      <c r="G798" s="7" t="n">
        <v>1</v>
      </c>
      <c r="H798" s="6" t="n">
        <v>1.1283</v>
      </c>
      <c r="I798" s="6" t="n">
        <v>-1.13</v>
      </c>
      <c r="J798" s="6" t="n">
        <v>-0</v>
      </c>
      <c r="K798" s="6" t="n">
        <v>-0</v>
      </c>
      <c r="L798" s="6" t="n">
        <v>-0</v>
      </c>
      <c r="M798" s="6" t="s">
        <f>=I798+J798+K798+L798</f>
      </c>
      <c r="N798" s="16"/>
      <c r="O798" s="16" t="s">
        <v>643</v>
      </c>
    </row>
    <row collapsed="false" customFormat="false" customHeight="false" hidden="false" ht="12.1" outlineLevel="0" r="799">
      <c r="A799" s="20" t="n">
        <v>45964.426736111</v>
      </c>
      <c r="B799" s="16" t="s">
        <v>69</v>
      </c>
      <c r="C799" s="16" t="s">
        <v>647</v>
      </c>
      <c r="D799" s="16" t="s">
        <v>380</v>
      </c>
      <c r="E799" s="16" t="s">
        <v>50</v>
      </c>
      <c r="F799" s="16" t="s">
        <v>20</v>
      </c>
      <c r="G799" s="7" t="n">
        <v>1</v>
      </c>
      <c r="H799" s="6" t="n">
        <v>1.1283</v>
      </c>
      <c r="I799" s="6" t="n">
        <v>-1.13</v>
      </c>
      <c r="J799" s="6" t="n">
        <v>-0</v>
      </c>
      <c r="K799" s="6" t="n">
        <v>-0</v>
      </c>
      <c r="L799" s="6" t="n">
        <v>-0</v>
      </c>
      <c r="M799" s="6" t="s">
        <f>=I799+J799+K799+L799</f>
      </c>
      <c r="N799" s="16"/>
      <c r="O799" s="16" t="s">
        <v>643</v>
      </c>
    </row>
    <row collapsed="false" customFormat="false" customHeight="false" hidden="false" ht="12.1" outlineLevel="0" r="800">
      <c r="A800" s="20" t="n">
        <v>45964.426736111</v>
      </c>
      <c r="B800" s="16" t="s">
        <v>69</v>
      </c>
      <c r="C800" s="16" t="s">
        <v>647</v>
      </c>
      <c r="D800" s="16" t="s">
        <v>380</v>
      </c>
      <c r="E800" s="16" t="s">
        <v>50</v>
      </c>
      <c r="F800" s="16" t="s">
        <v>20</v>
      </c>
      <c r="G800" s="7" t="n">
        <v>1</v>
      </c>
      <c r="H800" s="6" t="n">
        <v>1.1283</v>
      </c>
      <c r="I800" s="6" t="n">
        <v>-1.13</v>
      </c>
      <c r="J800" s="6" t="n">
        <v>-0</v>
      </c>
      <c r="K800" s="6" t="n">
        <v>-0</v>
      </c>
      <c r="L800" s="6" t="n">
        <v>-0</v>
      </c>
      <c r="M800" s="6" t="s">
        <f>=I800+J800+K800+L800</f>
      </c>
      <c r="N800" s="16"/>
      <c r="O800" s="16" t="s">
        <v>643</v>
      </c>
    </row>
    <row collapsed="false" customFormat="false" customHeight="false" hidden="false" ht="12.1" outlineLevel="0" r="801">
      <c r="A801" s="20" t="n">
        <v>45964.426736111</v>
      </c>
      <c r="B801" s="16" t="s">
        <v>69</v>
      </c>
      <c r="C801" s="16" t="s">
        <v>647</v>
      </c>
      <c r="D801" s="16" t="s">
        <v>380</v>
      </c>
      <c r="E801" s="16" t="s">
        <v>50</v>
      </c>
      <c r="F801" s="16" t="s">
        <v>20</v>
      </c>
      <c r="G801" s="7" t="n">
        <v>1</v>
      </c>
      <c r="H801" s="6" t="n">
        <v>1.1283</v>
      </c>
      <c r="I801" s="6" t="n">
        <v>-1.13</v>
      </c>
      <c r="J801" s="6" t="n">
        <v>-0</v>
      </c>
      <c r="K801" s="6" t="n">
        <v>-0</v>
      </c>
      <c r="L801" s="6" t="n">
        <v>-0</v>
      </c>
      <c r="M801" s="6" t="s">
        <f>=I801+J801+K801+L801</f>
      </c>
      <c r="N801" s="16"/>
      <c r="O801" s="16" t="s">
        <v>643</v>
      </c>
    </row>
    <row collapsed="false" customFormat="false" customHeight="false" hidden="false" ht="12.1" outlineLevel="0" r="802">
      <c r="A802" s="20" t="n">
        <v>45964.426736111</v>
      </c>
      <c r="B802" s="16" t="s">
        <v>69</v>
      </c>
      <c r="C802" s="16" t="s">
        <v>647</v>
      </c>
      <c r="D802" s="16" t="s">
        <v>380</v>
      </c>
      <c r="E802" s="16" t="s">
        <v>50</v>
      </c>
      <c r="F802" s="16" t="s">
        <v>20</v>
      </c>
      <c r="G802" s="7" t="n">
        <v>1</v>
      </c>
      <c r="H802" s="6" t="n">
        <v>1.1283</v>
      </c>
      <c r="I802" s="6" t="n">
        <v>-1.13</v>
      </c>
      <c r="J802" s="6" t="n">
        <v>-0</v>
      </c>
      <c r="K802" s="6" t="n">
        <v>-0</v>
      </c>
      <c r="L802" s="6" t="n">
        <v>-0</v>
      </c>
      <c r="M802" s="6" t="s">
        <f>=I802+J802+K802+L802</f>
      </c>
      <c r="N802" s="16"/>
      <c r="O802" s="16" t="s">
        <v>643</v>
      </c>
    </row>
    <row collapsed="false" customFormat="false" customHeight="false" hidden="false" ht="12.1" outlineLevel="0" r="803">
      <c r="A803" s="20" t="n">
        <v>45964.426736111</v>
      </c>
      <c r="B803" s="16" t="s">
        <v>69</v>
      </c>
      <c r="C803" s="16" t="s">
        <v>647</v>
      </c>
      <c r="D803" s="16" t="s">
        <v>380</v>
      </c>
      <c r="E803" s="16" t="s">
        <v>50</v>
      </c>
      <c r="F803" s="16" t="s">
        <v>20</v>
      </c>
      <c r="G803" s="7" t="n">
        <v>1</v>
      </c>
      <c r="H803" s="6" t="n">
        <v>1.1283</v>
      </c>
      <c r="I803" s="6" t="n">
        <v>-1.13</v>
      </c>
      <c r="J803" s="6" t="n">
        <v>-0</v>
      </c>
      <c r="K803" s="6" t="n">
        <v>-0</v>
      </c>
      <c r="L803" s="6" t="n">
        <v>-0</v>
      </c>
      <c r="M803" s="6" t="s">
        <f>=I803+J803+K803+L803</f>
      </c>
      <c r="N803" s="16"/>
      <c r="O803" s="16" t="s">
        <v>643</v>
      </c>
    </row>
    <row collapsed="false" customFormat="false" customHeight="false" hidden="false" ht="12.1" outlineLevel="0" r="804">
      <c r="A804" s="20" t="n">
        <v>45964.426736111</v>
      </c>
      <c r="B804" s="16" t="s">
        <v>69</v>
      </c>
      <c r="C804" s="16" t="s">
        <v>647</v>
      </c>
      <c r="D804" s="16" t="s">
        <v>380</v>
      </c>
      <c r="E804" s="16" t="s">
        <v>50</v>
      </c>
      <c r="F804" s="16" t="s">
        <v>20</v>
      </c>
      <c r="G804" s="7" t="n">
        <v>1</v>
      </c>
      <c r="H804" s="6" t="n">
        <v>1.1283</v>
      </c>
      <c r="I804" s="6" t="n">
        <v>-1.13</v>
      </c>
      <c r="J804" s="6" t="n">
        <v>-0</v>
      </c>
      <c r="K804" s="6" t="n">
        <v>-0</v>
      </c>
      <c r="L804" s="6" t="n">
        <v>-0</v>
      </c>
      <c r="M804" s="6" t="s">
        <f>=I804+J804+K804+L804</f>
      </c>
      <c r="N804" s="16"/>
      <c r="O804" s="16" t="s">
        <v>643</v>
      </c>
    </row>
    <row collapsed="false" customFormat="false" customHeight="false" hidden="false" ht="12.1" outlineLevel="0" r="805">
      <c r="A805" s="20" t="n">
        <v>45964.426736111</v>
      </c>
      <c r="B805" s="16" t="s">
        <v>69</v>
      </c>
      <c r="C805" s="16" t="s">
        <v>647</v>
      </c>
      <c r="D805" s="16" t="s">
        <v>380</v>
      </c>
      <c r="E805" s="16" t="s">
        <v>50</v>
      </c>
      <c r="F805" s="16" t="s">
        <v>20</v>
      </c>
      <c r="G805" s="7" t="n">
        <v>1</v>
      </c>
      <c r="H805" s="6" t="n">
        <v>1.1283</v>
      </c>
      <c r="I805" s="6" t="n">
        <v>-1.13</v>
      </c>
      <c r="J805" s="6" t="n">
        <v>-0</v>
      </c>
      <c r="K805" s="6" t="n">
        <v>-0</v>
      </c>
      <c r="L805" s="6" t="n">
        <v>-0</v>
      </c>
      <c r="M805" s="6" t="s">
        <f>=I805+J805+K805+L805</f>
      </c>
      <c r="N805" s="16"/>
      <c r="O805" s="16" t="s">
        <v>643</v>
      </c>
    </row>
    <row collapsed="false" customFormat="false" customHeight="false" hidden="false" ht="12.1" outlineLevel="0" r="806">
      <c r="A806" s="20" t="n">
        <v>45964.426736111</v>
      </c>
      <c r="B806" s="16" t="s">
        <v>69</v>
      </c>
      <c r="C806" s="16" t="s">
        <v>647</v>
      </c>
      <c r="D806" s="16" t="s">
        <v>380</v>
      </c>
      <c r="E806" s="16" t="s">
        <v>50</v>
      </c>
      <c r="F806" s="16" t="s">
        <v>20</v>
      </c>
      <c r="G806" s="7" t="n">
        <v>1</v>
      </c>
      <c r="H806" s="6" t="n">
        <v>1.1283</v>
      </c>
      <c r="I806" s="6" t="n">
        <v>-1.13</v>
      </c>
      <c r="J806" s="6" t="n">
        <v>-0</v>
      </c>
      <c r="K806" s="6" t="n">
        <v>-0</v>
      </c>
      <c r="L806" s="6" t="n">
        <v>-0</v>
      </c>
      <c r="M806" s="6" t="s">
        <f>=I806+J806+K806+L806</f>
      </c>
      <c r="N806" s="16"/>
      <c r="O806" s="16" t="s">
        <v>643</v>
      </c>
    </row>
    <row collapsed="false" customFormat="false" customHeight="false" hidden="false" ht="12.1" outlineLevel="0" r="807">
      <c r="A807" s="20" t="n">
        <v>45964.426736111</v>
      </c>
      <c r="B807" s="16" t="s">
        <v>69</v>
      </c>
      <c r="C807" s="16" t="s">
        <v>647</v>
      </c>
      <c r="D807" s="16" t="s">
        <v>380</v>
      </c>
      <c r="E807" s="16" t="s">
        <v>50</v>
      </c>
      <c r="F807" s="16" t="s">
        <v>20</v>
      </c>
      <c r="G807" s="7" t="n">
        <v>1</v>
      </c>
      <c r="H807" s="6" t="n">
        <v>1.1283</v>
      </c>
      <c r="I807" s="6" t="n">
        <v>-1.13</v>
      </c>
      <c r="J807" s="6" t="n">
        <v>-0</v>
      </c>
      <c r="K807" s="6" t="n">
        <v>-0</v>
      </c>
      <c r="L807" s="6" t="n">
        <v>-0</v>
      </c>
      <c r="M807" s="6" t="s">
        <f>=I807+J807+K807+L807</f>
      </c>
      <c r="N807" s="16"/>
      <c r="O807" s="16" t="s">
        <v>643</v>
      </c>
    </row>
    <row collapsed="false" customFormat="false" customHeight="false" hidden="false" ht="12.1" outlineLevel="0" r="808">
      <c r="A808" s="20" t="n">
        <v>45964.426736111</v>
      </c>
      <c r="B808" s="16" t="s">
        <v>69</v>
      </c>
      <c r="C808" s="16" t="s">
        <v>647</v>
      </c>
      <c r="D808" s="16" t="s">
        <v>380</v>
      </c>
      <c r="E808" s="16" t="s">
        <v>50</v>
      </c>
      <c r="F808" s="16" t="s">
        <v>20</v>
      </c>
      <c r="G808" s="7" t="n">
        <v>1</v>
      </c>
      <c r="H808" s="6" t="n">
        <v>1.1283</v>
      </c>
      <c r="I808" s="6" t="n">
        <v>-1.13</v>
      </c>
      <c r="J808" s="6" t="n">
        <v>-0</v>
      </c>
      <c r="K808" s="6" t="n">
        <v>-0</v>
      </c>
      <c r="L808" s="6" t="n">
        <v>-0</v>
      </c>
      <c r="M808" s="6" t="s">
        <f>=I808+J808+K808+L808</f>
      </c>
      <c r="N808" s="16"/>
      <c r="O808" s="16" t="s">
        <v>643</v>
      </c>
    </row>
    <row collapsed="false" customFormat="false" customHeight="false" hidden="false" ht="12.1" outlineLevel="0" r="809">
      <c r="A809" s="20" t="n">
        <v>45964.426736111</v>
      </c>
      <c r="B809" s="16" t="s">
        <v>69</v>
      </c>
      <c r="C809" s="16" t="s">
        <v>647</v>
      </c>
      <c r="D809" s="16" t="s">
        <v>380</v>
      </c>
      <c r="E809" s="16" t="s">
        <v>50</v>
      </c>
      <c r="F809" s="16" t="s">
        <v>20</v>
      </c>
      <c r="G809" s="7" t="n">
        <v>1</v>
      </c>
      <c r="H809" s="6" t="n">
        <v>1.1283</v>
      </c>
      <c r="I809" s="6" t="n">
        <v>-1.13</v>
      </c>
      <c r="J809" s="6" t="n">
        <v>-0</v>
      </c>
      <c r="K809" s="6" t="n">
        <v>-0</v>
      </c>
      <c r="L809" s="6" t="n">
        <v>-0</v>
      </c>
      <c r="M809" s="6" t="s">
        <f>=I809+J809+K809+L809</f>
      </c>
      <c r="N809" s="16"/>
      <c r="O809" s="16" t="s">
        <v>643</v>
      </c>
    </row>
    <row collapsed="false" customFormat="false" customHeight="false" hidden="false" ht="12.1" outlineLevel="0" r="810">
      <c r="A810" s="20" t="n">
        <v>45964.426736111</v>
      </c>
      <c r="B810" s="16" t="s">
        <v>69</v>
      </c>
      <c r="C810" s="16" t="s">
        <v>647</v>
      </c>
      <c r="D810" s="16" t="s">
        <v>380</v>
      </c>
      <c r="E810" s="16" t="s">
        <v>50</v>
      </c>
      <c r="F810" s="16" t="s">
        <v>20</v>
      </c>
      <c r="G810" s="7" t="n">
        <v>1</v>
      </c>
      <c r="H810" s="6" t="n">
        <v>1.1283</v>
      </c>
      <c r="I810" s="6" t="n">
        <v>-1.13</v>
      </c>
      <c r="J810" s="6" t="n">
        <v>-0</v>
      </c>
      <c r="K810" s="6" t="n">
        <v>-0</v>
      </c>
      <c r="L810" s="6" t="n">
        <v>-0</v>
      </c>
      <c r="M810" s="6" t="s">
        <f>=I810+J810+K810+L810</f>
      </c>
      <c r="N810" s="16"/>
      <c r="O810" s="16" t="s">
        <v>643</v>
      </c>
    </row>
    <row collapsed="false" customFormat="false" customHeight="false" hidden="false" ht="12.1" outlineLevel="0" r="811">
      <c r="A811" s="20" t="n">
        <v>45964.426736111</v>
      </c>
      <c r="B811" s="16" t="s">
        <v>69</v>
      </c>
      <c r="C811" s="16" t="s">
        <v>647</v>
      </c>
      <c r="D811" s="16" t="s">
        <v>380</v>
      </c>
      <c r="E811" s="16" t="s">
        <v>50</v>
      </c>
      <c r="F811" s="16" t="s">
        <v>20</v>
      </c>
      <c r="G811" s="7" t="n">
        <v>1</v>
      </c>
      <c r="H811" s="6" t="n">
        <v>1.1283</v>
      </c>
      <c r="I811" s="6" t="n">
        <v>-1.13</v>
      </c>
      <c r="J811" s="6" t="n">
        <v>-0</v>
      </c>
      <c r="K811" s="6" t="n">
        <v>-0</v>
      </c>
      <c r="L811" s="6" t="n">
        <v>-0</v>
      </c>
      <c r="M811" s="6" t="s">
        <f>=I811+J811+K811+L811</f>
      </c>
      <c r="N811" s="16"/>
      <c r="O811" s="16" t="s">
        <v>643</v>
      </c>
    </row>
    <row collapsed="false" customFormat="false" customHeight="false" hidden="false" ht="12.1" outlineLevel="0" r="812">
      <c r="A812" s="20" t="n">
        <v>45964.426736111</v>
      </c>
      <c r="B812" s="16" t="s">
        <v>69</v>
      </c>
      <c r="C812" s="16" t="s">
        <v>647</v>
      </c>
      <c r="D812" s="16" t="s">
        <v>380</v>
      </c>
      <c r="E812" s="16" t="s">
        <v>50</v>
      </c>
      <c r="F812" s="16" t="s">
        <v>20</v>
      </c>
      <c r="G812" s="7" t="n">
        <v>1</v>
      </c>
      <c r="H812" s="6" t="n">
        <v>1.1283</v>
      </c>
      <c r="I812" s="6" t="n">
        <v>-1.13</v>
      </c>
      <c r="J812" s="6" t="n">
        <v>-0</v>
      </c>
      <c r="K812" s="6" t="n">
        <v>-0</v>
      </c>
      <c r="L812" s="6" t="n">
        <v>-0</v>
      </c>
      <c r="M812" s="6" t="s">
        <f>=I812+J812+K812+L812</f>
      </c>
      <c r="N812" s="16"/>
      <c r="O812" s="16" t="s">
        <v>643</v>
      </c>
    </row>
    <row collapsed="false" customFormat="false" customHeight="false" hidden="false" ht="12.1" outlineLevel="0" r="813">
      <c r="A813" s="20" t="n">
        <v>45964.426736111</v>
      </c>
      <c r="B813" s="16" t="s">
        <v>69</v>
      </c>
      <c r="C813" s="16" t="s">
        <v>647</v>
      </c>
      <c r="D813" s="16" t="s">
        <v>380</v>
      </c>
      <c r="E813" s="16" t="s">
        <v>50</v>
      </c>
      <c r="F813" s="16" t="s">
        <v>20</v>
      </c>
      <c r="G813" s="7" t="n">
        <v>1</v>
      </c>
      <c r="H813" s="6" t="n">
        <v>1.1283</v>
      </c>
      <c r="I813" s="6" t="n">
        <v>-1.13</v>
      </c>
      <c r="J813" s="6" t="n">
        <v>-0</v>
      </c>
      <c r="K813" s="6" t="n">
        <v>-0</v>
      </c>
      <c r="L813" s="6" t="n">
        <v>-0</v>
      </c>
      <c r="M813" s="6" t="s">
        <f>=I813+J813+K813+L813</f>
      </c>
      <c r="N813" s="16"/>
      <c r="O813" s="16" t="s">
        <v>643</v>
      </c>
    </row>
    <row collapsed="false" customFormat="false" customHeight="false" hidden="false" ht="12.1" outlineLevel="0" r="814">
      <c r="A814" s="29" t="n">
        <v>45964.431770833</v>
      </c>
      <c r="B814" s="30" t="s">
        <v>69</v>
      </c>
      <c r="C814" s="30" t="s">
        <v>647</v>
      </c>
      <c r="D814" s="30" t="s">
        <v>381</v>
      </c>
      <c r="E814" s="30" t="s">
        <v>50</v>
      </c>
      <c r="F814" s="30" t="s">
        <v>20</v>
      </c>
      <c r="G814" s="31" t="n">
        <v>-94</v>
      </c>
      <c r="H814" s="32" t="n">
        <v>1.1285</v>
      </c>
      <c r="I814" s="32" t="n">
        <v>106.08</v>
      </c>
      <c r="J814" s="32" t="n">
        <v>0</v>
      </c>
      <c r="K814" s="32" t="n">
        <v>-0</v>
      </c>
      <c r="L814" s="32" t="n">
        <v>-0</v>
      </c>
      <c r="M814" s="6" t="s">
        <f>=I814+J814+K814+L814</f>
      </c>
      <c r="N814" s="30"/>
      <c r="O814" s="30" t="s">
        <v>643</v>
      </c>
    </row>
    <row collapsed="false" customFormat="false" customHeight="false" hidden="false" ht="12.1" outlineLevel="0" r="815">
      <c r="A815" s="29" t="n">
        <v>45964.431805556</v>
      </c>
      <c r="B815" s="30" t="s">
        <v>69</v>
      </c>
      <c r="C815" s="30" t="s">
        <v>647</v>
      </c>
      <c r="D815" s="30" t="s">
        <v>381</v>
      </c>
      <c r="E815" s="30" t="s">
        <v>50</v>
      </c>
      <c r="F815" s="30" t="s">
        <v>20</v>
      </c>
      <c r="G815" s="31" t="n">
        <v>-16</v>
      </c>
      <c r="H815" s="32" t="n">
        <v>1.1285</v>
      </c>
      <c r="I815" s="32" t="n">
        <v>18.06</v>
      </c>
      <c r="J815" s="32" t="n">
        <v>0</v>
      </c>
      <c r="K815" s="32" t="n">
        <v>-0</v>
      </c>
      <c r="L815" s="32" t="n">
        <v>-0</v>
      </c>
      <c r="M815" s="6" t="s">
        <f>=I815+J815+K815+L815</f>
      </c>
      <c r="N815" s="30"/>
      <c r="O815" s="30" t="s">
        <v>643</v>
      </c>
    </row>
    <row collapsed="false" customFormat="false" customHeight="false" hidden="false" ht="12.1" outlineLevel="0" r="816">
      <c r="A816" s="21" t="n">
        <v>45964.434594907</v>
      </c>
      <c r="B816" s="22" t="s">
        <v>644</v>
      </c>
      <c r="C816" s="22" t="s">
        <v>645</v>
      </c>
      <c r="D816" s="22" t="s">
        <v>549</v>
      </c>
      <c r="E816" s="22" t="s">
        <v>549</v>
      </c>
      <c r="F816" s="22" t="s">
        <v>20</v>
      </c>
      <c r="G816" s="23" t="n">
        <v>1</v>
      </c>
      <c r="H816" s="24" t="n">
        <v>32.28</v>
      </c>
      <c r="I816" s="24" t="n">
        <v>32.28</v>
      </c>
      <c r="J816" s="24" t="n">
        <v>0</v>
      </c>
      <c r="K816" s="24" t="n">
        <v>-0</v>
      </c>
      <c r="L816" s="24" t="n">
        <v>-0</v>
      </c>
      <c r="M816" s="6" t="s">
        <f>=I816+J816+K816+L816</f>
      </c>
      <c r="N816" s="22"/>
      <c r="O816" s="22" t="s">
        <v>643</v>
      </c>
    </row>
    <row collapsed="false" customFormat="false" customHeight="false" hidden="false" ht="12.1" outlineLevel="0" r="817">
      <c r="A817" s="20" t="n">
        <v>45964.434872685</v>
      </c>
      <c r="B817" s="16" t="s">
        <v>69</v>
      </c>
      <c r="C817" s="16" t="s">
        <v>647</v>
      </c>
      <c r="D817" s="16" t="s">
        <v>380</v>
      </c>
      <c r="E817" s="16" t="s">
        <v>50</v>
      </c>
      <c r="F817" s="16" t="s">
        <v>20</v>
      </c>
      <c r="G817" s="7" t="n">
        <v>1</v>
      </c>
      <c r="H817" s="6" t="n">
        <v>1.1283</v>
      </c>
      <c r="I817" s="6" t="n">
        <v>-1.13</v>
      </c>
      <c r="J817" s="6" t="n">
        <v>-0</v>
      </c>
      <c r="K817" s="6" t="n">
        <v>-0</v>
      </c>
      <c r="L817" s="6" t="n">
        <v>-0</v>
      </c>
      <c r="M817" s="6" t="s">
        <f>=I817+J817+K817+L817</f>
      </c>
      <c r="N817" s="16"/>
      <c r="O817" s="16" t="s">
        <v>643</v>
      </c>
    </row>
    <row collapsed="false" customFormat="false" customHeight="false" hidden="false" ht="12.1" outlineLevel="0" r="818">
      <c r="A818" s="20" t="n">
        <v>45964.434872685</v>
      </c>
      <c r="B818" s="16" t="s">
        <v>69</v>
      </c>
      <c r="C818" s="16" t="s">
        <v>647</v>
      </c>
      <c r="D818" s="16" t="s">
        <v>380</v>
      </c>
      <c r="E818" s="16" t="s">
        <v>50</v>
      </c>
      <c r="F818" s="16" t="s">
        <v>20</v>
      </c>
      <c r="G818" s="7" t="n">
        <v>1</v>
      </c>
      <c r="H818" s="6" t="n">
        <v>1.1283</v>
      </c>
      <c r="I818" s="6" t="n">
        <v>-1.13</v>
      </c>
      <c r="J818" s="6" t="n">
        <v>-0</v>
      </c>
      <c r="K818" s="6" t="n">
        <v>-0</v>
      </c>
      <c r="L818" s="6" t="n">
        <v>-0</v>
      </c>
      <c r="M818" s="6" t="s">
        <f>=I818+J818+K818+L818</f>
      </c>
      <c r="N818" s="16"/>
      <c r="O818" s="16" t="s">
        <v>643</v>
      </c>
    </row>
    <row collapsed="false" customFormat="false" customHeight="false" hidden="false" ht="12.1" outlineLevel="0" r="819">
      <c r="A819" s="20" t="n">
        <v>45964.434872685</v>
      </c>
      <c r="B819" s="16" t="s">
        <v>69</v>
      </c>
      <c r="C819" s="16" t="s">
        <v>647</v>
      </c>
      <c r="D819" s="16" t="s">
        <v>380</v>
      </c>
      <c r="E819" s="16" t="s">
        <v>50</v>
      </c>
      <c r="F819" s="16" t="s">
        <v>20</v>
      </c>
      <c r="G819" s="7" t="n">
        <v>1</v>
      </c>
      <c r="H819" s="6" t="n">
        <v>1.1283</v>
      </c>
      <c r="I819" s="6" t="n">
        <v>-1.13</v>
      </c>
      <c r="J819" s="6" t="n">
        <v>-0</v>
      </c>
      <c r="K819" s="6" t="n">
        <v>-0</v>
      </c>
      <c r="L819" s="6" t="n">
        <v>-0</v>
      </c>
      <c r="M819" s="6" t="s">
        <f>=I819+J819+K819+L819</f>
      </c>
      <c r="N819" s="16"/>
      <c r="O819" s="16" t="s">
        <v>643</v>
      </c>
    </row>
    <row collapsed="false" customFormat="false" customHeight="false" hidden="false" ht="12.1" outlineLevel="0" r="820">
      <c r="A820" s="20" t="n">
        <v>45964.434872685</v>
      </c>
      <c r="B820" s="16" t="s">
        <v>69</v>
      </c>
      <c r="C820" s="16" t="s">
        <v>647</v>
      </c>
      <c r="D820" s="16" t="s">
        <v>380</v>
      </c>
      <c r="E820" s="16" t="s">
        <v>50</v>
      </c>
      <c r="F820" s="16" t="s">
        <v>20</v>
      </c>
      <c r="G820" s="7" t="n">
        <v>1</v>
      </c>
      <c r="H820" s="6" t="n">
        <v>1.1283</v>
      </c>
      <c r="I820" s="6" t="n">
        <v>-1.13</v>
      </c>
      <c r="J820" s="6" t="n">
        <v>-0</v>
      </c>
      <c r="K820" s="6" t="n">
        <v>-0</v>
      </c>
      <c r="L820" s="6" t="n">
        <v>-0</v>
      </c>
      <c r="M820" s="6" t="s">
        <f>=I820+J820+K820+L820</f>
      </c>
      <c r="N820" s="16"/>
      <c r="O820" s="16" t="s">
        <v>643</v>
      </c>
    </row>
    <row collapsed="false" customFormat="false" customHeight="false" hidden="false" ht="12.1" outlineLevel="0" r="821">
      <c r="A821" s="20" t="n">
        <v>45964.434872685</v>
      </c>
      <c r="B821" s="16" t="s">
        <v>69</v>
      </c>
      <c r="C821" s="16" t="s">
        <v>647</v>
      </c>
      <c r="D821" s="16" t="s">
        <v>380</v>
      </c>
      <c r="E821" s="16" t="s">
        <v>50</v>
      </c>
      <c r="F821" s="16" t="s">
        <v>20</v>
      </c>
      <c r="G821" s="7" t="n">
        <v>1</v>
      </c>
      <c r="H821" s="6" t="n">
        <v>1.1283</v>
      </c>
      <c r="I821" s="6" t="n">
        <v>-1.13</v>
      </c>
      <c r="J821" s="6" t="n">
        <v>-0</v>
      </c>
      <c r="K821" s="6" t="n">
        <v>-0</v>
      </c>
      <c r="L821" s="6" t="n">
        <v>-0</v>
      </c>
      <c r="M821" s="6" t="s">
        <f>=I821+J821+K821+L821</f>
      </c>
      <c r="N821" s="16"/>
      <c r="O821" s="16" t="s">
        <v>643</v>
      </c>
    </row>
    <row collapsed="false" customFormat="false" customHeight="false" hidden="false" ht="12.1" outlineLevel="0" r="822">
      <c r="A822" s="20" t="n">
        <v>45964.434872685</v>
      </c>
      <c r="B822" s="16" t="s">
        <v>69</v>
      </c>
      <c r="C822" s="16" t="s">
        <v>647</v>
      </c>
      <c r="D822" s="16" t="s">
        <v>380</v>
      </c>
      <c r="E822" s="16" t="s">
        <v>50</v>
      </c>
      <c r="F822" s="16" t="s">
        <v>20</v>
      </c>
      <c r="G822" s="7" t="n">
        <v>1</v>
      </c>
      <c r="H822" s="6" t="n">
        <v>1.1283</v>
      </c>
      <c r="I822" s="6" t="n">
        <v>-1.13</v>
      </c>
      <c r="J822" s="6" t="n">
        <v>-0</v>
      </c>
      <c r="K822" s="6" t="n">
        <v>-0</v>
      </c>
      <c r="L822" s="6" t="n">
        <v>-0</v>
      </c>
      <c r="M822" s="6" t="s">
        <f>=I822+J822+K822+L822</f>
      </c>
      <c r="N822" s="16"/>
      <c r="O822" s="16" t="s">
        <v>643</v>
      </c>
    </row>
    <row collapsed="false" customFormat="false" customHeight="false" hidden="false" ht="12.1" outlineLevel="0" r="823">
      <c r="A823" s="20" t="n">
        <v>45964.434872685</v>
      </c>
      <c r="B823" s="16" t="s">
        <v>69</v>
      </c>
      <c r="C823" s="16" t="s">
        <v>647</v>
      </c>
      <c r="D823" s="16" t="s">
        <v>380</v>
      </c>
      <c r="E823" s="16" t="s">
        <v>50</v>
      </c>
      <c r="F823" s="16" t="s">
        <v>20</v>
      </c>
      <c r="G823" s="7" t="n">
        <v>1</v>
      </c>
      <c r="H823" s="6" t="n">
        <v>1.1283</v>
      </c>
      <c r="I823" s="6" t="n">
        <v>-1.13</v>
      </c>
      <c r="J823" s="6" t="n">
        <v>-0</v>
      </c>
      <c r="K823" s="6" t="n">
        <v>-0</v>
      </c>
      <c r="L823" s="6" t="n">
        <v>-0</v>
      </c>
      <c r="M823" s="6" t="s">
        <f>=I823+J823+K823+L823</f>
      </c>
      <c r="N823" s="16"/>
      <c r="O823" s="16" t="s">
        <v>643</v>
      </c>
    </row>
    <row collapsed="false" customFormat="false" customHeight="false" hidden="false" ht="12.1" outlineLevel="0" r="824">
      <c r="A824" s="20" t="n">
        <v>45964.434872685</v>
      </c>
      <c r="B824" s="16" t="s">
        <v>69</v>
      </c>
      <c r="C824" s="16" t="s">
        <v>647</v>
      </c>
      <c r="D824" s="16" t="s">
        <v>380</v>
      </c>
      <c r="E824" s="16" t="s">
        <v>50</v>
      </c>
      <c r="F824" s="16" t="s">
        <v>20</v>
      </c>
      <c r="G824" s="7" t="n">
        <v>1</v>
      </c>
      <c r="H824" s="6" t="n">
        <v>1.1283</v>
      </c>
      <c r="I824" s="6" t="n">
        <v>-1.13</v>
      </c>
      <c r="J824" s="6" t="n">
        <v>-0</v>
      </c>
      <c r="K824" s="6" t="n">
        <v>-0</v>
      </c>
      <c r="L824" s="6" t="n">
        <v>-0</v>
      </c>
      <c r="M824" s="6" t="s">
        <f>=I824+J824+K824+L824</f>
      </c>
      <c r="N824" s="16"/>
      <c r="O824" s="16" t="s">
        <v>643</v>
      </c>
    </row>
    <row collapsed="false" customFormat="false" customHeight="false" hidden="false" ht="12.1" outlineLevel="0" r="825">
      <c r="A825" s="20" t="n">
        <v>45964.434872685</v>
      </c>
      <c r="B825" s="16" t="s">
        <v>69</v>
      </c>
      <c r="C825" s="16" t="s">
        <v>647</v>
      </c>
      <c r="D825" s="16" t="s">
        <v>380</v>
      </c>
      <c r="E825" s="16" t="s">
        <v>50</v>
      </c>
      <c r="F825" s="16" t="s">
        <v>20</v>
      </c>
      <c r="G825" s="7" t="n">
        <v>1</v>
      </c>
      <c r="H825" s="6" t="n">
        <v>1.1283</v>
      </c>
      <c r="I825" s="6" t="n">
        <v>-1.13</v>
      </c>
      <c r="J825" s="6" t="n">
        <v>-0</v>
      </c>
      <c r="K825" s="6" t="n">
        <v>-0</v>
      </c>
      <c r="L825" s="6" t="n">
        <v>-0</v>
      </c>
      <c r="M825" s="6" t="s">
        <f>=I825+J825+K825+L825</f>
      </c>
      <c r="N825" s="16"/>
      <c r="O825" s="16" t="s">
        <v>643</v>
      </c>
    </row>
    <row collapsed="false" customFormat="false" customHeight="false" hidden="false" ht="12.1" outlineLevel="0" r="826">
      <c r="A826" s="20" t="n">
        <v>45964.434872685</v>
      </c>
      <c r="B826" s="16" t="s">
        <v>69</v>
      </c>
      <c r="C826" s="16" t="s">
        <v>647</v>
      </c>
      <c r="D826" s="16" t="s">
        <v>380</v>
      </c>
      <c r="E826" s="16" t="s">
        <v>50</v>
      </c>
      <c r="F826" s="16" t="s">
        <v>20</v>
      </c>
      <c r="G826" s="7" t="n">
        <v>1</v>
      </c>
      <c r="H826" s="6" t="n">
        <v>1.1283</v>
      </c>
      <c r="I826" s="6" t="n">
        <v>-1.13</v>
      </c>
      <c r="J826" s="6" t="n">
        <v>-0</v>
      </c>
      <c r="K826" s="6" t="n">
        <v>-0</v>
      </c>
      <c r="L826" s="6" t="n">
        <v>-0</v>
      </c>
      <c r="M826" s="6" t="s">
        <f>=I826+J826+K826+L826</f>
      </c>
      <c r="N826" s="16"/>
      <c r="O826" s="16" t="s">
        <v>643</v>
      </c>
    </row>
    <row collapsed="false" customFormat="false" customHeight="false" hidden="false" ht="12.1" outlineLevel="0" r="827">
      <c r="A827" s="20" t="n">
        <v>45964.434872685</v>
      </c>
      <c r="B827" s="16" t="s">
        <v>69</v>
      </c>
      <c r="C827" s="16" t="s">
        <v>647</v>
      </c>
      <c r="D827" s="16" t="s">
        <v>380</v>
      </c>
      <c r="E827" s="16" t="s">
        <v>50</v>
      </c>
      <c r="F827" s="16" t="s">
        <v>20</v>
      </c>
      <c r="G827" s="7" t="n">
        <v>1</v>
      </c>
      <c r="H827" s="6" t="n">
        <v>1.1283</v>
      </c>
      <c r="I827" s="6" t="n">
        <v>-1.13</v>
      </c>
      <c r="J827" s="6" t="n">
        <v>-0</v>
      </c>
      <c r="K827" s="6" t="n">
        <v>-0</v>
      </c>
      <c r="L827" s="6" t="n">
        <v>-0</v>
      </c>
      <c r="M827" s="6" t="s">
        <f>=I827+J827+K827+L827</f>
      </c>
      <c r="N827" s="16"/>
      <c r="O827" s="16" t="s">
        <v>643</v>
      </c>
    </row>
    <row collapsed="false" customFormat="false" customHeight="false" hidden="false" ht="12.1" outlineLevel="0" r="828">
      <c r="A828" s="20" t="n">
        <v>45964.434872685</v>
      </c>
      <c r="B828" s="16" t="s">
        <v>69</v>
      </c>
      <c r="C828" s="16" t="s">
        <v>647</v>
      </c>
      <c r="D828" s="16" t="s">
        <v>380</v>
      </c>
      <c r="E828" s="16" t="s">
        <v>50</v>
      </c>
      <c r="F828" s="16" t="s">
        <v>20</v>
      </c>
      <c r="G828" s="7" t="n">
        <v>1</v>
      </c>
      <c r="H828" s="6" t="n">
        <v>1.1283</v>
      </c>
      <c r="I828" s="6" t="n">
        <v>-1.13</v>
      </c>
      <c r="J828" s="6" t="n">
        <v>-0</v>
      </c>
      <c r="K828" s="6" t="n">
        <v>-0</v>
      </c>
      <c r="L828" s="6" t="n">
        <v>-0</v>
      </c>
      <c r="M828" s="6" t="s">
        <f>=I828+J828+K828+L828</f>
      </c>
      <c r="N828" s="16"/>
      <c r="O828" s="16" t="s">
        <v>643</v>
      </c>
    </row>
    <row collapsed="false" customFormat="false" customHeight="false" hidden="false" ht="12.1" outlineLevel="0" r="829">
      <c r="A829" s="20" t="n">
        <v>45964.434872685</v>
      </c>
      <c r="B829" s="16" t="s">
        <v>69</v>
      </c>
      <c r="C829" s="16" t="s">
        <v>647</v>
      </c>
      <c r="D829" s="16" t="s">
        <v>380</v>
      </c>
      <c r="E829" s="16" t="s">
        <v>50</v>
      </c>
      <c r="F829" s="16" t="s">
        <v>20</v>
      </c>
      <c r="G829" s="7" t="n">
        <v>1</v>
      </c>
      <c r="H829" s="6" t="n">
        <v>1.1283</v>
      </c>
      <c r="I829" s="6" t="n">
        <v>-1.13</v>
      </c>
      <c r="J829" s="6" t="n">
        <v>-0</v>
      </c>
      <c r="K829" s="6" t="n">
        <v>-0</v>
      </c>
      <c r="L829" s="6" t="n">
        <v>-0</v>
      </c>
      <c r="M829" s="6" t="s">
        <f>=I829+J829+K829+L829</f>
      </c>
      <c r="N829" s="16"/>
      <c r="O829" s="16" t="s">
        <v>643</v>
      </c>
    </row>
    <row collapsed="false" customFormat="false" customHeight="false" hidden="false" ht="12.1" outlineLevel="0" r="830">
      <c r="A830" s="20" t="n">
        <v>45964.434872685</v>
      </c>
      <c r="B830" s="16" t="s">
        <v>69</v>
      </c>
      <c r="C830" s="16" t="s">
        <v>647</v>
      </c>
      <c r="D830" s="16" t="s">
        <v>380</v>
      </c>
      <c r="E830" s="16" t="s">
        <v>50</v>
      </c>
      <c r="F830" s="16" t="s">
        <v>20</v>
      </c>
      <c r="G830" s="7" t="n">
        <v>1</v>
      </c>
      <c r="H830" s="6" t="n">
        <v>1.1283</v>
      </c>
      <c r="I830" s="6" t="n">
        <v>-1.13</v>
      </c>
      <c r="J830" s="6" t="n">
        <v>-0</v>
      </c>
      <c r="K830" s="6" t="n">
        <v>-0</v>
      </c>
      <c r="L830" s="6" t="n">
        <v>-0</v>
      </c>
      <c r="M830" s="6" t="s">
        <f>=I830+J830+K830+L830</f>
      </c>
      <c r="N830" s="16"/>
      <c r="O830" s="16" t="s">
        <v>643</v>
      </c>
    </row>
    <row collapsed="false" customFormat="false" customHeight="false" hidden="false" ht="12.1" outlineLevel="0" r="831">
      <c r="A831" s="20" t="n">
        <v>45964.434872685</v>
      </c>
      <c r="B831" s="16" t="s">
        <v>69</v>
      </c>
      <c r="C831" s="16" t="s">
        <v>647</v>
      </c>
      <c r="D831" s="16" t="s">
        <v>380</v>
      </c>
      <c r="E831" s="16" t="s">
        <v>50</v>
      </c>
      <c r="F831" s="16" t="s">
        <v>20</v>
      </c>
      <c r="G831" s="7" t="n">
        <v>1</v>
      </c>
      <c r="H831" s="6" t="n">
        <v>1.1283</v>
      </c>
      <c r="I831" s="6" t="n">
        <v>-1.13</v>
      </c>
      <c r="J831" s="6" t="n">
        <v>-0</v>
      </c>
      <c r="K831" s="6" t="n">
        <v>-0</v>
      </c>
      <c r="L831" s="6" t="n">
        <v>-0</v>
      </c>
      <c r="M831" s="6" t="s">
        <f>=I831+J831+K831+L831</f>
      </c>
      <c r="N831" s="16"/>
      <c r="O831" s="16" t="s">
        <v>643</v>
      </c>
    </row>
    <row collapsed="false" customFormat="false" customHeight="false" hidden="false" ht="12.1" outlineLevel="0" r="832">
      <c r="A832" s="20" t="n">
        <v>45964.434872685</v>
      </c>
      <c r="B832" s="16" t="s">
        <v>69</v>
      </c>
      <c r="C832" s="16" t="s">
        <v>647</v>
      </c>
      <c r="D832" s="16" t="s">
        <v>380</v>
      </c>
      <c r="E832" s="16" t="s">
        <v>50</v>
      </c>
      <c r="F832" s="16" t="s">
        <v>20</v>
      </c>
      <c r="G832" s="7" t="n">
        <v>1</v>
      </c>
      <c r="H832" s="6" t="n">
        <v>1.1283</v>
      </c>
      <c r="I832" s="6" t="n">
        <v>-1.13</v>
      </c>
      <c r="J832" s="6" t="n">
        <v>-0</v>
      </c>
      <c r="K832" s="6" t="n">
        <v>-0</v>
      </c>
      <c r="L832" s="6" t="n">
        <v>-0</v>
      </c>
      <c r="M832" s="6" t="s">
        <f>=I832+J832+K832+L832</f>
      </c>
      <c r="N832" s="16"/>
      <c r="O832" s="16" t="s">
        <v>643</v>
      </c>
    </row>
    <row collapsed="false" customFormat="false" customHeight="false" hidden="false" ht="12.1" outlineLevel="0" r="833">
      <c r="A833" s="20" t="n">
        <v>45964.434872685</v>
      </c>
      <c r="B833" s="16" t="s">
        <v>69</v>
      </c>
      <c r="C833" s="16" t="s">
        <v>647</v>
      </c>
      <c r="D833" s="16" t="s">
        <v>380</v>
      </c>
      <c r="E833" s="16" t="s">
        <v>50</v>
      </c>
      <c r="F833" s="16" t="s">
        <v>20</v>
      </c>
      <c r="G833" s="7" t="n">
        <v>1</v>
      </c>
      <c r="H833" s="6" t="n">
        <v>1.1283</v>
      </c>
      <c r="I833" s="6" t="n">
        <v>-1.13</v>
      </c>
      <c r="J833" s="6" t="n">
        <v>-0</v>
      </c>
      <c r="K833" s="6" t="n">
        <v>-0</v>
      </c>
      <c r="L833" s="6" t="n">
        <v>-0</v>
      </c>
      <c r="M833" s="6" t="s">
        <f>=I833+J833+K833+L833</f>
      </c>
      <c r="N833" s="16"/>
      <c r="O833" s="16" t="s">
        <v>643</v>
      </c>
    </row>
    <row collapsed="false" customFormat="false" customHeight="false" hidden="false" ht="12.1" outlineLevel="0" r="834">
      <c r="A834" s="20" t="n">
        <v>45964.434872685</v>
      </c>
      <c r="B834" s="16" t="s">
        <v>69</v>
      </c>
      <c r="C834" s="16" t="s">
        <v>647</v>
      </c>
      <c r="D834" s="16" t="s">
        <v>380</v>
      </c>
      <c r="E834" s="16" t="s">
        <v>50</v>
      </c>
      <c r="F834" s="16" t="s">
        <v>20</v>
      </c>
      <c r="G834" s="7" t="n">
        <v>1</v>
      </c>
      <c r="H834" s="6" t="n">
        <v>1.1283</v>
      </c>
      <c r="I834" s="6" t="n">
        <v>-1.13</v>
      </c>
      <c r="J834" s="6" t="n">
        <v>-0</v>
      </c>
      <c r="K834" s="6" t="n">
        <v>-0</v>
      </c>
      <c r="L834" s="6" t="n">
        <v>-0</v>
      </c>
      <c r="M834" s="6" t="s">
        <f>=I834+J834+K834+L834</f>
      </c>
      <c r="N834" s="16"/>
      <c r="O834" s="16" t="s">
        <v>643</v>
      </c>
    </row>
    <row collapsed="false" customFormat="false" customHeight="false" hidden="false" ht="12.1" outlineLevel="0" r="835">
      <c r="A835" s="20" t="n">
        <v>45964.434872685</v>
      </c>
      <c r="B835" s="16" t="s">
        <v>69</v>
      </c>
      <c r="C835" s="16" t="s">
        <v>647</v>
      </c>
      <c r="D835" s="16" t="s">
        <v>380</v>
      </c>
      <c r="E835" s="16" t="s">
        <v>50</v>
      </c>
      <c r="F835" s="16" t="s">
        <v>20</v>
      </c>
      <c r="G835" s="7" t="n">
        <v>1</v>
      </c>
      <c r="H835" s="6" t="n">
        <v>1.1283</v>
      </c>
      <c r="I835" s="6" t="n">
        <v>-1.13</v>
      </c>
      <c r="J835" s="6" t="n">
        <v>-0</v>
      </c>
      <c r="K835" s="6" t="n">
        <v>-0</v>
      </c>
      <c r="L835" s="6" t="n">
        <v>-0</v>
      </c>
      <c r="M835" s="6" t="s">
        <f>=I835+J835+K835+L835</f>
      </c>
      <c r="N835" s="16"/>
      <c r="O835" s="16" t="s">
        <v>643</v>
      </c>
    </row>
    <row collapsed="false" customFormat="false" customHeight="false" hidden="false" ht="12.1" outlineLevel="0" r="836">
      <c r="A836" s="20" t="n">
        <v>45964.434872685</v>
      </c>
      <c r="B836" s="16" t="s">
        <v>69</v>
      </c>
      <c r="C836" s="16" t="s">
        <v>647</v>
      </c>
      <c r="D836" s="16" t="s">
        <v>380</v>
      </c>
      <c r="E836" s="16" t="s">
        <v>50</v>
      </c>
      <c r="F836" s="16" t="s">
        <v>20</v>
      </c>
      <c r="G836" s="7" t="n">
        <v>1</v>
      </c>
      <c r="H836" s="6" t="n">
        <v>1.1283</v>
      </c>
      <c r="I836" s="6" t="n">
        <v>-1.13</v>
      </c>
      <c r="J836" s="6" t="n">
        <v>-0</v>
      </c>
      <c r="K836" s="6" t="n">
        <v>-0</v>
      </c>
      <c r="L836" s="6" t="n">
        <v>-0</v>
      </c>
      <c r="M836" s="6" t="s">
        <f>=I836+J836+K836+L836</f>
      </c>
      <c r="N836" s="16"/>
      <c r="O836" s="16" t="s">
        <v>643</v>
      </c>
    </row>
    <row collapsed="false" customFormat="false" customHeight="false" hidden="false" ht="12.1" outlineLevel="0" r="837">
      <c r="A837" s="20" t="n">
        <v>45964.434872685</v>
      </c>
      <c r="B837" s="16" t="s">
        <v>69</v>
      </c>
      <c r="C837" s="16" t="s">
        <v>647</v>
      </c>
      <c r="D837" s="16" t="s">
        <v>380</v>
      </c>
      <c r="E837" s="16" t="s">
        <v>50</v>
      </c>
      <c r="F837" s="16" t="s">
        <v>20</v>
      </c>
      <c r="G837" s="7" t="n">
        <v>1</v>
      </c>
      <c r="H837" s="6" t="n">
        <v>1.1283</v>
      </c>
      <c r="I837" s="6" t="n">
        <v>-1.13</v>
      </c>
      <c r="J837" s="6" t="n">
        <v>-0</v>
      </c>
      <c r="K837" s="6" t="n">
        <v>-0</v>
      </c>
      <c r="L837" s="6" t="n">
        <v>-0</v>
      </c>
      <c r="M837" s="6" t="s">
        <f>=I837+J837+K837+L837</f>
      </c>
      <c r="N837" s="16"/>
      <c r="O837" s="16" t="s">
        <v>643</v>
      </c>
    </row>
    <row collapsed="false" customFormat="false" customHeight="false" hidden="false" ht="12.1" outlineLevel="0" r="838">
      <c r="A838" s="20" t="n">
        <v>45964.434872685</v>
      </c>
      <c r="B838" s="16" t="s">
        <v>69</v>
      </c>
      <c r="C838" s="16" t="s">
        <v>647</v>
      </c>
      <c r="D838" s="16" t="s">
        <v>380</v>
      </c>
      <c r="E838" s="16" t="s">
        <v>50</v>
      </c>
      <c r="F838" s="16" t="s">
        <v>20</v>
      </c>
      <c r="G838" s="7" t="n">
        <v>1</v>
      </c>
      <c r="H838" s="6" t="n">
        <v>1.1283</v>
      </c>
      <c r="I838" s="6" t="n">
        <v>-1.13</v>
      </c>
      <c r="J838" s="6" t="n">
        <v>-0</v>
      </c>
      <c r="K838" s="6" t="n">
        <v>-0</v>
      </c>
      <c r="L838" s="6" t="n">
        <v>-0</v>
      </c>
      <c r="M838" s="6" t="s">
        <f>=I838+J838+K838+L838</f>
      </c>
      <c r="N838" s="16"/>
      <c r="O838" s="16" t="s">
        <v>643</v>
      </c>
    </row>
    <row collapsed="false" customFormat="false" customHeight="false" hidden="false" ht="12.1" outlineLevel="0" r="839">
      <c r="A839" s="20" t="n">
        <v>45964.434872685</v>
      </c>
      <c r="B839" s="16" t="s">
        <v>69</v>
      </c>
      <c r="C839" s="16" t="s">
        <v>647</v>
      </c>
      <c r="D839" s="16" t="s">
        <v>380</v>
      </c>
      <c r="E839" s="16" t="s">
        <v>50</v>
      </c>
      <c r="F839" s="16" t="s">
        <v>20</v>
      </c>
      <c r="G839" s="7" t="n">
        <v>1</v>
      </c>
      <c r="H839" s="6" t="n">
        <v>1.1283</v>
      </c>
      <c r="I839" s="6" t="n">
        <v>-1.13</v>
      </c>
      <c r="J839" s="6" t="n">
        <v>-0</v>
      </c>
      <c r="K839" s="6" t="n">
        <v>-0</v>
      </c>
      <c r="L839" s="6" t="n">
        <v>-0</v>
      </c>
      <c r="M839" s="6" t="s">
        <f>=I839+J839+K839+L839</f>
      </c>
      <c r="N839" s="16"/>
      <c r="O839" s="16" t="s">
        <v>643</v>
      </c>
    </row>
    <row collapsed="false" customFormat="false" customHeight="false" hidden="false" ht="12.1" outlineLevel="0" r="840">
      <c r="A840" s="20" t="n">
        <v>45964.434872685</v>
      </c>
      <c r="B840" s="16" t="s">
        <v>69</v>
      </c>
      <c r="C840" s="16" t="s">
        <v>647</v>
      </c>
      <c r="D840" s="16" t="s">
        <v>380</v>
      </c>
      <c r="E840" s="16" t="s">
        <v>50</v>
      </c>
      <c r="F840" s="16" t="s">
        <v>20</v>
      </c>
      <c r="G840" s="7" t="n">
        <v>1</v>
      </c>
      <c r="H840" s="6" t="n">
        <v>1.1283</v>
      </c>
      <c r="I840" s="6" t="n">
        <v>-1.13</v>
      </c>
      <c r="J840" s="6" t="n">
        <v>-0</v>
      </c>
      <c r="K840" s="6" t="n">
        <v>-0</v>
      </c>
      <c r="L840" s="6" t="n">
        <v>-0</v>
      </c>
      <c r="M840" s="6" t="s">
        <f>=I840+J840+K840+L840</f>
      </c>
      <c r="N840" s="16"/>
      <c r="O840" s="16" t="s">
        <v>643</v>
      </c>
    </row>
    <row collapsed="false" customFormat="false" customHeight="false" hidden="false" ht="12.1" outlineLevel="0" r="841">
      <c r="A841" s="20" t="n">
        <v>45964.434965278</v>
      </c>
      <c r="B841" s="16" t="s">
        <v>69</v>
      </c>
      <c r="C841" s="16" t="s">
        <v>647</v>
      </c>
      <c r="D841" s="16" t="s">
        <v>380</v>
      </c>
      <c r="E841" s="16" t="s">
        <v>50</v>
      </c>
      <c r="F841" s="16" t="s">
        <v>20</v>
      </c>
      <c r="G841" s="7" t="n">
        <v>1</v>
      </c>
      <c r="H841" s="6" t="n">
        <v>1.1283</v>
      </c>
      <c r="I841" s="6" t="n">
        <v>-1.13</v>
      </c>
      <c r="J841" s="6" t="n">
        <v>-0</v>
      </c>
      <c r="K841" s="6" t="n">
        <v>-0</v>
      </c>
      <c r="L841" s="6" t="n">
        <v>-0</v>
      </c>
      <c r="M841" s="6" t="s">
        <f>=I841+J841+K841+L841</f>
      </c>
      <c r="N841" s="16"/>
      <c r="O841" s="16" t="s">
        <v>643</v>
      </c>
    </row>
    <row collapsed="false" customFormat="false" customHeight="false" hidden="false" ht="12.1" outlineLevel="0" r="842">
      <c r="A842" s="20" t="n">
        <v>45964.449201389</v>
      </c>
      <c r="B842" s="16" t="s">
        <v>69</v>
      </c>
      <c r="C842" s="16" t="s">
        <v>647</v>
      </c>
      <c r="D842" s="16" t="s">
        <v>380</v>
      </c>
      <c r="E842" s="16" t="s">
        <v>50</v>
      </c>
      <c r="F842" s="16" t="s">
        <v>20</v>
      </c>
      <c r="G842" s="7" t="n">
        <v>1</v>
      </c>
      <c r="H842" s="6" t="n">
        <v>1.1282</v>
      </c>
      <c r="I842" s="6" t="n">
        <v>-1.13</v>
      </c>
      <c r="J842" s="6" t="n">
        <v>-0</v>
      </c>
      <c r="K842" s="6" t="n">
        <v>-0</v>
      </c>
      <c r="L842" s="6" t="n">
        <v>-0</v>
      </c>
      <c r="M842" s="6" t="s">
        <f>=I842+J842+K842+L842</f>
      </c>
      <c r="N842" s="16"/>
      <c r="O842" s="16" t="s">
        <v>643</v>
      </c>
    </row>
    <row collapsed="false" customFormat="false" customHeight="false" hidden="false" ht="12.1" outlineLevel="0" r="843">
      <c r="A843" s="20" t="n">
        <v>45964.449201389</v>
      </c>
      <c r="B843" s="16" t="s">
        <v>69</v>
      </c>
      <c r="C843" s="16" t="s">
        <v>647</v>
      </c>
      <c r="D843" s="16" t="s">
        <v>380</v>
      </c>
      <c r="E843" s="16" t="s">
        <v>50</v>
      </c>
      <c r="F843" s="16" t="s">
        <v>20</v>
      </c>
      <c r="G843" s="7" t="n">
        <v>1</v>
      </c>
      <c r="H843" s="6" t="n">
        <v>1.1282</v>
      </c>
      <c r="I843" s="6" t="n">
        <v>-1.13</v>
      </c>
      <c r="J843" s="6" t="n">
        <v>-0</v>
      </c>
      <c r="K843" s="6" t="n">
        <v>-0</v>
      </c>
      <c r="L843" s="6" t="n">
        <v>-0</v>
      </c>
      <c r="M843" s="6" t="s">
        <f>=I843+J843+K843+L843</f>
      </c>
      <c r="N843" s="16"/>
      <c r="O843" s="16" t="s">
        <v>643</v>
      </c>
    </row>
    <row collapsed="false" customFormat="false" customHeight="false" hidden="false" ht="12.1" outlineLevel="0" r="844">
      <c r="A844" s="20" t="n">
        <v>45964.449201389</v>
      </c>
      <c r="B844" s="16" t="s">
        <v>69</v>
      </c>
      <c r="C844" s="16" t="s">
        <v>647</v>
      </c>
      <c r="D844" s="16" t="s">
        <v>380</v>
      </c>
      <c r="E844" s="16" t="s">
        <v>50</v>
      </c>
      <c r="F844" s="16" t="s">
        <v>20</v>
      </c>
      <c r="G844" s="7" t="n">
        <v>1</v>
      </c>
      <c r="H844" s="6" t="n">
        <v>1.1282</v>
      </c>
      <c r="I844" s="6" t="n">
        <v>-1.13</v>
      </c>
      <c r="J844" s="6" t="n">
        <v>-0</v>
      </c>
      <c r="K844" s="6" t="n">
        <v>-0</v>
      </c>
      <c r="L844" s="6" t="n">
        <v>-0</v>
      </c>
      <c r="M844" s="6" t="s">
        <f>=I844+J844+K844+L844</f>
      </c>
      <c r="N844" s="16"/>
      <c r="O844" s="16" t="s">
        <v>643</v>
      </c>
    </row>
    <row collapsed="false" customFormat="false" customHeight="false" hidden="false" ht="12.1" outlineLevel="0" r="845">
      <c r="A845" s="20" t="n">
        <v>45964.449201389</v>
      </c>
      <c r="B845" s="16" t="s">
        <v>69</v>
      </c>
      <c r="C845" s="16" t="s">
        <v>647</v>
      </c>
      <c r="D845" s="16" t="s">
        <v>380</v>
      </c>
      <c r="E845" s="16" t="s">
        <v>50</v>
      </c>
      <c r="F845" s="16" t="s">
        <v>20</v>
      </c>
      <c r="G845" s="7" t="n">
        <v>1</v>
      </c>
      <c r="H845" s="6" t="n">
        <v>1.1282</v>
      </c>
      <c r="I845" s="6" t="n">
        <v>-1.13</v>
      </c>
      <c r="J845" s="6" t="n">
        <v>-0</v>
      </c>
      <c r="K845" s="6" t="n">
        <v>-0</v>
      </c>
      <c r="L845" s="6" t="n">
        <v>-0</v>
      </c>
      <c r="M845" s="6" t="s">
        <f>=I845+J845+K845+L845</f>
      </c>
      <c r="N845" s="16"/>
      <c r="O845" s="16" t="s">
        <v>643</v>
      </c>
    </row>
    <row collapsed="false" customFormat="false" customHeight="false" hidden="false" ht="12.1" outlineLevel="0" r="846">
      <c r="A846" s="20" t="n">
        <v>45964.449201389</v>
      </c>
      <c r="B846" s="16" t="s">
        <v>69</v>
      </c>
      <c r="C846" s="16" t="s">
        <v>647</v>
      </c>
      <c r="D846" s="16" t="s">
        <v>380</v>
      </c>
      <c r="E846" s="16" t="s">
        <v>50</v>
      </c>
      <c r="F846" s="16" t="s">
        <v>20</v>
      </c>
      <c r="G846" s="7" t="n">
        <v>1</v>
      </c>
      <c r="H846" s="6" t="n">
        <v>1.1282</v>
      </c>
      <c r="I846" s="6" t="n">
        <v>-1.13</v>
      </c>
      <c r="J846" s="6" t="n">
        <v>-0</v>
      </c>
      <c r="K846" s="6" t="n">
        <v>-0</v>
      </c>
      <c r="L846" s="6" t="n">
        <v>-0</v>
      </c>
      <c r="M846" s="6" t="s">
        <f>=I846+J846+K846+L846</f>
      </c>
      <c r="N846" s="16"/>
      <c r="O846" s="16" t="s">
        <v>643</v>
      </c>
    </row>
    <row collapsed="false" customFormat="false" customHeight="false" hidden="false" ht="12.1" outlineLevel="0" r="847">
      <c r="A847" s="20" t="n">
        <v>45964.449201389</v>
      </c>
      <c r="B847" s="16" t="s">
        <v>69</v>
      </c>
      <c r="C847" s="16" t="s">
        <v>647</v>
      </c>
      <c r="D847" s="16" t="s">
        <v>380</v>
      </c>
      <c r="E847" s="16" t="s">
        <v>50</v>
      </c>
      <c r="F847" s="16" t="s">
        <v>20</v>
      </c>
      <c r="G847" s="7" t="n">
        <v>1</v>
      </c>
      <c r="H847" s="6" t="n">
        <v>1.1282</v>
      </c>
      <c r="I847" s="6" t="n">
        <v>-1.13</v>
      </c>
      <c r="J847" s="6" t="n">
        <v>-0</v>
      </c>
      <c r="K847" s="6" t="n">
        <v>-0</v>
      </c>
      <c r="L847" s="6" t="n">
        <v>-0</v>
      </c>
      <c r="M847" s="6" t="s">
        <f>=I847+J847+K847+L847</f>
      </c>
      <c r="N847" s="16"/>
      <c r="O847" s="16" t="s">
        <v>643</v>
      </c>
    </row>
    <row collapsed="false" customFormat="false" customHeight="false" hidden="false" ht="12.1" outlineLevel="0" r="848">
      <c r="A848" s="20" t="n">
        <v>45964.458298611</v>
      </c>
      <c r="B848" s="16" t="s">
        <v>69</v>
      </c>
      <c r="C848" s="16" t="s">
        <v>647</v>
      </c>
      <c r="D848" s="16" t="s">
        <v>380</v>
      </c>
      <c r="E848" s="16" t="s">
        <v>50</v>
      </c>
      <c r="F848" s="16" t="s">
        <v>20</v>
      </c>
      <c r="G848" s="7" t="n">
        <v>1</v>
      </c>
      <c r="H848" s="6" t="n">
        <v>1.1282</v>
      </c>
      <c r="I848" s="6" t="n">
        <v>-1.13</v>
      </c>
      <c r="J848" s="6" t="n">
        <v>-0</v>
      </c>
      <c r="K848" s="6" t="n">
        <v>-0</v>
      </c>
      <c r="L848" s="6" t="n">
        <v>-0</v>
      </c>
      <c r="M848" s="6" t="s">
        <f>=I848+J848+K848+L848</f>
      </c>
      <c r="N848" s="16"/>
      <c r="O848" s="16" t="s">
        <v>643</v>
      </c>
    </row>
    <row collapsed="false" customFormat="false" customHeight="false" hidden="false" ht="12.1" outlineLevel="0" r="849">
      <c r="A849" s="20" t="n">
        <v>45964.458298611</v>
      </c>
      <c r="B849" s="16" t="s">
        <v>69</v>
      </c>
      <c r="C849" s="16" t="s">
        <v>647</v>
      </c>
      <c r="D849" s="16" t="s">
        <v>380</v>
      </c>
      <c r="E849" s="16" t="s">
        <v>50</v>
      </c>
      <c r="F849" s="16" t="s">
        <v>20</v>
      </c>
      <c r="G849" s="7" t="n">
        <v>1</v>
      </c>
      <c r="H849" s="6" t="n">
        <v>1.1282</v>
      </c>
      <c r="I849" s="6" t="n">
        <v>-1.13</v>
      </c>
      <c r="J849" s="6" t="n">
        <v>-0</v>
      </c>
      <c r="K849" s="6" t="n">
        <v>-0</v>
      </c>
      <c r="L849" s="6" t="n">
        <v>-0</v>
      </c>
      <c r="M849" s="6" t="s">
        <f>=I849+J849+K849+L849</f>
      </c>
      <c r="N849" s="16"/>
      <c r="O849" s="16" t="s">
        <v>643</v>
      </c>
    </row>
    <row collapsed="false" customFormat="false" customHeight="false" hidden="false" ht="12.1" outlineLevel="0" r="850">
      <c r="A850" s="20" t="n">
        <v>45964.458298611</v>
      </c>
      <c r="B850" s="16" t="s">
        <v>69</v>
      </c>
      <c r="C850" s="16" t="s">
        <v>647</v>
      </c>
      <c r="D850" s="16" t="s">
        <v>380</v>
      </c>
      <c r="E850" s="16" t="s">
        <v>50</v>
      </c>
      <c r="F850" s="16" t="s">
        <v>20</v>
      </c>
      <c r="G850" s="7" t="n">
        <v>1</v>
      </c>
      <c r="H850" s="6" t="n">
        <v>1.1282</v>
      </c>
      <c r="I850" s="6" t="n">
        <v>-1.13</v>
      </c>
      <c r="J850" s="6" t="n">
        <v>-0</v>
      </c>
      <c r="K850" s="6" t="n">
        <v>-0</v>
      </c>
      <c r="L850" s="6" t="n">
        <v>-0</v>
      </c>
      <c r="M850" s="6" t="s">
        <f>=I850+J850+K850+L850</f>
      </c>
      <c r="N850" s="16"/>
      <c r="O850" s="16" t="s">
        <v>643</v>
      </c>
    </row>
    <row collapsed="false" customFormat="false" customHeight="false" hidden="false" ht="12.1" outlineLevel="0" r="851">
      <c r="A851" s="20" t="n">
        <v>45964.458298611</v>
      </c>
      <c r="B851" s="16" t="s">
        <v>69</v>
      </c>
      <c r="C851" s="16" t="s">
        <v>647</v>
      </c>
      <c r="D851" s="16" t="s">
        <v>380</v>
      </c>
      <c r="E851" s="16" t="s">
        <v>50</v>
      </c>
      <c r="F851" s="16" t="s">
        <v>20</v>
      </c>
      <c r="G851" s="7" t="n">
        <v>1</v>
      </c>
      <c r="H851" s="6" t="n">
        <v>1.1282</v>
      </c>
      <c r="I851" s="6" t="n">
        <v>-1.13</v>
      </c>
      <c r="J851" s="6" t="n">
        <v>-0</v>
      </c>
      <c r="K851" s="6" t="n">
        <v>-0</v>
      </c>
      <c r="L851" s="6" t="n">
        <v>-0</v>
      </c>
      <c r="M851" s="6" t="s">
        <f>=I851+J851+K851+L851</f>
      </c>
      <c r="N851" s="16"/>
      <c r="O851" s="16" t="s">
        <v>643</v>
      </c>
    </row>
    <row collapsed="false" customFormat="false" customHeight="false" hidden="false" ht="12.1" outlineLevel="0" r="852">
      <c r="A852" s="20" t="n">
        <v>45964.458460648</v>
      </c>
      <c r="B852" s="16" t="s">
        <v>69</v>
      </c>
      <c r="C852" s="16" t="s">
        <v>647</v>
      </c>
      <c r="D852" s="16" t="s">
        <v>380</v>
      </c>
      <c r="E852" s="16" t="s">
        <v>50</v>
      </c>
      <c r="F852" s="16" t="s">
        <v>20</v>
      </c>
      <c r="G852" s="7" t="n">
        <v>1</v>
      </c>
      <c r="H852" s="6" t="n">
        <v>1.1282</v>
      </c>
      <c r="I852" s="6" t="n">
        <v>-1.13</v>
      </c>
      <c r="J852" s="6" t="n">
        <v>-0</v>
      </c>
      <c r="K852" s="6" t="n">
        <v>-0</v>
      </c>
      <c r="L852" s="6" t="n">
        <v>-0</v>
      </c>
      <c r="M852" s="6" t="s">
        <f>=I852+J852+K852+L852</f>
      </c>
      <c r="N852" s="16"/>
      <c r="O852" s="16" t="s">
        <v>643</v>
      </c>
    </row>
    <row collapsed="false" customFormat="false" customHeight="false" hidden="false" ht="12.1" outlineLevel="0" r="853">
      <c r="A853" s="20" t="n">
        <v>45964.458460648</v>
      </c>
      <c r="B853" s="16" t="s">
        <v>69</v>
      </c>
      <c r="C853" s="16" t="s">
        <v>647</v>
      </c>
      <c r="D853" s="16" t="s">
        <v>380</v>
      </c>
      <c r="E853" s="16" t="s">
        <v>50</v>
      </c>
      <c r="F853" s="16" t="s">
        <v>20</v>
      </c>
      <c r="G853" s="7" t="n">
        <v>1</v>
      </c>
      <c r="H853" s="6" t="n">
        <v>1.1282</v>
      </c>
      <c r="I853" s="6" t="n">
        <v>-1.13</v>
      </c>
      <c r="J853" s="6" t="n">
        <v>-0</v>
      </c>
      <c r="K853" s="6" t="n">
        <v>-0</v>
      </c>
      <c r="L853" s="6" t="n">
        <v>-0</v>
      </c>
      <c r="M853" s="6" t="s">
        <f>=I853+J853+K853+L853</f>
      </c>
      <c r="N853" s="16"/>
      <c r="O853" s="16" t="s">
        <v>643</v>
      </c>
    </row>
    <row collapsed="false" customFormat="false" customHeight="false" hidden="false" ht="12.1" outlineLevel="0" r="854">
      <c r="A854" s="20" t="n">
        <v>45964.458761574</v>
      </c>
      <c r="B854" s="16" t="s">
        <v>69</v>
      </c>
      <c r="C854" s="16" t="s">
        <v>647</v>
      </c>
      <c r="D854" s="16" t="s">
        <v>380</v>
      </c>
      <c r="E854" s="16" t="s">
        <v>50</v>
      </c>
      <c r="F854" s="16" t="s">
        <v>20</v>
      </c>
      <c r="G854" s="7" t="n">
        <v>1</v>
      </c>
      <c r="H854" s="6" t="n">
        <v>1.1282</v>
      </c>
      <c r="I854" s="6" t="n">
        <v>-1.13</v>
      </c>
      <c r="J854" s="6" t="n">
        <v>-0</v>
      </c>
      <c r="K854" s="6" t="n">
        <v>-0</v>
      </c>
      <c r="L854" s="6" t="n">
        <v>-0</v>
      </c>
      <c r="M854" s="6" t="s">
        <f>=I854+J854+K854+L854</f>
      </c>
      <c r="N854" s="16"/>
      <c r="O854" s="16" t="s">
        <v>643</v>
      </c>
    </row>
    <row collapsed="false" customFormat="false" customHeight="false" hidden="false" ht="12.1" outlineLevel="0" r="855">
      <c r="A855" s="20" t="n">
        <v>45964.458761574</v>
      </c>
      <c r="B855" s="16" t="s">
        <v>69</v>
      </c>
      <c r="C855" s="16" t="s">
        <v>647</v>
      </c>
      <c r="D855" s="16" t="s">
        <v>380</v>
      </c>
      <c r="E855" s="16" t="s">
        <v>50</v>
      </c>
      <c r="F855" s="16" t="s">
        <v>20</v>
      </c>
      <c r="G855" s="7" t="n">
        <v>1</v>
      </c>
      <c r="H855" s="6" t="n">
        <v>1.1282</v>
      </c>
      <c r="I855" s="6" t="n">
        <v>-1.13</v>
      </c>
      <c r="J855" s="6" t="n">
        <v>-0</v>
      </c>
      <c r="K855" s="6" t="n">
        <v>-0</v>
      </c>
      <c r="L855" s="6" t="n">
        <v>-0</v>
      </c>
      <c r="M855" s="6" t="s">
        <f>=I855+J855+K855+L855</f>
      </c>
      <c r="N855" s="16"/>
      <c r="O855" s="16" t="s">
        <v>643</v>
      </c>
    </row>
    <row collapsed="false" customFormat="false" customHeight="false" hidden="false" ht="12.1" outlineLevel="0" r="856">
      <c r="A856" s="20" t="n">
        <v>45964.458761574</v>
      </c>
      <c r="B856" s="16" t="s">
        <v>69</v>
      </c>
      <c r="C856" s="16" t="s">
        <v>647</v>
      </c>
      <c r="D856" s="16" t="s">
        <v>380</v>
      </c>
      <c r="E856" s="16" t="s">
        <v>50</v>
      </c>
      <c r="F856" s="16" t="s">
        <v>20</v>
      </c>
      <c r="G856" s="7" t="n">
        <v>1</v>
      </c>
      <c r="H856" s="6" t="n">
        <v>1.1282</v>
      </c>
      <c r="I856" s="6" t="n">
        <v>-1.13</v>
      </c>
      <c r="J856" s="6" t="n">
        <v>-0</v>
      </c>
      <c r="K856" s="6" t="n">
        <v>-0</v>
      </c>
      <c r="L856" s="6" t="n">
        <v>-0</v>
      </c>
      <c r="M856" s="6" t="s">
        <f>=I856+J856+K856+L856</f>
      </c>
      <c r="N856" s="16"/>
      <c r="O856" s="16" t="s">
        <v>643</v>
      </c>
    </row>
    <row collapsed="false" customFormat="false" customHeight="false" hidden="false" ht="12.1" outlineLevel="0" r="857">
      <c r="A857" s="20" t="n">
        <v>45964.458842593</v>
      </c>
      <c r="B857" s="16" t="s">
        <v>69</v>
      </c>
      <c r="C857" s="16" t="s">
        <v>647</v>
      </c>
      <c r="D857" s="16" t="s">
        <v>380</v>
      </c>
      <c r="E857" s="16" t="s">
        <v>50</v>
      </c>
      <c r="F857" s="16" t="s">
        <v>20</v>
      </c>
      <c r="G857" s="7" t="n">
        <v>1</v>
      </c>
      <c r="H857" s="6" t="n">
        <v>1.1282</v>
      </c>
      <c r="I857" s="6" t="n">
        <v>-1.13</v>
      </c>
      <c r="J857" s="6" t="n">
        <v>-0</v>
      </c>
      <c r="K857" s="6" t="n">
        <v>-0</v>
      </c>
      <c r="L857" s="6" t="n">
        <v>-0</v>
      </c>
      <c r="M857" s="6" t="s">
        <f>=I857+J857+K857+L857</f>
      </c>
      <c r="N857" s="16"/>
      <c r="O857" s="16" t="s">
        <v>643</v>
      </c>
    </row>
    <row collapsed="false" customFormat="false" customHeight="false" hidden="false" ht="12.1" outlineLevel="0" r="858">
      <c r="A858" s="20" t="n">
        <v>45964.459467593</v>
      </c>
      <c r="B858" s="16" t="s">
        <v>69</v>
      </c>
      <c r="C858" s="16" t="s">
        <v>647</v>
      </c>
      <c r="D858" s="16" t="s">
        <v>380</v>
      </c>
      <c r="E858" s="16" t="s">
        <v>50</v>
      </c>
      <c r="F858" s="16" t="s">
        <v>20</v>
      </c>
      <c r="G858" s="7" t="n">
        <v>1</v>
      </c>
      <c r="H858" s="6" t="n">
        <v>1.1282</v>
      </c>
      <c r="I858" s="6" t="n">
        <v>-1.13</v>
      </c>
      <c r="J858" s="6" t="n">
        <v>-0</v>
      </c>
      <c r="K858" s="6" t="n">
        <v>-0</v>
      </c>
      <c r="L858" s="6" t="n">
        <v>-0</v>
      </c>
      <c r="M858" s="6" t="s">
        <f>=I858+J858+K858+L858</f>
      </c>
      <c r="N858" s="16"/>
      <c r="O858" s="16" t="s">
        <v>643</v>
      </c>
    </row>
    <row collapsed="false" customFormat="false" customHeight="false" hidden="false" ht="12.1" outlineLevel="0" r="859">
      <c r="A859" s="20" t="n">
        <v>45964.459490741</v>
      </c>
      <c r="B859" s="16" t="s">
        <v>69</v>
      </c>
      <c r="C859" s="16" t="s">
        <v>647</v>
      </c>
      <c r="D859" s="16" t="s">
        <v>380</v>
      </c>
      <c r="E859" s="16" t="s">
        <v>50</v>
      </c>
      <c r="F859" s="16" t="s">
        <v>20</v>
      </c>
      <c r="G859" s="7" t="n">
        <v>1</v>
      </c>
      <c r="H859" s="6" t="n">
        <v>1.1282</v>
      </c>
      <c r="I859" s="6" t="n">
        <v>-1.13</v>
      </c>
      <c r="J859" s="6" t="n">
        <v>-0</v>
      </c>
      <c r="K859" s="6" t="n">
        <v>-0</v>
      </c>
      <c r="L859" s="6" t="n">
        <v>-0</v>
      </c>
      <c r="M859" s="6" t="s">
        <f>=I859+J859+K859+L859</f>
      </c>
      <c r="N859" s="16"/>
      <c r="O859" s="16" t="s">
        <v>643</v>
      </c>
    </row>
    <row collapsed="false" customFormat="false" customHeight="false" hidden="false" ht="12.1" outlineLevel="0" r="860">
      <c r="A860" s="20" t="n">
        <v>45964.459548611</v>
      </c>
      <c r="B860" s="16" t="s">
        <v>69</v>
      </c>
      <c r="C860" s="16" t="s">
        <v>647</v>
      </c>
      <c r="D860" s="16" t="s">
        <v>380</v>
      </c>
      <c r="E860" s="16" t="s">
        <v>50</v>
      </c>
      <c r="F860" s="16" t="s">
        <v>20</v>
      </c>
      <c r="G860" s="7" t="n">
        <v>1</v>
      </c>
      <c r="H860" s="6" t="n">
        <v>1.1282</v>
      </c>
      <c r="I860" s="6" t="n">
        <v>-1.13</v>
      </c>
      <c r="J860" s="6" t="n">
        <v>-0</v>
      </c>
      <c r="K860" s="6" t="n">
        <v>-0</v>
      </c>
      <c r="L860" s="6" t="n">
        <v>-0</v>
      </c>
      <c r="M860" s="6" t="s">
        <f>=I860+J860+K860+L860</f>
      </c>
      <c r="N860" s="16"/>
      <c r="O860" s="16" t="s">
        <v>643</v>
      </c>
    </row>
    <row collapsed="false" customFormat="false" customHeight="false" hidden="false" ht="12.1" outlineLevel="0" r="861">
      <c r="A861" s="20" t="n">
        <v>45964.459675926</v>
      </c>
      <c r="B861" s="16" t="s">
        <v>69</v>
      </c>
      <c r="C861" s="16" t="s">
        <v>647</v>
      </c>
      <c r="D861" s="16" t="s">
        <v>380</v>
      </c>
      <c r="E861" s="16" t="s">
        <v>50</v>
      </c>
      <c r="F861" s="16" t="s">
        <v>20</v>
      </c>
      <c r="G861" s="7" t="n">
        <v>1</v>
      </c>
      <c r="H861" s="6" t="n">
        <v>1.1282</v>
      </c>
      <c r="I861" s="6" t="n">
        <v>-1.13</v>
      </c>
      <c r="J861" s="6" t="n">
        <v>-0</v>
      </c>
      <c r="K861" s="6" t="n">
        <v>-0</v>
      </c>
      <c r="L861" s="6" t="n">
        <v>-0</v>
      </c>
      <c r="M861" s="6" t="s">
        <f>=I861+J861+K861+L861</f>
      </c>
      <c r="N861" s="16"/>
      <c r="O861" s="16" t="s">
        <v>643</v>
      </c>
    </row>
    <row collapsed="false" customFormat="false" customHeight="false" hidden="false" ht="12.1" outlineLevel="0" r="862">
      <c r="A862" s="20" t="n">
        <v>45964.459675926</v>
      </c>
      <c r="B862" s="16" t="s">
        <v>69</v>
      </c>
      <c r="C862" s="16" t="s">
        <v>647</v>
      </c>
      <c r="D862" s="16" t="s">
        <v>380</v>
      </c>
      <c r="E862" s="16" t="s">
        <v>50</v>
      </c>
      <c r="F862" s="16" t="s">
        <v>20</v>
      </c>
      <c r="G862" s="7" t="n">
        <v>1</v>
      </c>
      <c r="H862" s="6" t="n">
        <v>1.1282</v>
      </c>
      <c r="I862" s="6" t="n">
        <v>-1.13</v>
      </c>
      <c r="J862" s="6" t="n">
        <v>-0</v>
      </c>
      <c r="K862" s="6" t="n">
        <v>-0</v>
      </c>
      <c r="L862" s="6" t="n">
        <v>-0</v>
      </c>
      <c r="M862" s="6" t="s">
        <f>=I862+J862+K862+L862</f>
      </c>
      <c r="N862" s="16"/>
      <c r="O862" s="16" t="s">
        <v>643</v>
      </c>
    </row>
    <row collapsed="false" customFormat="false" customHeight="false" hidden="false" ht="12.1" outlineLevel="0" r="863">
      <c r="A863" s="20" t="n">
        <v>45964.459675926</v>
      </c>
      <c r="B863" s="16" t="s">
        <v>69</v>
      </c>
      <c r="C863" s="16" t="s">
        <v>647</v>
      </c>
      <c r="D863" s="16" t="s">
        <v>380</v>
      </c>
      <c r="E863" s="16" t="s">
        <v>50</v>
      </c>
      <c r="F863" s="16" t="s">
        <v>20</v>
      </c>
      <c r="G863" s="7" t="n">
        <v>1</v>
      </c>
      <c r="H863" s="6" t="n">
        <v>1.1282</v>
      </c>
      <c r="I863" s="6" t="n">
        <v>-1.13</v>
      </c>
      <c r="J863" s="6" t="n">
        <v>-0</v>
      </c>
      <c r="K863" s="6" t="n">
        <v>-0</v>
      </c>
      <c r="L863" s="6" t="n">
        <v>-0</v>
      </c>
      <c r="M863" s="6" t="s">
        <f>=I863+J863+K863+L863</f>
      </c>
      <c r="N863" s="16"/>
      <c r="O863" s="16" t="s">
        <v>643</v>
      </c>
    </row>
    <row collapsed="false" customFormat="false" customHeight="false" hidden="false" ht="12.1" outlineLevel="0" r="864">
      <c r="A864" s="20" t="n">
        <v>45964.459675926</v>
      </c>
      <c r="B864" s="16" t="s">
        <v>69</v>
      </c>
      <c r="C864" s="16" t="s">
        <v>647</v>
      </c>
      <c r="D864" s="16" t="s">
        <v>380</v>
      </c>
      <c r="E864" s="16" t="s">
        <v>50</v>
      </c>
      <c r="F864" s="16" t="s">
        <v>20</v>
      </c>
      <c r="G864" s="7" t="n">
        <v>1</v>
      </c>
      <c r="H864" s="6" t="n">
        <v>1.1282</v>
      </c>
      <c r="I864" s="6" t="n">
        <v>-1.13</v>
      </c>
      <c r="J864" s="6" t="n">
        <v>-0</v>
      </c>
      <c r="K864" s="6" t="n">
        <v>-0</v>
      </c>
      <c r="L864" s="6" t="n">
        <v>-0</v>
      </c>
      <c r="M864" s="6" t="s">
        <f>=I864+J864+K864+L864</f>
      </c>
      <c r="N864" s="16"/>
      <c r="O864" s="16" t="s">
        <v>643</v>
      </c>
    </row>
    <row collapsed="false" customFormat="false" customHeight="false" hidden="false" ht="12.1" outlineLevel="0" r="865">
      <c r="A865" s="20" t="n">
        <v>45964.459710648</v>
      </c>
      <c r="B865" s="16" t="s">
        <v>69</v>
      </c>
      <c r="C865" s="16" t="s">
        <v>647</v>
      </c>
      <c r="D865" s="16" t="s">
        <v>380</v>
      </c>
      <c r="E865" s="16" t="s">
        <v>50</v>
      </c>
      <c r="F865" s="16" t="s">
        <v>20</v>
      </c>
      <c r="G865" s="7" t="n">
        <v>1</v>
      </c>
      <c r="H865" s="6" t="n">
        <v>1.1282</v>
      </c>
      <c r="I865" s="6" t="n">
        <v>-1.13</v>
      </c>
      <c r="J865" s="6" t="n">
        <v>-0</v>
      </c>
      <c r="K865" s="6" t="n">
        <v>-0</v>
      </c>
      <c r="L865" s="6" t="n">
        <v>-0</v>
      </c>
      <c r="M865" s="6" t="s">
        <f>=I865+J865+K865+L865</f>
      </c>
      <c r="N865" s="16"/>
      <c r="O865" s="16" t="s">
        <v>643</v>
      </c>
    </row>
    <row collapsed="false" customFormat="false" customHeight="false" hidden="false" ht="12.1" outlineLevel="0" r="866">
      <c r="A866" s="20" t="n">
        <v>45964.459768519</v>
      </c>
      <c r="B866" s="16" t="s">
        <v>69</v>
      </c>
      <c r="C866" s="16" t="s">
        <v>647</v>
      </c>
      <c r="D866" s="16" t="s">
        <v>380</v>
      </c>
      <c r="E866" s="16" t="s">
        <v>50</v>
      </c>
      <c r="F866" s="16" t="s">
        <v>20</v>
      </c>
      <c r="G866" s="7" t="n">
        <v>1</v>
      </c>
      <c r="H866" s="6" t="n">
        <v>1.1282</v>
      </c>
      <c r="I866" s="6" t="n">
        <v>-1.13</v>
      </c>
      <c r="J866" s="6" t="n">
        <v>-0</v>
      </c>
      <c r="K866" s="6" t="n">
        <v>-0</v>
      </c>
      <c r="L866" s="6" t="n">
        <v>-0</v>
      </c>
      <c r="M866" s="6" t="s">
        <f>=I866+J866+K866+L866</f>
      </c>
      <c r="N866" s="16"/>
      <c r="O866" s="16" t="s">
        <v>643</v>
      </c>
    </row>
    <row collapsed="false" customFormat="false" customHeight="false" hidden="false" ht="12.1" outlineLevel="0" r="867">
      <c r="A867" s="20" t="n">
        <v>45964.459861111</v>
      </c>
      <c r="B867" s="16" t="s">
        <v>69</v>
      </c>
      <c r="C867" s="16" t="s">
        <v>647</v>
      </c>
      <c r="D867" s="16" t="s">
        <v>380</v>
      </c>
      <c r="E867" s="16" t="s">
        <v>50</v>
      </c>
      <c r="F867" s="16" t="s">
        <v>20</v>
      </c>
      <c r="G867" s="7" t="n">
        <v>1</v>
      </c>
      <c r="H867" s="6" t="n">
        <v>1.1282</v>
      </c>
      <c r="I867" s="6" t="n">
        <v>-1.13</v>
      </c>
      <c r="J867" s="6" t="n">
        <v>-0</v>
      </c>
      <c r="K867" s="6" t="n">
        <v>-0</v>
      </c>
      <c r="L867" s="6" t="n">
        <v>-0</v>
      </c>
      <c r="M867" s="6" t="s">
        <f>=I867+J867+K867+L867</f>
      </c>
      <c r="N867" s="16"/>
      <c r="O867" s="16" t="s">
        <v>643</v>
      </c>
    </row>
    <row collapsed="false" customFormat="false" customHeight="false" hidden="false" ht="12.1" outlineLevel="0" r="868">
      <c r="A868" s="20" t="n">
        <v>45964.459861111</v>
      </c>
      <c r="B868" s="16" t="s">
        <v>69</v>
      </c>
      <c r="C868" s="16" t="s">
        <v>647</v>
      </c>
      <c r="D868" s="16" t="s">
        <v>380</v>
      </c>
      <c r="E868" s="16" t="s">
        <v>50</v>
      </c>
      <c r="F868" s="16" t="s">
        <v>20</v>
      </c>
      <c r="G868" s="7" t="n">
        <v>1</v>
      </c>
      <c r="H868" s="6" t="n">
        <v>1.1282</v>
      </c>
      <c r="I868" s="6" t="n">
        <v>-1.13</v>
      </c>
      <c r="J868" s="6" t="n">
        <v>-0</v>
      </c>
      <c r="K868" s="6" t="n">
        <v>-0</v>
      </c>
      <c r="L868" s="6" t="n">
        <v>-0</v>
      </c>
      <c r="M868" s="6" t="s">
        <f>=I868+J868+K868+L868</f>
      </c>
      <c r="N868" s="16"/>
      <c r="O868" s="16" t="s">
        <v>643</v>
      </c>
    </row>
    <row collapsed="false" customFormat="false" customHeight="false" hidden="false" ht="12.1" outlineLevel="0" r="869">
      <c r="A869" s="20" t="n">
        <v>45964.459861111</v>
      </c>
      <c r="B869" s="16" t="s">
        <v>69</v>
      </c>
      <c r="C869" s="16" t="s">
        <v>647</v>
      </c>
      <c r="D869" s="16" t="s">
        <v>380</v>
      </c>
      <c r="E869" s="16" t="s">
        <v>50</v>
      </c>
      <c r="F869" s="16" t="s">
        <v>20</v>
      </c>
      <c r="G869" s="7" t="n">
        <v>1</v>
      </c>
      <c r="H869" s="6" t="n">
        <v>1.1282</v>
      </c>
      <c r="I869" s="6" t="n">
        <v>-1.13</v>
      </c>
      <c r="J869" s="6" t="n">
        <v>-0</v>
      </c>
      <c r="K869" s="6" t="n">
        <v>-0</v>
      </c>
      <c r="L869" s="6" t="n">
        <v>-0</v>
      </c>
      <c r="M869" s="6" t="s">
        <f>=I869+J869+K869+L869</f>
      </c>
      <c r="N869" s="16"/>
      <c r="O869" s="16" t="s">
        <v>643</v>
      </c>
    </row>
    <row collapsed="false" customFormat="false" customHeight="false" hidden="false" ht="12.1" outlineLevel="0" r="870">
      <c r="A870" s="20" t="n">
        <v>45964.45994213</v>
      </c>
      <c r="B870" s="16" t="s">
        <v>69</v>
      </c>
      <c r="C870" s="16" t="s">
        <v>647</v>
      </c>
      <c r="D870" s="16" t="s">
        <v>380</v>
      </c>
      <c r="E870" s="16" t="s">
        <v>50</v>
      </c>
      <c r="F870" s="16" t="s">
        <v>20</v>
      </c>
      <c r="G870" s="7" t="n">
        <v>1</v>
      </c>
      <c r="H870" s="6" t="n">
        <v>1.1282</v>
      </c>
      <c r="I870" s="6" t="n">
        <v>-1.13</v>
      </c>
      <c r="J870" s="6" t="n">
        <v>-0</v>
      </c>
      <c r="K870" s="6" t="n">
        <v>-0</v>
      </c>
      <c r="L870" s="6" t="n">
        <v>-0</v>
      </c>
      <c r="M870" s="6" t="s">
        <f>=I870+J870+K870+L870</f>
      </c>
      <c r="N870" s="16"/>
      <c r="O870" s="16" t="s">
        <v>643</v>
      </c>
    </row>
    <row collapsed="false" customFormat="false" customHeight="false" hidden="false" ht="12.1" outlineLevel="0" r="871">
      <c r="A871" s="20" t="n">
        <v>45964.45994213</v>
      </c>
      <c r="B871" s="16" t="s">
        <v>69</v>
      </c>
      <c r="C871" s="16" t="s">
        <v>647</v>
      </c>
      <c r="D871" s="16" t="s">
        <v>380</v>
      </c>
      <c r="E871" s="16" t="s">
        <v>50</v>
      </c>
      <c r="F871" s="16" t="s">
        <v>20</v>
      </c>
      <c r="G871" s="7" t="n">
        <v>1</v>
      </c>
      <c r="H871" s="6" t="n">
        <v>1.1282</v>
      </c>
      <c r="I871" s="6" t="n">
        <v>-1.13</v>
      </c>
      <c r="J871" s="6" t="n">
        <v>-0</v>
      </c>
      <c r="K871" s="6" t="n">
        <v>-0</v>
      </c>
      <c r="L871" s="6" t="n">
        <v>-0</v>
      </c>
      <c r="M871" s="6" t="s">
        <f>=I871+J871+K871+L871</f>
      </c>
      <c r="N871" s="16"/>
      <c r="O871" s="16" t="s">
        <v>643</v>
      </c>
    </row>
    <row collapsed="false" customFormat="false" customHeight="false" hidden="false" ht="12.1" outlineLevel="0" r="872">
      <c r="A872" s="20" t="n">
        <v>45964.459976852</v>
      </c>
      <c r="B872" s="16" t="s">
        <v>69</v>
      </c>
      <c r="C872" s="16" t="s">
        <v>647</v>
      </c>
      <c r="D872" s="16" t="s">
        <v>380</v>
      </c>
      <c r="E872" s="16" t="s">
        <v>50</v>
      </c>
      <c r="F872" s="16" t="s">
        <v>20</v>
      </c>
      <c r="G872" s="7" t="n">
        <v>1</v>
      </c>
      <c r="H872" s="6" t="n">
        <v>1.1282</v>
      </c>
      <c r="I872" s="6" t="n">
        <v>-1.13</v>
      </c>
      <c r="J872" s="6" t="n">
        <v>-0</v>
      </c>
      <c r="K872" s="6" t="n">
        <v>-0</v>
      </c>
      <c r="L872" s="6" t="n">
        <v>-0</v>
      </c>
      <c r="M872" s="6" t="s">
        <f>=I872+J872+K872+L872</f>
      </c>
      <c r="N872" s="16"/>
      <c r="O872" s="16" t="s">
        <v>643</v>
      </c>
    </row>
    <row collapsed="false" customFormat="false" customHeight="false" hidden="false" ht="12.1" outlineLevel="0" r="873">
      <c r="A873" s="20" t="n">
        <v>45964.460081019</v>
      </c>
      <c r="B873" s="16" t="s">
        <v>69</v>
      </c>
      <c r="C873" s="16" t="s">
        <v>647</v>
      </c>
      <c r="D873" s="16" t="s">
        <v>380</v>
      </c>
      <c r="E873" s="16" t="s">
        <v>50</v>
      </c>
      <c r="F873" s="16" t="s">
        <v>20</v>
      </c>
      <c r="G873" s="7" t="n">
        <v>1</v>
      </c>
      <c r="H873" s="6" t="n">
        <v>1.1282</v>
      </c>
      <c r="I873" s="6" t="n">
        <v>-1.13</v>
      </c>
      <c r="J873" s="6" t="n">
        <v>-0</v>
      </c>
      <c r="K873" s="6" t="n">
        <v>-0</v>
      </c>
      <c r="L873" s="6" t="n">
        <v>-0</v>
      </c>
      <c r="M873" s="6" t="s">
        <f>=I873+J873+K873+L873</f>
      </c>
      <c r="N873" s="16"/>
      <c r="O873" s="16" t="s">
        <v>643</v>
      </c>
    </row>
    <row collapsed="false" customFormat="false" customHeight="false" hidden="false" ht="12.1" outlineLevel="0" r="874">
      <c r="A874" s="20" t="n">
        <v>45964.460081019</v>
      </c>
      <c r="B874" s="16" t="s">
        <v>69</v>
      </c>
      <c r="C874" s="16" t="s">
        <v>647</v>
      </c>
      <c r="D874" s="16" t="s">
        <v>380</v>
      </c>
      <c r="E874" s="16" t="s">
        <v>50</v>
      </c>
      <c r="F874" s="16" t="s">
        <v>20</v>
      </c>
      <c r="G874" s="7" t="n">
        <v>1</v>
      </c>
      <c r="H874" s="6" t="n">
        <v>1.1282</v>
      </c>
      <c r="I874" s="6" t="n">
        <v>-1.13</v>
      </c>
      <c r="J874" s="6" t="n">
        <v>-0</v>
      </c>
      <c r="K874" s="6" t="n">
        <v>-0</v>
      </c>
      <c r="L874" s="6" t="n">
        <v>-0</v>
      </c>
      <c r="M874" s="6" t="s">
        <f>=I874+J874+K874+L874</f>
      </c>
      <c r="N874" s="16"/>
      <c r="O874" s="16" t="s">
        <v>643</v>
      </c>
    </row>
    <row collapsed="false" customFormat="false" customHeight="false" hidden="false" ht="12.1" outlineLevel="0" r="875">
      <c r="A875" s="20" t="n">
        <v>45964.460081019</v>
      </c>
      <c r="B875" s="16" t="s">
        <v>69</v>
      </c>
      <c r="C875" s="16" t="s">
        <v>647</v>
      </c>
      <c r="D875" s="16" t="s">
        <v>380</v>
      </c>
      <c r="E875" s="16" t="s">
        <v>50</v>
      </c>
      <c r="F875" s="16" t="s">
        <v>20</v>
      </c>
      <c r="G875" s="7" t="n">
        <v>1</v>
      </c>
      <c r="H875" s="6" t="n">
        <v>1.1282</v>
      </c>
      <c r="I875" s="6" t="n">
        <v>-1.13</v>
      </c>
      <c r="J875" s="6" t="n">
        <v>-0</v>
      </c>
      <c r="K875" s="6" t="n">
        <v>-0</v>
      </c>
      <c r="L875" s="6" t="n">
        <v>-0</v>
      </c>
      <c r="M875" s="6" t="s">
        <f>=I875+J875+K875+L875</f>
      </c>
      <c r="N875" s="16"/>
      <c r="O875" s="16" t="s">
        <v>643</v>
      </c>
    </row>
    <row collapsed="false" customFormat="false" customHeight="false" hidden="false" ht="12.1" outlineLevel="0" r="876">
      <c r="A876" s="20" t="n">
        <v>45964.460509259</v>
      </c>
      <c r="B876" s="16" t="s">
        <v>69</v>
      </c>
      <c r="C876" s="16" t="s">
        <v>647</v>
      </c>
      <c r="D876" s="16" t="s">
        <v>380</v>
      </c>
      <c r="E876" s="16" t="s">
        <v>50</v>
      </c>
      <c r="F876" s="16" t="s">
        <v>20</v>
      </c>
      <c r="G876" s="7" t="n">
        <v>1</v>
      </c>
      <c r="H876" s="6" t="n">
        <v>1.1282</v>
      </c>
      <c r="I876" s="6" t="n">
        <v>-1.13</v>
      </c>
      <c r="J876" s="6" t="n">
        <v>-0</v>
      </c>
      <c r="K876" s="6" t="n">
        <v>-0</v>
      </c>
      <c r="L876" s="6" t="n">
        <v>-0</v>
      </c>
      <c r="M876" s="6" t="s">
        <f>=I876+J876+K876+L876</f>
      </c>
      <c r="N876" s="16"/>
      <c r="O876" s="16" t="s">
        <v>643</v>
      </c>
    </row>
    <row collapsed="false" customFormat="false" customHeight="false" hidden="false" ht="12.1" outlineLevel="0" r="877">
      <c r="A877" s="20" t="n">
        <v>45964.460509259</v>
      </c>
      <c r="B877" s="16" t="s">
        <v>69</v>
      </c>
      <c r="C877" s="16" t="s">
        <v>647</v>
      </c>
      <c r="D877" s="16" t="s">
        <v>380</v>
      </c>
      <c r="E877" s="16" t="s">
        <v>50</v>
      </c>
      <c r="F877" s="16" t="s">
        <v>20</v>
      </c>
      <c r="G877" s="7" t="n">
        <v>1</v>
      </c>
      <c r="H877" s="6" t="n">
        <v>1.1282</v>
      </c>
      <c r="I877" s="6" t="n">
        <v>-1.13</v>
      </c>
      <c r="J877" s="6" t="n">
        <v>-0</v>
      </c>
      <c r="K877" s="6" t="n">
        <v>-0</v>
      </c>
      <c r="L877" s="6" t="n">
        <v>-0</v>
      </c>
      <c r="M877" s="6" t="s">
        <f>=I877+J877+K877+L877</f>
      </c>
      <c r="N877" s="16"/>
      <c r="O877" s="16" t="s">
        <v>643</v>
      </c>
    </row>
    <row collapsed="false" customFormat="false" customHeight="false" hidden="false" ht="12.1" outlineLevel="0" r="878">
      <c r="A878" s="20" t="n">
        <v>45964.460509259</v>
      </c>
      <c r="B878" s="16" t="s">
        <v>69</v>
      </c>
      <c r="C878" s="16" t="s">
        <v>647</v>
      </c>
      <c r="D878" s="16" t="s">
        <v>380</v>
      </c>
      <c r="E878" s="16" t="s">
        <v>50</v>
      </c>
      <c r="F878" s="16" t="s">
        <v>20</v>
      </c>
      <c r="G878" s="7" t="n">
        <v>1</v>
      </c>
      <c r="H878" s="6" t="n">
        <v>1.1282</v>
      </c>
      <c r="I878" s="6" t="n">
        <v>-1.13</v>
      </c>
      <c r="J878" s="6" t="n">
        <v>-0</v>
      </c>
      <c r="K878" s="6" t="n">
        <v>-0</v>
      </c>
      <c r="L878" s="6" t="n">
        <v>-0</v>
      </c>
      <c r="M878" s="6" t="s">
        <f>=I878+J878+K878+L878</f>
      </c>
      <c r="N878" s="16"/>
      <c r="O878" s="16" t="s">
        <v>643</v>
      </c>
    </row>
    <row collapsed="false" customFormat="false" customHeight="false" hidden="false" ht="12.1" outlineLevel="0" r="879">
      <c r="A879" s="20" t="n">
        <v>45964.460509259</v>
      </c>
      <c r="B879" s="16" t="s">
        <v>69</v>
      </c>
      <c r="C879" s="16" t="s">
        <v>647</v>
      </c>
      <c r="D879" s="16" t="s">
        <v>380</v>
      </c>
      <c r="E879" s="16" t="s">
        <v>50</v>
      </c>
      <c r="F879" s="16" t="s">
        <v>20</v>
      </c>
      <c r="G879" s="7" t="n">
        <v>1</v>
      </c>
      <c r="H879" s="6" t="n">
        <v>1.1282</v>
      </c>
      <c r="I879" s="6" t="n">
        <v>-1.13</v>
      </c>
      <c r="J879" s="6" t="n">
        <v>-0</v>
      </c>
      <c r="K879" s="6" t="n">
        <v>-0</v>
      </c>
      <c r="L879" s="6" t="n">
        <v>-0</v>
      </c>
      <c r="M879" s="6" t="s">
        <f>=I879+J879+K879+L879</f>
      </c>
      <c r="N879" s="16"/>
      <c r="O879" s="16" t="s">
        <v>643</v>
      </c>
    </row>
    <row collapsed="false" customFormat="false" customHeight="false" hidden="false" ht="12.1" outlineLevel="0" r="880">
      <c r="A880" s="20" t="n">
        <v>45964.460509259</v>
      </c>
      <c r="B880" s="16" t="s">
        <v>69</v>
      </c>
      <c r="C880" s="16" t="s">
        <v>647</v>
      </c>
      <c r="D880" s="16" t="s">
        <v>380</v>
      </c>
      <c r="E880" s="16" t="s">
        <v>50</v>
      </c>
      <c r="F880" s="16" t="s">
        <v>20</v>
      </c>
      <c r="G880" s="7" t="n">
        <v>1</v>
      </c>
      <c r="H880" s="6" t="n">
        <v>1.1282</v>
      </c>
      <c r="I880" s="6" t="n">
        <v>-1.13</v>
      </c>
      <c r="J880" s="6" t="n">
        <v>-0</v>
      </c>
      <c r="K880" s="6" t="n">
        <v>-0</v>
      </c>
      <c r="L880" s="6" t="n">
        <v>-0</v>
      </c>
      <c r="M880" s="6" t="s">
        <f>=I880+J880+K880+L880</f>
      </c>
      <c r="N880" s="16"/>
      <c r="O880" s="16" t="s">
        <v>643</v>
      </c>
    </row>
    <row collapsed="false" customFormat="false" customHeight="false" hidden="false" ht="12.1" outlineLevel="0" r="881">
      <c r="A881" s="20" t="n">
        <v>45964.460509259</v>
      </c>
      <c r="B881" s="16" t="s">
        <v>69</v>
      </c>
      <c r="C881" s="16" t="s">
        <v>647</v>
      </c>
      <c r="D881" s="16" t="s">
        <v>380</v>
      </c>
      <c r="E881" s="16" t="s">
        <v>50</v>
      </c>
      <c r="F881" s="16" t="s">
        <v>20</v>
      </c>
      <c r="G881" s="7" t="n">
        <v>1</v>
      </c>
      <c r="H881" s="6" t="n">
        <v>1.1282</v>
      </c>
      <c r="I881" s="6" t="n">
        <v>-1.13</v>
      </c>
      <c r="J881" s="6" t="n">
        <v>-0</v>
      </c>
      <c r="K881" s="6" t="n">
        <v>-0</v>
      </c>
      <c r="L881" s="6" t="n">
        <v>-0</v>
      </c>
      <c r="M881" s="6" t="s">
        <f>=I881+J881+K881+L881</f>
      </c>
      <c r="N881" s="16"/>
      <c r="O881" s="16" t="s">
        <v>643</v>
      </c>
    </row>
    <row collapsed="false" customFormat="false" customHeight="false" hidden="false" ht="12.1" outlineLevel="0" r="882">
      <c r="A882" s="20" t="n">
        <v>45964.460509259</v>
      </c>
      <c r="B882" s="16" t="s">
        <v>69</v>
      </c>
      <c r="C882" s="16" t="s">
        <v>647</v>
      </c>
      <c r="D882" s="16" t="s">
        <v>380</v>
      </c>
      <c r="E882" s="16" t="s">
        <v>50</v>
      </c>
      <c r="F882" s="16" t="s">
        <v>20</v>
      </c>
      <c r="G882" s="7" t="n">
        <v>1</v>
      </c>
      <c r="H882" s="6" t="n">
        <v>1.1282</v>
      </c>
      <c r="I882" s="6" t="n">
        <v>-1.13</v>
      </c>
      <c r="J882" s="6" t="n">
        <v>-0</v>
      </c>
      <c r="K882" s="6" t="n">
        <v>-0</v>
      </c>
      <c r="L882" s="6" t="n">
        <v>-0</v>
      </c>
      <c r="M882" s="6" t="s">
        <f>=I882+J882+K882+L882</f>
      </c>
      <c r="N882" s="16"/>
      <c r="O882" s="16" t="s">
        <v>643</v>
      </c>
    </row>
    <row collapsed="false" customFormat="false" customHeight="false" hidden="false" ht="12.1" outlineLevel="0" r="883">
      <c r="A883" s="20" t="n">
        <v>45964.461712963</v>
      </c>
      <c r="B883" s="16" t="s">
        <v>69</v>
      </c>
      <c r="C883" s="16" t="s">
        <v>647</v>
      </c>
      <c r="D883" s="16" t="s">
        <v>380</v>
      </c>
      <c r="E883" s="16" t="s">
        <v>50</v>
      </c>
      <c r="F883" s="16" t="s">
        <v>20</v>
      </c>
      <c r="G883" s="7" t="n">
        <v>1</v>
      </c>
      <c r="H883" s="6" t="n">
        <v>1.1282</v>
      </c>
      <c r="I883" s="6" t="n">
        <v>-1.13</v>
      </c>
      <c r="J883" s="6" t="n">
        <v>-0</v>
      </c>
      <c r="K883" s="6" t="n">
        <v>-0</v>
      </c>
      <c r="L883" s="6" t="n">
        <v>-0</v>
      </c>
      <c r="M883" s="6" t="s">
        <f>=I883+J883+K883+L883</f>
      </c>
      <c r="N883" s="16"/>
      <c r="O883" s="16" t="s">
        <v>643</v>
      </c>
    </row>
    <row collapsed="false" customFormat="false" customHeight="false" hidden="false" ht="12.1" outlineLevel="0" r="884">
      <c r="A884" s="20" t="n">
        <v>45964.461759259</v>
      </c>
      <c r="B884" s="16" t="s">
        <v>69</v>
      </c>
      <c r="C884" s="16" t="s">
        <v>647</v>
      </c>
      <c r="D884" s="16" t="s">
        <v>380</v>
      </c>
      <c r="E884" s="16" t="s">
        <v>50</v>
      </c>
      <c r="F884" s="16" t="s">
        <v>20</v>
      </c>
      <c r="G884" s="7" t="n">
        <v>1</v>
      </c>
      <c r="H884" s="6" t="n">
        <v>1.1282</v>
      </c>
      <c r="I884" s="6" t="n">
        <v>-1.13</v>
      </c>
      <c r="J884" s="6" t="n">
        <v>-0</v>
      </c>
      <c r="K884" s="6" t="n">
        <v>-0</v>
      </c>
      <c r="L884" s="6" t="n">
        <v>-0</v>
      </c>
      <c r="M884" s="6" t="s">
        <f>=I884+J884+K884+L884</f>
      </c>
      <c r="N884" s="16"/>
      <c r="O884" s="16" t="s">
        <v>643</v>
      </c>
    </row>
    <row collapsed="false" customFormat="false" customHeight="false" hidden="false" ht="12.1" outlineLevel="0" r="885">
      <c r="A885" s="21" t="n">
        <v>45964.526261574</v>
      </c>
      <c r="B885" s="22" t="s">
        <v>535</v>
      </c>
      <c r="C885" s="22" t="s">
        <v>194</v>
      </c>
      <c r="D885" s="22" t="s">
        <v>535</v>
      </c>
      <c r="E885" s="22" t="s">
        <v>535</v>
      </c>
      <c r="F885" s="22" t="s">
        <v>20</v>
      </c>
      <c r="G885" s="23" t="n">
        <v>1</v>
      </c>
      <c r="H885" s="24" t="n">
        <v>1000</v>
      </c>
      <c r="I885" s="24" t="n">
        <v>1000</v>
      </c>
      <c r="J885" s="24" t="n">
        <v>0</v>
      </c>
      <c r="K885" s="24" t="n">
        <v>-0</v>
      </c>
      <c r="L885" s="24" t="n">
        <v>-0</v>
      </c>
      <c r="M885" s="6" t="s">
        <f>=I885+J885+K885+L885</f>
      </c>
      <c r="N885" s="22"/>
      <c r="O885" s="22" t="s">
        <v>643</v>
      </c>
    </row>
    <row collapsed="false" customFormat="false" customHeight="false" hidden="false" ht="12.1" outlineLevel="0" r="886">
      <c r="A886" s="20" t="n">
        <v>45964.531076389</v>
      </c>
      <c r="B886" s="16" t="s">
        <v>454</v>
      </c>
      <c r="C886" s="16" t="s">
        <v>659</v>
      </c>
      <c r="D886" s="16" t="s">
        <v>380</v>
      </c>
      <c r="E886" s="16" t="s">
        <v>92</v>
      </c>
      <c r="F886" s="16" t="s">
        <v>20</v>
      </c>
      <c r="G886" s="7" t="n">
        <v>1</v>
      </c>
      <c r="H886" s="6" t="n">
        <v>99.99</v>
      </c>
      <c r="I886" s="6" t="n">
        <v>-999.9</v>
      </c>
      <c r="J886" s="6" t="n">
        <v>-5.56</v>
      </c>
      <c r="K886" s="6" t="n">
        <v>-3</v>
      </c>
      <c r="L886" s="6" t="n">
        <v>-0</v>
      </c>
      <c r="M886" s="6" t="s">
        <f>=I886+J886+K886+L886</f>
      </c>
      <c r="N886" s="16"/>
      <c r="O886" s="16" t="s">
        <v>643</v>
      </c>
    </row>
    <row collapsed="false" customFormat="false" customHeight="false" hidden="false" ht="12.1" outlineLevel="0" r="887">
      <c r="A887" s="21" t="n">
        <v>45964.70505787</v>
      </c>
      <c r="B887" s="22" t="s">
        <v>644</v>
      </c>
      <c r="C887" s="22" t="s">
        <v>645</v>
      </c>
      <c r="D887" s="22" t="s">
        <v>549</v>
      </c>
      <c r="E887" s="22" t="s">
        <v>549</v>
      </c>
      <c r="F887" s="22" t="s">
        <v>20</v>
      </c>
      <c r="G887" s="23" t="n">
        <v>1</v>
      </c>
      <c r="H887" s="24" t="n">
        <v>32.62</v>
      </c>
      <c r="I887" s="24" t="n">
        <v>32.62</v>
      </c>
      <c r="J887" s="24" t="n">
        <v>0</v>
      </c>
      <c r="K887" s="24" t="n">
        <v>-0</v>
      </c>
      <c r="L887" s="24" t="n">
        <v>-0</v>
      </c>
      <c r="M887" s="6" t="s">
        <f>=I887+J887+K887+L887</f>
      </c>
      <c r="N887" s="22"/>
      <c r="O887" s="22" t="s">
        <v>643</v>
      </c>
    </row>
    <row collapsed="false" customFormat="false" customHeight="false" hidden="false" ht="12.1" outlineLevel="0" r="888">
      <c r="A888" s="29" t="n">
        <v>45964.774525463</v>
      </c>
      <c r="B888" s="30" t="s">
        <v>453</v>
      </c>
      <c r="C888" s="30" t="s">
        <v>656</v>
      </c>
      <c r="D888" s="30" t="s">
        <v>381</v>
      </c>
      <c r="E888" s="30" t="s">
        <v>18</v>
      </c>
      <c r="F888" s="30" t="s">
        <v>20</v>
      </c>
      <c r="G888" s="31" t="n">
        <v>-100</v>
      </c>
      <c r="H888" s="32" t="n">
        <v>11.145</v>
      </c>
      <c r="I888" s="32" t="n">
        <v>1114.5</v>
      </c>
      <c r="J888" s="32" t="n">
        <v>0</v>
      </c>
      <c r="K888" s="32" t="n">
        <v>-3.34</v>
      </c>
      <c r="L888" s="32" t="n">
        <v>-0</v>
      </c>
      <c r="M888" s="6" t="s">
        <f>=I888+J888+K888+L888</f>
      </c>
      <c r="N888" s="30"/>
      <c r="O888" s="30" t="s">
        <v>643</v>
      </c>
    </row>
    <row collapsed="false" customFormat="false" customHeight="false" hidden="false" ht="12.1" outlineLevel="0" r="889">
      <c r="A889" s="29" t="n">
        <v>45966.447858796</v>
      </c>
      <c r="B889" s="30" t="s">
        <v>69</v>
      </c>
      <c r="C889" s="30" t="s">
        <v>647</v>
      </c>
      <c r="D889" s="30" t="s">
        <v>381</v>
      </c>
      <c r="E889" s="30" t="s">
        <v>50</v>
      </c>
      <c r="F889" s="30" t="s">
        <v>20</v>
      </c>
      <c r="G889" s="31" t="n">
        <v>-1</v>
      </c>
      <c r="H889" s="32" t="n">
        <v>1.1288</v>
      </c>
      <c r="I889" s="32" t="n">
        <v>1.13</v>
      </c>
      <c r="J889" s="32" t="n">
        <v>0</v>
      </c>
      <c r="K889" s="32" t="n">
        <v>-0</v>
      </c>
      <c r="L889" s="32" t="n">
        <v>-0</v>
      </c>
      <c r="M889" s="6" t="s">
        <f>=I889+J889+K889+L889</f>
      </c>
      <c r="N889" s="30"/>
      <c r="O889" s="30" t="s">
        <v>643</v>
      </c>
    </row>
    <row collapsed="false" customFormat="false" customHeight="false" hidden="false" ht="12.1" outlineLevel="0" r="890">
      <c r="A890" s="29" t="n">
        <v>45966.447858796</v>
      </c>
      <c r="B890" s="30" t="s">
        <v>69</v>
      </c>
      <c r="C890" s="30" t="s">
        <v>647</v>
      </c>
      <c r="D890" s="30" t="s">
        <v>381</v>
      </c>
      <c r="E890" s="30" t="s">
        <v>50</v>
      </c>
      <c r="F890" s="30" t="s">
        <v>20</v>
      </c>
      <c r="G890" s="31" t="n">
        <v>-1</v>
      </c>
      <c r="H890" s="32" t="n">
        <v>1.1288</v>
      </c>
      <c r="I890" s="32" t="n">
        <v>1.13</v>
      </c>
      <c r="J890" s="32" t="n">
        <v>0</v>
      </c>
      <c r="K890" s="32" t="n">
        <v>-0</v>
      </c>
      <c r="L890" s="32" t="n">
        <v>-0</v>
      </c>
      <c r="M890" s="6" t="s">
        <f>=I890+J890+K890+L890</f>
      </c>
      <c r="N890" s="30"/>
      <c r="O890" s="30" t="s">
        <v>643</v>
      </c>
    </row>
    <row collapsed="false" customFormat="false" customHeight="false" hidden="false" ht="12.1" outlineLevel="0" r="891">
      <c r="A891" s="29" t="n">
        <v>45966.447858796</v>
      </c>
      <c r="B891" s="30" t="s">
        <v>69</v>
      </c>
      <c r="C891" s="30" t="s">
        <v>647</v>
      </c>
      <c r="D891" s="30" t="s">
        <v>381</v>
      </c>
      <c r="E891" s="30" t="s">
        <v>50</v>
      </c>
      <c r="F891" s="30" t="s">
        <v>20</v>
      </c>
      <c r="G891" s="31" t="n">
        <v>-1</v>
      </c>
      <c r="H891" s="32" t="n">
        <v>1.1288</v>
      </c>
      <c r="I891" s="32" t="n">
        <v>1.13</v>
      </c>
      <c r="J891" s="32" t="n">
        <v>0</v>
      </c>
      <c r="K891" s="32" t="n">
        <v>-0</v>
      </c>
      <c r="L891" s="32" t="n">
        <v>-0</v>
      </c>
      <c r="M891" s="6" t="s">
        <f>=I891+J891+K891+L891</f>
      </c>
      <c r="N891" s="30"/>
      <c r="O891" s="30" t="s">
        <v>643</v>
      </c>
    </row>
    <row collapsed="false" customFormat="false" customHeight="false" hidden="false" ht="12.1" outlineLevel="0" r="892">
      <c r="A892" s="29" t="n">
        <v>45966.447858796</v>
      </c>
      <c r="B892" s="30" t="s">
        <v>69</v>
      </c>
      <c r="C892" s="30" t="s">
        <v>647</v>
      </c>
      <c r="D892" s="30" t="s">
        <v>381</v>
      </c>
      <c r="E892" s="30" t="s">
        <v>50</v>
      </c>
      <c r="F892" s="30" t="s">
        <v>20</v>
      </c>
      <c r="G892" s="31" t="n">
        <v>-1</v>
      </c>
      <c r="H892" s="32" t="n">
        <v>1.1288</v>
      </c>
      <c r="I892" s="32" t="n">
        <v>1.13</v>
      </c>
      <c r="J892" s="32" t="n">
        <v>0</v>
      </c>
      <c r="K892" s="32" t="n">
        <v>-0</v>
      </c>
      <c r="L892" s="32" t="n">
        <v>-0</v>
      </c>
      <c r="M892" s="6" t="s">
        <f>=I892+J892+K892+L892</f>
      </c>
      <c r="N892" s="30"/>
      <c r="O892" s="30" t="s">
        <v>643</v>
      </c>
    </row>
    <row collapsed="false" customFormat="false" customHeight="false" hidden="false" ht="12.1" outlineLevel="0" r="893">
      <c r="A893" s="29" t="n">
        <v>45966.447858796</v>
      </c>
      <c r="B893" s="30" t="s">
        <v>69</v>
      </c>
      <c r="C893" s="30" t="s">
        <v>647</v>
      </c>
      <c r="D893" s="30" t="s">
        <v>381</v>
      </c>
      <c r="E893" s="30" t="s">
        <v>50</v>
      </c>
      <c r="F893" s="30" t="s">
        <v>20</v>
      </c>
      <c r="G893" s="31" t="n">
        <v>-1</v>
      </c>
      <c r="H893" s="32" t="n">
        <v>1.1288</v>
      </c>
      <c r="I893" s="32" t="n">
        <v>1.13</v>
      </c>
      <c r="J893" s="32" t="n">
        <v>0</v>
      </c>
      <c r="K893" s="32" t="n">
        <v>-0</v>
      </c>
      <c r="L893" s="32" t="n">
        <v>-0</v>
      </c>
      <c r="M893" s="6" t="s">
        <f>=I893+J893+K893+L893</f>
      </c>
      <c r="N893" s="30"/>
      <c r="O893" s="30" t="s">
        <v>643</v>
      </c>
    </row>
    <row collapsed="false" customFormat="false" customHeight="false" hidden="false" ht="12.1" outlineLevel="0" r="894">
      <c r="A894" s="29" t="n">
        <v>45966.447858796</v>
      </c>
      <c r="B894" s="30" t="s">
        <v>69</v>
      </c>
      <c r="C894" s="30" t="s">
        <v>647</v>
      </c>
      <c r="D894" s="30" t="s">
        <v>381</v>
      </c>
      <c r="E894" s="30" t="s">
        <v>50</v>
      </c>
      <c r="F894" s="30" t="s">
        <v>20</v>
      </c>
      <c r="G894" s="31" t="n">
        <v>-1</v>
      </c>
      <c r="H894" s="32" t="n">
        <v>1.1288</v>
      </c>
      <c r="I894" s="32" t="n">
        <v>1.13</v>
      </c>
      <c r="J894" s="32" t="n">
        <v>0</v>
      </c>
      <c r="K894" s="32" t="n">
        <v>-0</v>
      </c>
      <c r="L894" s="32" t="n">
        <v>-0</v>
      </c>
      <c r="M894" s="6" t="s">
        <f>=I894+J894+K894+L894</f>
      </c>
      <c r="N894" s="30"/>
      <c r="O894" s="30" t="s">
        <v>643</v>
      </c>
    </row>
    <row collapsed="false" customFormat="false" customHeight="false" hidden="false" ht="12.1" outlineLevel="0" r="895">
      <c r="A895" s="29" t="n">
        <v>45966.447858796</v>
      </c>
      <c r="B895" s="30" t="s">
        <v>69</v>
      </c>
      <c r="C895" s="30" t="s">
        <v>647</v>
      </c>
      <c r="D895" s="30" t="s">
        <v>381</v>
      </c>
      <c r="E895" s="30" t="s">
        <v>50</v>
      </c>
      <c r="F895" s="30" t="s">
        <v>20</v>
      </c>
      <c r="G895" s="31" t="n">
        <v>-1</v>
      </c>
      <c r="H895" s="32" t="n">
        <v>1.1288</v>
      </c>
      <c r="I895" s="32" t="n">
        <v>1.13</v>
      </c>
      <c r="J895" s="32" t="n">
        <v>0</v>
      </c>
      <c r="K895" s="32" t="n">
        <v>-0</v>
      </c>
      <c r="L895" s="32" t="n">
        <v>-0</v>
      </c>
      <c r="M895" s="6" t="s">
        <f>=I895+J895+K895+L895</f>
      </c>
      <c r="N895" s="30"/>
      <c r="O895" s="30" t="s">
        <v>643</v>
      </c>
    </row>
    <row collapsed="false" customFormat="false" customHeight="false" hidden="false" ht="12.1" outlineLevel="0" r="896">
      <c r="A896" s="29" t="n">
        <v>45966.447858796</v>
      </c>
      <c r="B896" s="30" t="s">
        <v>69</v>
      </c>
      <c r="C896" s="30" t="s">
        <v>647</v>
      </c>
      <c r="D896" s="30" t="s">
        <v>381</v>
      </c>
      <c r="E896" s="30" t="s">
        <v>50</v>
      </c>
      <c r="F896" s="30" t="s">
        <v>20</v>
      </c>
      <c r="G896" s="31" t="n">
        <v>-1</v>
      </c>
      <c r="H896" s="32" t="n">
        <v>1.1288</v>
      </c>
      <c r="I896" s="32" t="n">
        <v>1.13</v>
      </c>
      <c r="J896" s="32" t="n">
        <v>0</v>
      </c>
      <c r="K896" s="32" t="n">
        <v>-0</v>
      </c>
      <c r="L896" s="32" t="n">
        <v>-0</v>
      </c>
      <c r="M896" s="6" t="s">
        <f>=I896+J896+K896+L896</f>
      </c>
      <c r="N896" s="30"/>
      <c r="O896" s="30" t="s">
        <v>643</v>
      </c>
    </row>
    <row collapsed="false" customFormat="false" customHeight="false" hidden="false" ht="12.1" outlineLevel="0" r="897">
      <c r="A897" s="29" t="n">
        <v>45966.447858796</v>
      </c>
      <c r="B897" s="30" t="s">
        <v>69</v>
      </c>
      <c r="C897" s="30" t="s">
        <v>647</v>
      </c>
      <c r="D897" s="30" t="s">
        <v>381</v>
      </c>
      <c r="E897" s="30" t="s">
        <v>50</v>
      </c>
      <c r="F897" s="30" t="s">
        <v>20</v>
      </c>
      <c r="G897" s="31" t="n">
        <v>-1</v>
      </c>
      <c r="H897" s="32" t="n">
        <v>1.1288</v>
      </c>
      <c r="I897" s="32" t="n">
        <v>1.13</v>
      </c>
      <c r="J897" s="32" t="n">
        <v>0</v>
      </c>
      <c r="K897" s="32" t="n">
        <v>-0</v>
      </c>
      <c r="L897" s="32" t="n">
        <v>-0</v>
      </c>
      <c r="M897" s="6" t="s">
        <f>=I897+J897+K897+L897</f>
      </c>
      <c r="N897" s="30"/>
      <c r="O897" s="30" t="s">
        <v>643</v>
      </c>
    </row>
    <row collapsed="false" customFormat="false" customHeight="false" hidden="false" ht="12.1" outlineLevel="0" r="898">
      <c r="A898" s="29" t="n">
        <v>45966.447858796</v>
      </c>
      <c r="B898" s="30" t="s">
        <v>69</v>
      </c>
      <c r="C898" s="30" t="s">
        <v>647</v>
      </c>
      <c r="D898" s="30" t="s">
        <v>381</v>
      </c>
      <c r="E898" s="30" t="s">
        <v>50</v>
      </c>
      <c r="F898" s="30" t="s">
        <v>20</v>
      </c>
      <c r="G898" s="31" t="n">
        <v>-1</v>
      </c>
      <c r="H898" s="32" t="n">
        <v>1.1288</v>
      </c>
      <c r="I898" s="32" t="n">
        <v>1.13</v>
      </c>
      <c r="J898" s="32" t="n">
        <v>0</v>
      </c>
      <c r="K898" s="32" t="n">
        <v>-0</v>
      </c>
      <c r="L898" s="32" t="n">
        <v>-0</v>
      </c>
      <c r="M898" s="6" t="s">
        <f>=I898+J898+K898+L898</f>
      </c>
      <c r="N898" s="30"/>
      <c r="O898" s="30" t="s">
        <v>643</v>
      </c>
    </row>
    <row collapsed="false" customFormat="false" customHeight="false" hidden="false" ht="12.1" outlineLevel="0" r="899">
      <c r="A899" s="29" t="n">
        <v>45966.447858796</v>
      </c>
      <c r="B899" s="30" t="s">
        <v>69</v>
      </c>
      <c r="C899" s="30" t="s">
        <v>647</v>
      </c>
      <c r="D899" s="30" t="s">
        <v>381</v>
      </c>
      <c r="E899" s="30" t="s">
        <v>50</v>
      </c>
      <c r="F899" s="30" t="s">
        <v>20</v>
      </c>
      <c r="G899" s="31" t="n">
        <v>-1</v>
      </c>
      <c r="H899" s="32" t="n">
        <v>1.1288</v>
      </c>
      <c r="I899" s="32" t="n">
        <v>1.13</v>
      </c>
      <c r="J899" s="32" t="n">
        <v>0</v>
      </c>
      <c r="K899" s="32" t="n">
        <v>-0</v>
      </c>
      <c r="L899" s="32" t="n">
        <v>-0</v>
      </c>
      <c r="M899" s="6" t="s">
        <f>=I899+J899+K899+L899</f>
      </c>
      <c r="N899" s="30"/>
      <c r="O899" s="30" t="s">
        <v>643</v>
      </c>
    </row>
    <row collapsed="false" customFormat="false" customHeight="false" hidden="false" ht="12.1" outlineLevel="0" r="900">
      <c r="A900" s="29" t="n">
        <v>45966.447858796</v>
      </c>
      <c r="B900" s="30" t="s">
        <v>69</v>
      </c>
      <c r="C900" s="30" t="s">
        <v>647</v>
      </c>
      <c r="D900" s="30" t="s">
        <v>381</v>
      </c>
      <c r="E900" s="30" t="s">
        <v>50</v>
      </c>
      <c r="F900" s="30" t="s">
        <v>20</v>
      </c>
      <c r="G900" s="31" t="n">
        <v>-1</v>
      </c>
      <c r="H900" s="32" t="n">
        <v>1.1288</v>
      </c>
      <c r="I900" s="32" t="n">
        <v>1.13</v>
      </c>
      <c r="J900" s="32" t="n">
        <v>0</v>
      </c>
      <c r="K900" s="32" t="n">
        <v>-0</v>
      </c>
      <c r="L900" s="32" t="n">
        <v>-0</v>
      </c>
      <c r="M900" s="6" t="s">
        <f>=I900+J900+K900+L900</f>
      </c>
      <c r="N900" s="30"/>
      <c r="O900" s="30" t="s">
        <v>643</v>
      </c>
    </row>
    <row collapsed="false" customFormat="false" customHeight="false" hidden="false" ht="12.1" outlineLevel="0" r="901">
      <c r="A901" s="29" t="n">
        <v>45966.447858796</v>
      </c>
      <c r="B901" s="30" t="s">
        <v>69</v>
      </c>
      <c r="C901" s="30" t="s">
        <v>647</v>
      </c>
      <c r="D901" s="30" t="s">
        <v>381</v>
      </c>
      <c r="E901" s="30" t="s">
        <v>50</v>
      </c>
      <c r="F901" s="30" t="s">
        <v>20</v>
      </c>
      <c r="G901" s="31" t="n">
        <v>-1</v>
      </c>
      <c r="H901" s="32" t="n">
        <v>1.1288</v>
      </c>
      <c r="I901" s="32" t="n">
        <v>1.13</v>
      </c>
      <c r="J901" s="32" t="n">
        <v>0</v>
      </c>
      <c r="K901" s="32" t="n">
        <v>-0</v>
      </c>
      <c r="L901" s="32" t="n">
        <v>-0</v>
      </c>
      <c r="M901" s="6" t="s">
        <f>=I901+J901+K901+L901</f>
      </c>
      <c r="N901" s="30"/>
      <c r="O901" s="30" t="s">
        <v>643</v>
      </c>
    </row>
    <row collapsed="false" customFormat="false" customHeight="false" hidden="false" ht="12.1" outlineLevel="0" r="902">
      <c r="A902" s="29" t="n">
        <v>45966.447858796</v>
      </c>
      <c r="B902" s="30" t="s">
        <v>69</v>
      </c>
      <c r="C902" s="30" t="s">
        <v>647</v>
      </c>
      <c r="D902" s="30" t="s">
        <v>381</v>
      </c>
      <c r="E902" s="30" t="s">
        <v>50</v>
      </c>
      <c r="F902" s="30" t="s">
        <v>20</v>
      </c>
      <c r="G902" s="31" t="n">
        <v>-1</v>
      </c>
      <c r="H902" s="32" t="n">
        <v>1.1288</v>
      </c>
      <c r="I902" s="32" t="n">
        <v>1.13</v>
      </c>
      <c r="J902" s="32" t="n">
        <v>0</v>
      </c>
      <c r="K902" s="32" t="n">
        <v>-0</v>
      </c>
      <c r="L902" s="32" t="n">
        <v>-0</v>
      </c>
      <c r="M902" s="6" t="s">
        <f>=I902+J902+K902+L902</f>
      </c>
      <c r="N902" s="30"/>
      <c r="O902" s="30" t="s">
        <v>643</v>
      </c>
    </row>
    <row collapsed="false" customFormat="false" customHeight="false" hidden="false" ht="12.1" outlineLevel="0" r="903">
      <c r="A903" s="29" t="n">
        <v>45966.447858796</v>
      </c>
      <c r="B903" s="30" t="s">
        <v>69</v>
      </c>
      <c r="C903" s="30" t="s">
        <v>647</v>
      </c>
      <c r="D903" s="30" t="s">
        <v>381</v>
      </c>
      <c r="E903" s="30" t="s">
        <v>50</v>
      </c>
      <c r="F903" s="30" t="s">
        <v>20</v>
      </c>
      <c r="G903" s="31" t="n">
        <v>-1</v>
      </c>
      <c r="H903" s="32" t="n">
        <v>1.1288</v>
      </c>
      <c r="I903" s="32" t="n">
        <v>1.13</v>
      </c>
      <c r="J903" s="32" t="n">
        <v>0</v>
      </c>
      <c r="K903" s="32" t="n">
        <v>-0</v>
      </c>
      <c r="L903" s="32" t="n">
        <v>-0</v>
      </c>
      <c r="M903" s="6" t="s">
        <f>=I903+J903+K903+L903</f>
      </c>
      <c r="N903" s="30"/>
      <c r="O903" s="30" t="s">
        <v>643</v>
      </c>
    </row>
    <row collapsed="false" customFormat="false" customHeight="false" hidden="false" ht="12.1" outlineLevel="0" r="904">
      <c r="A904" s="29" t="n">
        <v>45966.447858796</v>
      </c>
      <c r="B904" s="30" t="s">
        <v>69</v>
      </c>
      <c r="C904" s="30" t="s">
        <v>647</v>
      </c>
      <c r="D904" s="30" t="s">
        <v>381</v>
      </c>
      <c r="E904" s="30" t="s">
        <v>50</v>
      </c>
      <c r="F904" s="30" t="s">
        <v>20</v>
      </c>
      <c r="G904" s="31" t="n">
        <v>-1</v>
      </c>
      <c r="H904" s="32" t="n">
        <v>1.1288</v>
      </c>
      <c r="I904" s="32" t="n">
        <v>1.13</v>
      </c>
      <c r="J904" s="32" t="n">
        <v>0</v>
      </c>
      <c r="K904" s="32" t="n">
        <v>-0</v>
      </c>
      <c r="L904" s="32" t="n">
        <v>-0</v>
      </c>
      <c r="M904" s="6" t="s">
        <f>=I904+J904+K904+L904</f>
      </c>
      <c r="N904" s="30"/>
      <c r="O904" s="30" t="s">
        <v>643</v>
      </c>
    </row>
    <row collapsed="false" customFormat="false" customHeight="false" hidden="false" ht="12.1" outlineLevel="0" r="905">
      <c r="A905" s="29" t="n">
        <v>45966.447858796</v>
      </c>
      <c r="B905" s="30" t="s">
        <v>69</v>
      </c>
      <c r="C905" s="30" t="s">
        <v>647</v>
      </c>
      <c r="D905" s="30" t="s">
        <v>381</v>
      </c>
      <c r="E905" s="30" t="s">
        <v>50</v>
      </c>
      <c r="F905" s="30" t="s">
        <v>20</v>
      </c>
      <c r="G905" s="31" t="n">
        <v>-1</v>
      </c>
      <c r="H905" s="32" t="n">
        <v>1.1288</v>
      </c>
      <c r="I905" s="32" t="n">
        <v>1.13</v>
      </c>
      <c r="J905" s="32" t="n">
        <v>0</v>
      </c>
      <c r="K905" s="32" t="n">
        <v>-0</v>
      </c>
      <c r="L905" s="32" t="n">
        <v>-0</v>
      </c>
      <c r="M905" s="6" t="s">
        <f>=I905+J905+K905+L905</f>
      </c>
      <c r="N905" s="30"/>
      <c r="O905" s="30" t="s">
        <v>643</v>
      </c>
    </row>
    <row collapsed="false" customFormat="false" customHeight="false" hidden="false" ht="12.1" outlineLevel="0" r="906">
      <c r="A906" s="29" t="n">
        <v>45966.447858796</v>
      </c>
      <c r="B906" s="30" t="s">
        <v>69</v>
      </c>
      <c r="C906" s="30" t="s">
        <v>647</v>
      </c>
      <c r="D906" s="30" t="s">
        <v>381</v>
      </c>
      <c r="E906" s="30" t="s">
        <v>50</v>
      </c>
      <c r="F906" s="30" t="s">
        <v>20</v>
      </c>
      <c r="G906" s="31" t="n">
        <v>-1</v>
      </c>
      <c r="H906" s="32" t="n">
        <v>1.1288</v>
      </c>
      <c r="I906" s="32" t="n">
        <v>1.13</v>
      </c>
      <c r="J906" s="32" t="n">
        <v>0</v>
      </c>
      <c r="K906" s="32" t="n">
        <v>-0</v>
      </c>
      <c r="L906" s="32" t="n">
        <v>-0</v>
      </c>
      <c r="M906" s="6" t="s">
        <f>=I906+J906+K906+L906</f>
      </c>
      <c r="N906" s="30"/>
      <c r="O906" s="30" t="s">
        <v>643</v>
      </c>
    </row>
    <row collapsed="false" customFormat="false" customHeight="false" hidden="false" ht="12.1" outlineLevel="0" r="907">
      <c r="A907" s="29" t="n">
        <v>45966.447858796</v>
      </c>
      <c r="B907" s="30" t="s">
        <v>69</v>
      </c>
      <c r="C907" s="30" t="s">
        <v>647</v>
      </c>
      <c r="D907" s="30" t="s">
        <v>381</v>
      </c>
      <c r="E907" s="30" t="s">
        <v>50</v>
      </c>
      <c r="F907" s="30" t="s">
        <v>20</v>
      </c>
      <c r="G907" s="31" t="n">
        <v>-1</v>
      </c>
      <c r="H907" s="32" t="n">
        <v>1.1288</v>
      </c>
      <c r="I907" s="32" t="n">
        <v>1.13</v>
      </c>
      <c r="J907" s="32" t="n">
        <v>0</v>
      </c>
      <c r="K907" s="32" t="n">
        <v>-0</v>
      </c>
      <c r="L907" s="32" t="n">
        <v>-0</v>
      </c>
      <c r="M907" s="6" t="s">
        <f>=I907+J907+K907+L907</f>
      </c>
      <c r="N907" s="30"/>
      <c r="O907" s="30" t="s">
        <v>643</v>
      </c>
    </row>
    <row collapsed="false" customFormat="false" customHeight="false" hidden="false" ht="12.1" outlineLevel="0" r="908">
      <c r="A908" s="29" t="n">
        <v>45966.447858796</v>
      </c>
      <c r="B908" s="30" t="s">
        <v>69</v>
      </c>
      <c r="C908" s="30" t="s">
        <v>647</v>
      </c>
      <c r="D908" s="30" t="s">
        <v>381</v>
      </c>
      <c r="E908" s="30" t="s">
        <v>50</v>
      </c>
      <c r="F908" s="30" t="s">
        <v>20</v>
      </c>
      <c r="G908" s="31" t="n">
        <v>-1</v>
      </c>
      <c r="H908" s="32" t="n">
        <v>1.1288</v>
      </c>
      <c r="I908" s="32" t="n">
        <v>1.13</v>
      </c>
      <c r="J908" s="32" t="n">
        <v>0</v>
      </c>
      <c r="K908" s="32" t="n">
        <v>-0</v>
      </c>
      <c r="L908" s="32" t="n">
        <v>-0</v>
      </c>
      <c r="M908" s="6" t="s">
        <f>=I908+J908+K908+L908</f>
      </c>
      <c r="N908" s="30"/>
      <c r="O908" s="30" t="s">
        <v>643</v>
      </c>
    </row>
    <row collapsed="false" customFormat="false" customHeight="false" hidden="false" ht="12.1" outlineLevel="0" r="909">
      <c r="A909" s="29" t="n">
        <v>45966.447858796</v>
      </c>
      <c r="B909" s="30" t="s">
        <v>69</v>
      </c>
      <c r="C909" s="30" t="s">
        <v>647</v>
      </c>
      <c r="D909" s="30" t="s">
        <v>381</v>
      </c>
      <c r="E909" s="30" t="s">
        <v>50</v>
      </c>
      <c r="F909" s="30" t="s">
        <v>20</v>
      </c>
      <c r="G909" s="31" t="n">
        <v>-1</v>
      </c>
      <c r="H909" s="32" t="n">
        <v>1.1288</v>
      </c>
      <c r="I909" s="32" t="n">
        <v>1.13</v>
      </c>
      <c r="J909" s="32" t="n">
        <v>0</v>
      </c>
      <c r="K909" s="32" t="n">
        <v>-0</v>
      </c>
      <c r="L909" s="32" t="n">
        <v>-0</v>
      </c>
      <c r="M909" s="6" t="s">
        <f>=I909+J909+K909+L909</f>
      </c>
      <c r="N909" s="30"/>
      <c r="O909" s="30" t="s">
        <v>643</v>
      </c>
    </row>
    <row collapsed="false" customFormat="false" customHeight="false" hidden="false" ht="12.1" outlineLevel="0" r="910">
      <c r="A910" s="29" t="n">
        <v>45966.447858796</v>
      </c>
      <c r="B910" s="30" t="s">
        <v>69</v>
      </c>
      <c r="C910" s="30" t="s">
        <v>647</v>
      </c>
      <c r="D910" s="30" t="s">
        <v>381</v>
      </c>
      <c r="E910" s="30" t="s">
        <v>50</v>
      </c>
      <c r="F910" s="30" t="s">
        <v>20</v>
      </c>
      <c r="G910" s="31" t="n">
        <v>-1</v>
      </c>
      <c r="H910" s="32" t="n">
        <v>1.1288</v>
      </c>
      <c r="I910" s="32" t="n">
        <v>1.13</v>
      </c>
      <c r="J910" s="32" t="n">
        <v>0</v>
      </c>
      <c r="K910" s="32" t="n">
        <v>-0</v>
      </c>
      <c r="L910" s="32" t="n">
        <v>-0</v>
      </c>
      <c r="M910" s="6" t="s">
        <f>=I910+J910+K910+L910</f>
      </c>
      <c r="N910" s="30"/>
      <c r="O910" s="30" t="s">
        <v>643</v>
      </c>
    </row>
    <row collapsed="false" customFormat="false" customHeight="false" hidden="false" ht="12.1" outlineLevel="0" r="911">
      <c r="A911" s="29" t="n">
        <v>45966.447858796</v>
      </c>
      <c r="B911" s="30" t="s">
        <v>69</v>
      </c>
      <c r="C911" s="30" t="s">
        <v>647</v>
      </c>
      <c r="D911" s="30" t="s">
        <v>381</v>
      </c>
      <c r="E911" s="30" t="s">
        <v>50</v>
      </c>
      <c r="F911" s="30" t="s">
        <v>20</v>
      </c>
      <c r="G911" s="31" t="n">
        <v>-1</v>
      </c>
      <c r="H911" s="32" t="n">
        <v>1.1288</v>
      </c>
      <c r="I911" s="32" t="n">
        <v>1.13</v>
      </c>
      <c r="J911" s="32" t="n">
        <v>0</v>
      </c>
      <c r="K911" s="32" t="n">
        <v>-0</v>
      </c>
      <c r="L911" s="32" t="n">
        <v>-0</v>
      </c>
      <c r="M911" s="6" t="s">
        <f>=I911+J911+K911+L911</f>
      </c>
      <c r="N911" s="30"/>
      <c r="O911" s="30" t="s">
        <v>643</v>
      </c>
    </row>
    <row collapsed="false" customFormat="false" customHeight="false" hidden="false" ht="12.1" outlineLevel="0" r="912">
      <c r="A912" s="29" t="n">
        <v>45966.447858796</v>
      </c>
      <c r="B912" s="30" t="s">
        <v>69</v>
      </c>
      <c r="C912" s="30" t="s">
        <v>647</v>
      </c>
      <c r="D912" s="30" t="s">
        <v>381</v>
      </c>
      <c r="E912" s="30" t="s">
        <v>50</v>
      </c>
      <c r="F912" s="30" t="s">
        <v>20</v>
      </c>
      <c r="G912" s="31" t="n">
        <v>-1</v>
      </c>
      <c r="H912" s="32" t="n">
        <v>1.1288</v>
      </c>
      <c r="I912" s="32" t="n">
        <v>1.13</v>
      </c>
      <c r="J912" s="32" t="n">
        <v>0</v>
      </c>
      <c r="K912" s="32" t="n">
        <v>-0</v>
      </c>
      <c r="L912" s="32" t="n">
        <v>-0</v>
      </c>
      <c r="M912" s="6" t="s">
        <f>=I912+J912+K912+L912</f>
      </c>
      <c r="N912" s="30"/>
      <c r="O912" s="30" t="s">
        <v>643</v>
      </c>
    </row>
    <row collapsed="false" customFormat="false" customHeight="false" hidden="false" ht="12.1" outlineLevel="0" r="913">
      <c r="A913" s="29" t="n">
        <v>45966.447858796</v>
      </c>
      <c r="B913" s="30" t="s">
        <v>69</v>
      </c>
      <c r="C913" s="30" t="s">
        <v>647</v>
      </c>
      <c r="D913" s="30" t="s">
        <v>381</v>
      </c>
      <c r="E913" s="30" t="s">
        <v>50</v>
      </c>
      <c r="F913" s="30" t="s">
        <v>20</v>
      </c>
      <c r="G913" s="31" t="n">
        <v>-1</v>
      </c>
      <c r="H913" s="32" t="n">
        <v>1.1288</v>
      </c>
      <c r="I913" s="32" t="n">
        <v>1.13</v>
      </c>
      <c r="J913" s="32" t="n">
        <v>0</v>
      </c>
      <c r="K913" s="32" t="n">
        <v>-0</v>
      </c>
      <c r="L913" s="32" t="n">
        <v>-0</v>
      </c>
      <c r="M913" s="6" t="s">
        <f>=I913+J913+K913+L913</f>
      </c>
      <c r="N913" s="30"/>
      <c r="O913" s="30" t="s">
        <v>643</v>
      </c>
    </row>
    <row collapsed="false" customFormat="false" customHeight="false" hidden="false" ht="12.1" outlineLevel="0" r="914">
      <c r="A914" s="29" t="n">
        <v>45966.447858796</v>
      </c>
      <c r="B914" s="30" t="s">
        <v>69</v>
      </c>
      <c r="C914" s="30" t="s">
        <v>647</v>
      </c>
      <c r="D914" s="30" t="s">
        <v>381</v>
      </c>
      <c r="E914" s="30" t="s">
        <v>50</v>
      </c>
      <c r="F914" s="30" t="s">
        <v>20</v>
      </c>
      <c r="G914" s="31" t="n">
        <v>-1</v>
      </c>
      <c r="H914" s="32" t="n">
        <v>1.1288</v>
      </c>
      <c r="I914" s="32" t="n">
        <v>1.13</v>
      </c>
      <c r="J914" s="32" t="n">
        <v>0</v>
      </c>
      <c r="K914" s="32" t="n">
        <v>-0</v>
      </c>
      <c r="L914" s="32" t="n">
        <v>-0</v>
      </c>
      <c r="M914" s="6" t="s">
        <f>=I914+J914+K914+L914</f>
      </c>
      <c r="N914" s="30"/>
      <c r="O914" s="30" t="s">
        <v>643</v>
      </c>
    </row>
    <row collapsed="false" customFormat="false" customHeight="false" hidden="false" ht="12.1" outlineLevel="0" r="915">
      <c r="A915" s="29" t="n">
        <v>45966.447858796</v>
      </c>
      <c r="B915" s="30" t="s">
        <v>69</v>
      </c>
      <c r="C915" s="30" t="s">
        <v>647</v>
      </c>
      <c r="D915" s="30" t="s">
        <v>381</v>
      </c>
      <c r="E915" s="30" t="s">
        <v>50</v>
      </c>
      <c r="F915" s="30" t="s">
        <v>20</v>
      </c>
      <c r="G915" s="31" t="n">
        <v>-1</v>
      </c>
      <c r="H915" s="32" t="n">
        <v>1.1288</v>
      </c>
      <c r="I915" s="32" t="n">
        <v>1.13</v>
      </c>
      <c r="J915" s="32" t="n">
        <v>0</v>
      </c>
      <c r="K915" s="32" t="n">
        <v>-0</v>
      </c>
      <c r="L915" s="32" t="n">
        <v>-0</v>
      </c>
      <c r="M915" s="6" t="s">
        <f>=I915+J915+K915+L915</f>
      </c>
      <c r="N915" s="30"/>
      <c r="O915" s="30" t="s">
        <v>643</v>
      </c>
    </row>
    <row collapsed="false" customFormat="false" customHeight="false" hidden="false" ht="12.1" outlineLevel="0" r="916">
      <c r="A916" s="29" t="n">
        <v>45966.447858796</v>
      </c>
      <c r="B916" s="30" t="s">
        <v>69</v>
      </c>
      <c r="C916" s="30" t="s">
        <v>647</v>
      </c>
      <c r="D916" s="30" t="s">
        <v>381</v>
      </c>
      <c r="E916" s="30" t="s">
        <v>50</v>
      </c>
      <c r="F916" s="30" t="s">
        <v>20</v>
      </c>
      <c r="G916" s="31" t="n">
        <v>-1</v>
      </c>
      <c r="H916" s="32" t="n">
        <v>1.1288</v>
      </c>
      <c r="I916" s="32" t="n">
        <v>1.13</v>
      </c>
      <c r="J916" s="32" t="n">
        <v>0</v>
      </c>
      <c r="K916" s="32" t="n">
        <v>-0</v>
      </c>
      <c r="L916" s="32" t="n">
        <v>-0</v>
      </c>
      <c r="M916" s="6" t="s">
        <f>=I916+J916+K916+L916</f>
      </c>
      <c r="N916" s="30"/>
      <c r="O916" s="30" t="s">
        <v>643</v>
      </c>
    </row>
    <row collapsed="false" customFormat="false" customHeight="false" hidden="false" ht="12.1" outlineLevel="0" r="917">
      <c r="A917" s="29" t="n">
        <v>45966.447858796</v>
      </c>
      <c r="B917" s="30" t="s">
        <v>69</v>
      </c>
      <c r="C917" s="30" t="s">
        <v>647</v>
      </c>
      <c r="D917" s="30" t="s">
        <v>381</v>
      </c>
      <c r="E917" s="30" t="s">
        <v>50</v>
      </c>
      <c r="F917" s="30" t="s">
        <v>20</v>
      </c>
      <c r="G917" s="31" t="n">
        <v>-1</v>
      </c>
      <c r="H917" s="32" t="n">
        <v>1.1288</v>
      </c>
      <c r="I917" s="32" t="n">
        <v>1.13</v>
      </c>
      <c r="J917" s="32" t="n">
        <v>0</v>
      </c>
      <c r="K917" s="32" t="n">
        <v>-0</v>
      </c>
      <c r="L917" s="32" t="n">
        <v>-0</v>
      </c>
      <c r="M917" s="6" t="s">
        <f>=I917+J917+K917+L917</f>
      </c>
      <c r="N917" s="30"/>
      <c r="O917" s="30" t="s">
        <v>643</v>
      </c>
    </row>
    <row collapsed="false" customFormat="false" customHeight="false" hidden="false" ht="12.1" outlineLevel="0" r="918">
      <c r="A918" s="29" t="n">
        <v>45966.447858796</v>
      </c>
      <c r="B918" s="30" t="s">
        <v>69</v>
      </c>
      <c r="C918" s="30" t="s">
        <v>647</v>
      </c>
      <c r="D918" s="30" t="s">
        <v>381</v>
      </c>
      <c r="E918" s="30" t="s">
        <v>50</v>
      </c>
      <c r="F918" s="30" t="s">
        <v>20</v>
      </c>
      <c r="G918" s="31" t="n">
        <v>-1</v>
      </c>
      <c r="H918" s="32" t="n">
        <v>1.1288</v>
      </c>
      <c r="I918" s="32" t="n">
        <v>1.13</v>
      </c>
      <c r="J918" s="32" t="n">
        <v>0</v>
      </c>
      <c r="K918" s="32" t="n">
        <v>-0</v>
      </c>
      <c r="L918" s="32" t="n">
        <v>-0</v>
      </c>
      <c r="M918" s="6" t="s">
        <f>=I918+J918+K918+L918</f>
      </c>
      <c r="N918" s="30"/>
      <c r="O918" s="30" t="s">
        <v>643</v>
      </c>
    </row>
    <row collapsed="false" customFormat="false" customHeight="false" hidden="false" ht="12.1" outlineLevel="0" r="919">
      <c r="A919" s="29" t="n">
        <v>45966.447858796</v>
      </c>
      <c r="B919" s="30" t="s">
        <v>69</v>
      </c>
      <c r="C919" s="30" t="s">
        <v>647</v>
      </c>
      <c r="D919" s="30" t="s">
        <v>381</v>
      </c>
      <c r="E919" s="30" t="s">
        <v>50</v>
      </c>
      <c r="F919" s="30" t="s">
        <v>20</v>
      </c>
      <c r="G919" s="31" t="n">
        <v>-1</v>
      </c>
      <c r="H919" s="32" t="n">
        <v>1.1288</v>
      </c>
      <c r="I919" s="32" t="n">
        <v>1.13</v>
      </c>
      <c r="J919" s="32" t="n">
        <v>0</v>
      </c>
      <c r="K919" s="32" t="n">
        <v>-0</v>
      </c>
      <c r="L919" s="32" t="n">
        <v>-0</v>
      </c>
      <c r="M919" s="6" t="s">
        <f>=I919+J919+K919+L919</f>
      </c>
      <c r="N919" s="30"/>
      <c r="O919" s="30" t="s">
        <v>643</v>
      </c>
    </row>
    <row collapsed="false" customFormat="false" customHeight="false" hidden="false" ht="12.1" outlineLevel="0" r="920">
      <c r="A920" s="29" t="n">
        <v>45966.447858796</v>
      </c>
      <c r="B920" s="30" t="s">
        <v>69</v>
      </c>
      <c r="C920" s="30" t="s">
        <v>647</v>
      </c>
      <c r="D920" s="30" t="s">
        <v>381</v>
      </c>
      <c r="E920" s="30" t="s">
        <v>50</v>
      </c>
      <c r="F920" s="30" t="s">
        <v>20</v>
      </c>
      <c r="G920" s="31" t="n">
        <v>-1</v>
      </c>
      <c r="H920" s="32" t="n">
        <v>1.1288</v>
      </c>
      <c r="I920" s="32" t="n">
        <v>1.13</v>
      </c>
      <c r="J920" s="32" t="n">
        <v>0</v>
      </c>
      <c r="K920" s="32" t="n">
        <v>-0</v>
      </c>
      <c r="L920" s="32" t="n">
        <v>-0</v>
      </c>
      <c r="M920" s="6" t="s">
        <f>=I920+J920+K920+L920</f>
      </c>
      <c r="N920" s="30"/>
      <c r="O920" s="30" t="s">
        <v>643</v>
      </c>
    </row>
    <row collapsed="false" customFormat="false" customHeight="false" hidden="false" ht="12.1" outlineLevel="0" r="921">
      <c r="A921" s="29" t="n">
        <v>45966.447858796</v>
      </c>
      <c r="B921" s="30" t="s">
        <v>69</v>
      </c>
      <c r="C921" s="30" t="s">
        <v>647</v>
      </c>
      <c r="D921" s="30" t="s">
        <v>381</v>
      </c>
      <c r="E921" s="30" t="s">
        <v>50</v>
      </c>
      <c r="F921" s="30" t="s">
        <v>20</v>
      </c>
      <c r="G921" s="31" t="n">
        <v>-1</v>
      </c>
      <c r="H921" s="32" t="n">
        <v>1.1288</v>
      </c>
      <c r="I921" s="32" t="n">
        <v>1.13</v>
      </c>
      <c r="J921" s="32" t="n">
        <v>0</v>
      </c>
      <c r="K921" s="32" t="n">
        <v>-0</v>
      </c>
      <c r="L921" s="32" t="n">
        <v>-0</v>
      </c>
      <c r="M921" s="6" t="s">
        <f>=I921+J921+K921+L921</f>
      </c>
      <c r="N921" s="30"/>
      <c r="O921" s="30" t="s">
        <v>643</v>
      </c>
    </row>
    <row collapsed="false" customFormat="false" customHeight="false" hidden="false" ht="12.1" outlineLevel="0" r="922">
      <c r="A922" s="29" t="n">
        <v>45966.447858796</v>
      </c>
      <c r="B922" s="30" t="s">
        <v>69</v>
      </c>
      <c r="C922" s="30" t="s">
        <v>647</v>
      </c>
      <c r="D922" s="30" t="s">
        <v>381</v>
      </c>
      <c r="E922" s="30" t="s">
        <v>50</v>
      </c>
      <c r="F922" s="30" t="s">
        <v>20</v>
      </c>
      <c r="G922" s="31" t="n">
        <v>-1</v>
      </c>
      <c r="H922" s="32" t="n">
        <v>1.1288</v>
      </c>
      <c r="I922" s="32" t="n">
        <v>1.13</v>
      </c>
      <c r="J922" s="32" t="n">
        <v>0</v>
      </c>
      <c r="K922" s="32" t="n">
        <v>-0</v>
      </c>
      <c r="L922" s="32" t="n">
        <v>-0</v>
      </c>
      <c r="M922" s="6" t="s">
        <f>=I922+J922+K922+L922</f>
      </c>
      <c r="N922" s="30"/>
      <c r="O922" s="30" t="s">
        <v>643</v>
      </c>
    </row>
    <row collapsed="false" customFormat="false" customHeight="false" hidden="false" ht="12.1" outlineLevel="0" r="923">
      <c r="A923" s="29" t="n">
        <v>45966.447858796</v>
      </c>
      <c r="B923" s="30" t="s">
        <v>69</v>
      </c>
      <c r="C923" s="30" t="s">
        <v>647</v>
      </c>
      <c r="D923" s="30" t="s">
        <v>381</v>
      </c>
      <c r="E923" s="30" t="s">
        <v>50</v>
      </c>
      <c r="F923" s="30" t="s">
        <v>20</v>
      </c>
      <c r="G923" s="31" t="n">
        <v>-1</v>
      </c>
      <c r="H923" s="32" t="n">
        <v>1.1288</v>
      </c>
      <c r="I923" s="32" t="n">
        <v>1.13</v>
      </c>
      <c r="J923" s="32" t="n">
        <v>0</v>
      </c>
      <c r="K923" s="32" t="n">
        <v>-0</v>
      </c>
      <c r="L923" s="32" t="n">
        <v>-0</v>
      </c>
      <c r="M923" s="6" t="s">
        <f>=I923+J923+K923+L923</f>
      </c>
      <c r="N923" s="30"/>
      <c r="O923" s="30" t="s">
        <v>643</v>
      </c>
    </row>
    <row collapsed="false" customFormat="false" customHeight="false" hidden="false" ht="12.1" outlineLevel="0" r="924">
      <c r="A924" s="29" t="n">
        <v>45966.447858796</v>
      </c>
      <c r="B924" s="30" t="s">
        <v>69</v>
      </c>
      <c r="C924" s="30" t="s">
        <v>647</v>
      </c>
      <c r="D924" s="30" t="s">
        <v>381</v>
      </c>
      <c r="E924" s="30" t="s">
        <v>50</v>
      </c>
      <c r="F924" s="30" t="s">
        <v>20</v>
      </c>
      <c r="G924" s="31" t="n">
        <v>-1</v>
      </c>
      <c r="H924" s="32" t="n">
        <v>1.1288</v>
      </c>
      <c r="I924" s="32" t="n">
        <v>1.13</v>
      </c>
      <c r="J924" s="32" t="n">
        <v>0</v>
      </c>
      <c r="K924" s="32" t="n">
        <v>-0</v>
      </c>
      <c r="L924" s="32" t="n">
        <v>-0</v>
      </c>
      <c r="M924" s="6" t="s">
        <f>=I924+J924+K924+L924</f>
      </c>
      <c r="N924" s="30"/>
      <c r="O924" s="30" t="s">
        <v>643</v>
      </c>
    </row>
    <row collapsed="false" customFormat="false" customHeight="false" hidden="false" ht="12.1" outlineLevel="0" r="925">
      <c r="A925" s="29" t="n">
        <v>45966.447858796</v>
      </c>
      <c r="B925" s="30" t="s">
        <v>69</v>
      </c>
      <c r="C925" s="30" t="s">
        <v>647</v>
      </c>
      <c r="D925" s="30" t="s">
        <v>381</v>
      </c>
      <c r="E925" s="30" t="s">
        <v>50</v>
      </c>
      <c r="F925" s="30" t="s">
        <v>20</v>
      </c>
      <c r="G925" s="31" t="n">
        <v>-1</v>
      </c>
      <c r="H925" s="32" t="n">
        <v>1.1288</v>
      </c>
      <c r="I925" s="32" t="n">
        <v>1.13</v>
      </c>
      <c r="J925" s="32" t="n">
        <v>0</v>
      </c>
      <c r="K925" s="32" t="n">
        <v>-0</v>
      </c>
      <c r="L925" s="32" t="n">
        <v>-0</v>
      </c>
      <c r="M925" s="6" t="s">
        <f>=I925+J925+K925+L925</f>
      </c>
      <c r="N925" s="30"/>
      <c r="O925" s="30" t="s">
        <v>643</v>
      </c>
    </row>
    <row collapsed="false" customFormat="false" customHeight="false" hidden="false" ht="12.1" outlineLevel="0" r="926">
      <c r="A926" s="29" t="n">
        <v>45966.447858796</v>
      </c>
      <c r="B926" s="30" t="s">
        <v>69</v>
      </c>
      <c r="C926" s="30" t="s">
        <v>647</v>
      </c>
      <c r="D926" s="30" t="s">
        <v>381</v>
      </c>
      <c r="E926" s="30" t="s">
        <v>50</v>
      </c>
      <c r="F926" s="30" t="s">
        <v>20</v>
      </c>
      <c r="G926" s="31" t="n">
        <v>-1</v>
      </c>
      <c r="H926" s="32" t="n">
        <v>1.1288</v>
      </c>
      <c r="I926" s="32" t="n">
        <v>1.13</v>
      </c>
      <c r="J926" s="32" t="n">
        <v>0</v>
      </c>
      <c r="K926" s="32" t="n">
        <v>-0</v>
      </c>
      <c r="L926" s="32" t="n">
        <v>-0</v>
      </c>
      <c r="M926" s="6" t="s">
        <f>=I926+J926+K926+L926</f>
      </c>
      <c r="N926" s="30"/>
      <c r="O926" s="30" t="s">
        <v>643</v>
      </c>
    </row>
    <row collapsed="false" customFormat="false" customHeight="false" hidden="false" ht="12.1" outlineLevel="0" r="927">
      <c r="A927" s="29" t="n">
        <v>45966.447858796</v>
      </c>
      <c r="B927" s="30" t="s">
        <v>69</v>
      </c>
      <c r="C927" s="30" t="s">
        <v>647</v>
      </c>
      <c r="D927" s="30" t="s">
        <v>381</v>
      </c>
      <c r="E927" s="30" t="s">
        <v>50</v>
      </c>
      <c r="F927" s="30" t="s">
        <v>20</v>
      </c>
      <c r="G927" s="31" t="n">
        <v>-1</v>
      </c>
      <c r="H927" s="32" t="n">
        <v>1.1288</v>
      </c>
      <c r="I927" s="32" t="n">
        <v>1.13</v>
      </c>
      <c r="J927" s="32" t="n">
        <v>0</v>
      </c>
      <c r="K927" s="32" t="n">
        <v>-0</v>
      </c>
      <c r="L927" s="32" t="n">
        <v>-0</v>
      </c>
      <c r="M927" s="6" t="s">
        <f>=I927+J927+K927+L927</f>
      </c>
      <c r="N927" s="30"/>
      <c r="O927" s="30" t="s">
        <v>643</v>
      </c>
    </row>
    <row collapsed="false" customFormat="false" customHeight="false" hidden="false" ht="12.1" outlineLevel="0" r="928">
      <c r="A928" s="29" t="n">
        <v>45966.447858796</v>
      </c>
      <c r="B928" s="30" t="s">
        <v>69</v>
      </c>
      <c r="C928" s="30" t="s">
        <v>647</v>
      </c>
      <c r="D928" s="30" t="s">
        <v>381</v>
      </c>
      <c r="E928" s="30" t="s">
        <v>50</v>
      </c>
      <c r="F928" s="30" t="s">
        <v>20</v>
      </c>
      <c r="G928" s="31" t="n">
        <v>-1</v>
      </c>
      <c r="H928" s="32" t="n">
        <v>1.1288</v>
      </c>
      <c r="I928" s="32" t="n">
        <v>1.13</v>
      </c>
      <c r="J928" s="32" t="n">
        <v>0</v>
      </c>
      <c r="K928" s="32" t="n">
        <v>-0</v>
      </c>
      <c r="L928" s="32" t="n">
        <v>-0</v>
      </c>
      <c r="M928" s="6" t="s">
        <f>=I928+J928+K928+L928</f>
      </c>
      <c r="N928" s="30"/>
      <c r="O928" s="30" t="s">
        <v>643</v>
      </c>
    </row>
    <row collapsed="false" customFormat="false" customHeight="false" hidden="false" ht="12.1" outlineLevel="0" r="929">
      <c r="A929" s="29" t="n">
        <v>45966.447858796</v>
      </c>
      <c r="B929" s="30" t="s">
        <v>69</v>
      </c>
      <c r="C929" s="30" t="s">
        <v>647</v>
      </c>
      <c r="D929" s="30" t="s">
        <v>381</v>
      </c>
      <c r="E929" s="30" t="s">
        <v>50</v>
      </c>
      <c r="F929" s="30" t="s">
        <v>20</v>
      </c>
      <c r="G929" s="31" t="n">
        <v>-1</v>
      </c>
      <c r="H929" s="32" t="n">
        <v>1.1288</v>
      </c>
      <c r="I929" s="32" t="n">
        <v>1.13</v>
      </c>
      <c r="J929" s="32" t="n">
        <v>0</v>
      </c>
      <c r="K929" s="32" t="n">
        <v>-0</v>
      </c>
      <c r="L929" s="32" t="n">
        <v>-0</v>
      </c>
      <c r="M929" s="6" t="s">
        <f>=I929+J929+K929+L929</f>
      </c>
      <c r="N929" s="30"/>
      <c r="O929" s="30" t="s">
        <v>643</v>
      </c>
    </row>
    <row collapsed="false" customFormat="false" customHeight="false" hidden="false" ht="12.1" outlineLevel="0" r="930">
      <c r="A930" s="29" t="n">
        <v>45966.447858796</v>
      </c>
      <c r="B930" s="30" t="s">
        <v>69</v>
      </c>
      <c r="C930" s="30" t="s">
        <v>647</v>
      </c>
      <c r="D930" s="30" t="s">
        <v>381</v>
      </c>
      <c r="E930" s="30" t="s">
        <v>50</v>
      </c>
      <c r="F930" s="30" t="s">
        <v>20</v>
      </c>
      <c r="G930" s="31" t="n">
        <v>-1</v>
      </c>
      <c r="H930" s="32" t="n">
        <v>1.1288</v>
      </c>
      <c r="I930" s="32" t="n">
        <v>1.13</v>
      </c>
      <c r="J930" s="32" t="n">
        <v>0</v>
      </c>
      <c r="K930" s="32" t="n">
        <v>-0</v>
      </c>
      <c r="L930" s="32" t="n">
        <v>-0</v>
      </c>
      <c r="M930" s="6" t="s">
        <f>=I930+J930+K930+L930</f>
      </c>
      <c r="N930" s="30"/>
      <c r="O930" s="30" t="s">
        <v>643</v>
      </c>
    </row>
    <row collapsed="false" customFormat="false" customHeight="false" hidden="false" ht="12.1" outlineLevel="0" r="931">
      <c r="A931" s="29" t="n">
        <v>45966.447858796</v>
      </c>
      <c r="B931" s="30" t="s">
        <v>69</v>
      </c>
      <c r="C931" s="30" t="s">
        <v>647</v>
      </c>
      <c r="D931" s="30" t="s">
        <v>381</v>
      </c>
      <c r="E931" s="30" t="s">
        <v>50</v>
      </c>
      <c r="F931" s="30" t="s">
        <v>20</v>
      </c>
      <c r="G931" s="31" t="n">
        <v>-1</v>
      </c>
      <c r="H931" s="32" t="n">
        <v>1.1288</v>
      </c>
      <c r="I931" s="32" t="n">
        <v>1.13</v>
      </c>
      <c r="J931" s="32" t="n">
        <v>0</v>
      </c>
      <c r="K931" s="32" t="n">
        <v>-0</v>
      </c>
      <c r="L931" s="32" t="n">
        <v>-0</v>
      </c>
      <c r="M931" s="6" t="s">
        <f>=I931+J931+K931+L931</f>
      </c>
      <c r="N931" s="30"/>
      <c r="O931" s="30" t="s">
        <v>643</v>
      </c>
    </row>
    <row collapsed="false" customFormat="false" customHeight="false" hidden="false" ht="12.1" outlineLevel="0" r="932">
      <c r="A932" s="29" t="n">
        <v>45966.447858796</v>
      </c>
      <c r="B932" s="30" t="s">
        <v>69</v>
      </c>
      <c r="C932" s="30" t="s">
        <v>647</v>
      </c>
      <c r="D932" s="30" t="s">
        <v>381</v>
      </c>
      <c r="E932" s="30" t="s">
        <v>50</v>
      </c>
      <c r="F932" s="30" t="s">
        <v>20</v>
      </c>
      <c r="G932" s="31" t="n">
        <v>-1</v>
      </c>
      <c r="H932" s="32" t="n">
        <v>1.1288</v>
      </c>
      <c r="I932" s="32" t="n">
        <v>1.13</v>
      </c>
      <c r="J932" s="32" t="n">
        <v>0</v>
      </c>
      <c r="K932" s="32" t="n">
        <v>-0</v>
      </c>
      <c r="L932" s="32" t="n">
        <v>-0</v>
      </c>
      <c r="M932" s="6" t="s">
        <f>=I932+J932+K932+L932</f>
      </c>
      <c r="N932" s="30"/>
      <c r="O932" s="30" t="s">
        <v>643</v>
      </c>
    </row>
    <row collapsed="false" customFormat="false" customHeight="false" hidden="false" ht="12.1" outlineLevel="0" r="933">
      <c r="A933" s="29" t="n">
        <v>45966.447858796</v>
      </c>
      <c r="B933" s="30" t="s">
        <v>69</v>
      </c>
      <c r="C933" s="30" t="s">
        <v>647</v>
      </c>
      <c r="D933" s="30" t="s">
        <v>381</v>
      </c>
      <c r="E933" s="30" t="s">
        <v>50</v>
      </c>
      <c r="F933" s="30" t="s">
        <v>20</v>
      </c>
      <c r="G933" s="31" t="n">
        <v>-1</v>
      </c>
      <c r="H933" s="32" t="n">
        <v>1.1288</v>
      </c>
      <c r="I933" s="32" t="n">
        <v>1.13</v>
      </c>
      <c r="J933" s="32" t="n">
        <v>0</v>
      </c>
      <c r="K933" s="32" t="n">
        <v>-0</v>
      </c>
      <c r="L933" s="32" t="n">
        <v>-0</v>
      </c>
      <c r="M933" s="6" t="s">
        <f>=I933+J933+K933+L933</f>
      </c>
      <c r="N933" s="30"/>
      <c r="O933" s="30" t="s">
        <v>643</v>
      </c>
    </row>
    <row collapsed="false" customFormat="false" customHeight="false" hidden="false" ht="12.1" outlineLevel="0" r="934">
      <c r="A934" s="29" t="n">
        <v>45966.447858796</v>
      </c>
      <c r="B934" s="30" t="s">
        <v>69</v>
      </c>
      <c r="C934" s="30" t="s">
        <v>647</v>
      </c>
      <c r="D934" s="30" t="s">
        <v>381</v>
      </c>
      <c r="E934" s="30" t="s">
        <v>50</v>
      </c>
      <c r="F934" s="30" t="s">
        <v>20</v>
      </c>
      <c r="G934" s="31" t="n">
        <v>-1</v>
      </c>
      <c r="H934" s="32" t="n">
        <v>1.1288</v>
      </c>
      <c r="I934" s="32" t="n">
        <v>1.13</v>
      </c>
      <c r="J934" s="32" t="n">
        <v>0</v>
      </c>
      <c r="K934" s="32" t="n">
        <v>-0</v>
      </c>
      <c r="L934" s="32" t="n">
        <v>-0</v>
      </c>
      <c r="M934" s="6" t="s">
        <f>=I934+J934+K934+L934</f>
      </c>
      <c r="N934" s="30"/>
      <c r="O934" s="30" t="s">
        <v>643</v>
      </c>
    </row>
    <row collapsed="false" customFormat="false" customHeight="false" hidden="false" ht="12.1" outlineLevel="0" r="935">
      <c r="A935" s="29" t="n">
        <v>45966.447858796</v>
      </c>
      <c r="B935" s="30" t="s">
        <v>69</v>
      </c>
      <c r="C935" s="30" t="s">
        <v>647</v>
      </c>
      <c r="D935" s="30" t="s">
        <v>381</v>
      </c>
      <c r="E935" s="30" t="s">
        <v>50</v>
      </c>
      <c r="F935" s="30" t="s">
        <v>20</v>
      </c>
      <c r="G935" s="31" t="n">
        <v>-1</v>
      </c>
      <c r="H935" s="32" t="n">
        <v>1.1288</v>
      </c>
      <c r="I935" s="32" t="n">
        <v>1.13</v>
      </c>
      <c r="J935" s="32" t="n">
        <v>0</v>
      </c>
      <c r="K935" s="32" t="n">
        <v>-0</v>
      </c>
      <c r="L935" s="32" t="n">
        <v>-0</v>
      </c>
      <c r="M935" s="6" t="s">
        <f>=I935+J935+K935+L935</f>
      </c>
      <c r="N935" s="30"/>
      <c r="O935" s="30" t="s">
        <v>643</v>
      </c>
    </row>
    <row collapsed="false" customFormat="false" customHeight="false" hidden="false" ht="12.1" outlineLevel="0" r="936">
      <c r="A936" s="29" t="n">
        <v>45966.447858796</v>
      </c>
      <c r="B936" s="30" t="s">
        <v>69</v>
      </c>
      <c r="C936" s="30" t="s">
        <v>647</v>
      </c>
      <c r="D936" s="30" t="s">
        <v>381</v>
      </c>
      <c r="E936" s="30" t="s">
        <v>50</v>
      </c>
      <c r="F936" s="30" t="s">
        <v>20</v>
      </c>
      <c r="G936" s="31" t="n">
        <v>-1</v>
      </c>
      <c r="H936" s="32" t="n">
        <v>1.1288</v>
      </c>
      <c r="I936" s="32" t="n">
        <v>1.13</v>
      </c>
      <c r="J936" s="32" t="n">
        <v>0</v>
      </c>
      <c r="K936" s="32" t="n">
        <v>-0</v>
      </c>
      <c r="L936" s="32" t="n">
        <v>-0</v>
      </c>
      <c r="M936" s="6" t="s">
        <f>=I936+J936+K936+L936</f>
      </c>
      <c r="N936" s="30"/>
      <c r="O936" s="30" t="s">
        <v>643</v>
      </c>
    </row>
    <row collapsed="false" customFormat="false" customHeight="false" hidden="false" ht="12.1" outlineLevel="0" r="937">
      <c r="A937" s="29" t="n">
        <v>45966.447858796</v>
      </c>
      <c r="B937" s="30" t="s">
        <v>69</v>
      </c>
      <c r="C937" s="30" t="s">
        <v>647</v>
      </c>
      <c r="D937" s="30" t="s">
        <v>381</v>
      </c>
      <c r="E937" s="30" t="s">
        <v>50</v>
      </c>
      <c r="F937" s="30" t="s">
        <v>20</v>
      </c>
      <c r="G937" s="31" t="n">
        <v>-1</v>
      </c>
      <c r="H937" s="32" t="n">
        <v>1.1288</v>
      </c>
      <c r="I937" s="32" t="n">
        <v>1.13</v>
      </c>
      <c r="J937" s="32" t="n">
        <v>0</v>
      </c>
      <c r="K937" s="32" t="n">
        <v>-0</v>
      </c>
      <c r="L937" s="32" t="n">
        <v>-0</v>
      </c>
      <c r="M937" s="6" t="s">
        <f>=I937+J937+K937+L937</f>
      </c>
      <c r="N937" s="30"/>
      <c r="O937" s="30" t="s">
        <v>643</v>
      </c>
    </row>
    <row collapsed="false" customFormat="false" customHeight="false" hidden="false" ht="12.1" outlineLevel="0" r="938">
      <c r="A938" s="29" t="n">
        <v>45966.447858796</v>
      </c>
      <c r="B938" s="30" t="s">
        <v>69</v>
      </c>
      <c r="C938" s="30" t="s">
        <v>647</v>
      </c>
      <c r="D938" s="30" t="s">
        <v>381</v>
      </c>
      <c r="E938" s="30" t="s">
        <v>50</v>
      </c>
      <c r="F938" s="30" t="s">
        <v>20</v>
      </c>
      <c r="G938" s="31" t="n">
        <v>-1</v>
      </c>
      <c r="H938" s="32" t="n">
        <v>1.1288</v>
      </c>
      <c r="I938" s="32" t="n">
        <v>1.13</v>
      </c>
      <c r="J938" s="32" t="n">
        <v>0</v>
      </c>
      <c r="K938" s="32" t="n">
        <v>-0</v>
      </c>
      <c r="L938" s="32" t="n">
        <v>-0</v>
      </c>
      <c r="M938" s="6" t="s">
        <f>=I938+J938+K938+L938</f>
      </c>
      <c r="N938" s="30"/>
      <c r="O938" s="30" t="s">
        <v>643</v>
      </c>
    </row>
    <row collapsed="false" customFormat="false" customHeight="false" hidden="false" ht="12.1" outlineLevel="0" r="939">
      <c r="A939" s="29" t="n">
        <v>45966.447858796</v>
      </c>
      <c r="B939" s="30" t="s">
        <v>69</v>
      </c>
      <c r="C939" s="30" t="s">
        <v>647</v>
      </c>
      <c r="D939" s="30" t="s">
        <v>381</v>
      </c>
      <c r="E939" s="30" t="s">
        <v>50</v>
      </c>
      <c r="F939" s="30" t="s">
        <v>20</v>
      </c>
      <c r="G939" s="31" t="n">
        <v>-1</v>
      </c>
      <c r="H939" s="32" t="n">
        <v>1.1288</v>
      </c>
      <c r="I939" s="32" t="n">
        <v>1.13</v>
      </c>
      <c r="J939" s="32" t="n">
        <v>0</v>
      </c>
      <c r="K939" s="32" t="n">
        <v>-0</v>
      </c>
      <c r="L939" s="32" t="n">
        <v>-0</v>
      </c>
      <c r="M939" s="6" t="s">
        <f>=I939+J939+K939+L939</f>
      </c>
      <c r="N939" s="30"/>
      <c r="O939" s="30" t="s">
        <v>643</v>
      </c>
    </row>
    <row collapsed="false" customFormat="false" customHeight="false" hidden="false" ht="12.1" outlineLevel="0" r="940">
      <c r="A940" s="29" t="n">
        <v>45966.447858796</v>
      </c>
      <c r="B940" s="30" t="s">
        <v>69</v>
      </c>
      <c r="C940" s="30" t="s">
        <v>647</v>
      </c>
      <c r="D940" s="30" t="s">
        <v>381</v>
      </c>
      <c r="E940" s="30" t="s">
        <v>50</v>
      </c>
      <c r="F940" s="30" t="s">
        <v>20</v>
      </c>
      <c r="G940" s="31" t="n">
        <v>-1</v>
      </c>
      <c r="H940" s="32" t="n">
        <v>1.1288</v>
      </c>
      <c r="I940" s="32" t="n">
        <v>1.13</v>
      </c>
      <c r="J940" s="32" t="n">
        <v>0</v>
      </c>
      <c r="K940" s="32" t="n">
        <v>-0</v>
      </c>
      <c r="L940" s="32" t="n">
        <v>-0</v>
      </c>
      <c r="M940" s="6" t="s">
        <f>=I940+J940+K940+L940</f>
      </c>
      <c r="N940" s="30"/>
      <c r="O940" s="30" t="s">
        <v>643</v>
      </c>
    </row>
    <row collapsed="false" customFormat="false" customHeight="false" hidden="false" ht="12.1" outlineLevel="0" r="941">
      <c r="A941" s="29" t="n">
        <v>45966.447858796</v>
      </c>
      <c r="B941" s="30" t="s">
        <v>69</v>
      </c>
      <c r="C941" s="30" t="s">
        <v>647</v>
      </c>
      <c r="D941" s="30" t="s">
        <v>381</v>
      </c>
      <c r="E941" s="30" t="s">
        <v>50</v>
      </c>
      <c r="F941" s="30" t="s">
        <v>20</v>
      </c>
      <c r="G941" s="31" t="n">
        <v>-1</v>
      </c>
      <c r="H941" s="32" t="n">
        <v>1.1288</v>
      </c>
      <c r="I941" s="32" t="n">
        <v>1.13</v>
      </c>
      <c r="J941" s="32" t="n">
        <v>0</v>
      </c>
      <c r="K941" s="32" t="n">
        <v>-0</v>
      </c>
      <c r="L941" s="32" t="n">
        <v>-0</v>
      </c>
      <c r="M941" s="6" t="s">
        <f>=I941+J941+K941+L941</f>
      </c>
      <c r="N941" s="30"/>
      <c r="O941" s="30" t="s">
        <v>643</v>
      </c>
    </row>
    <row collapsed="false" customFormat="false" customHeight="false" hidden="false" ht="12.1" outlineLevel="0" r="942">
      <c r="A942" s="29" t="n">
        <v>45966.447858796</v>
      </c>
      <c r="B942" s="30" t="s">
        <v>69</v>
      </c>
      <c r="C942" s="30" t="s">
        <v>647</v>
      </c>
      <c r="D942" s="30" t="s">
        <v>381</v>
      </c>
      <c r="E942" s="30" t="s">
        <v>50</v>
      </c>
      <c r="F942" s="30" t="s">
        <v>20</v>
      </c>
      <c r="G942" s="31" t="n">
        <v>-1</v>
      </c>
      <c r="H942" s="32" t="n">
        <v>1.1288</v>
      </c>
      <c r="I942" s="32" t="n">
        <v>1.13</v>
      </c>
      <c r="J942" s="32" t="n">
        <v>0</v>
      </c>
      <c r="K942" s="32" t="n">
        <v>-0</v>
      </c>
      <c r="L942" s="32" t="n">
        <v>-0</v>
      </c>
      <c r="M942" s="6" t="s">
        <f>=I942+J942+K942+L942</f>
      </c>
      <c r="N942" s="30"/>
      <c r="O942" s="30" t="s">
        <v>643</v>
      </c>
    </row>
    <row collapsed="false" customFormat="false" customHeight="false" hidden="false" ht="12.1" outlineLevel="0" r="943">
      <c r="A943" s="29" t="n">
        <v>45966.447858796</v>
      </c>
      <c r="B943" s="30" t="s">
        <v>69</v>
      </c>
      <c r="C943" s="30" t="s">
        <v>647</v>
      </c>
      <c r="D943" s="30" t="s">
        <v>381</v>
      </c>
      <c r="E943" s="30" t="s">
        <v>50</v>
      </c>
      <c r="F943" s="30" t="s">
        <v>20</v>
      </c>
      <c r="G943" s="31" t="n">
        <v>-1</v>
      </c>
      <c r="H943" s="32" t="n">
        <v>1.1288</v>
      </c>
      <c r="I943" s="32" t="n">
        <v>1.13</v>
      </c>
      <c r="J943" s="32" t="n">
        <v>0</v>
      </c>
      <c r="K943" s="32" t="n">
        <v>-0</v>
      </c>
      <c r="L943" s="32" t="n">
        <v>-0</v>
      </c>
      <c r="M943" s="6" t="s">
        <f>=I943+J943+K943+L943</f>
      </c>
      <c r="N943" s="30"/>
      <c r="O943" s="30" t="s">
        <v>643</v>
      </c>
    </row>
    <row collapsed="false" customFormat="false" customHeight="false" hidden="false" ht="12.1" outlineLevel="0" r="944">
      <c r="A944" s="29" t="n">
        <v>45966.447858796</v>
      </c>
      <c r="B944" s="30" t="s">
        <v>69</v>
      </c>
      <c r="C944" s="30" t="s">
        <v>647</v>
      </c>
      <c r="D944" s="30" t="s">
        <v>381</v>
      </c>
      <c r="E944" s="30" t="s">
        <v>50</v>
      </c>
      <c r="F944" s="30" t="s">
        <v>20</v>
      </c>
      <c r="G944" s="31" t="n">
        <v>-1</v>
      </c>
      <c r="H944" s="32" t="n">
        <v>1.1288</v>
      </c>
      <c r="I944" s="32" t="n">
        <v>1.13</v>
      </c>
      <c r="J944" s="32" t="n">
        <v>0</v>
      </c>
      <c r="K944" s="32" t="n">
        <v>-0</v>
      </c>
      <c r="L944" s="32" t="n">
        <v>-0</v>
      </c>
      <c r="M944" s="6" t="s">
        <f>=I944+J944+K944+L944</f>
      </c>
      <c r="N944" s="30"/>
      <c r="O944" s="30" t="s">
        <v>643</v>
      </c>
    </row>
    <row collapsed="false" customFormat="false" customHeight="false" hidden="false" ht="12.1" outlineLevel="0" r="945">
      <c r="A945" s="29" t="n">
        <v>45966.447858796</v>
      </c>
      <c r="B945" s="30" t="s">
        <v>69</v>
      </c>
      <c r="C945" s="30" t="s">
        <v>647</v>
      </c>
      <c r="D945" s="30" t="s">
        <v>381</v>
      </c>
      <c r="E945" s="30" t="s">
        <v>50</v>
      </c>
      <c r="F945" s="30" t="s">
        <v>20</v>
      </c>
      <c r="G945" s="31" t="n">
        <v>-1</v>
      </c>
      <c r="H945" s="32" t="n">
        <v>1.1288</v>
      </c>
      <c r="I945" s="32" t="n">
        <v>1.13</v>
      </c>
      <c r="J945" s="32" t="n">
        <v>0</v>
      </c>
      <c r="K945" s="32" t="n">
        <v>-0</v>
      </c>
      <c r="L945" s="32" t="n">
        <v>-0</v>
      </c>
      <c r="M945" s="6" t="s">
        <f>=I945+J945+K945+L945</f>
      </c>
      <c r="N945" s="30"/>
      <c r="O945" s="30" t="s">
        <v>643</v>
      </c>
    </row>
    <row collapsed="false" customFormat="false" customHeight="false" hidden="false" ht="12.1" outlineLevel="0" r="946">
      <c r="A946" s="29" t="n">
        <v>45966.447858796</v>
      </c>
      <c r="B946" s="30" t="s">
        <v>69</v>
      </c>
      <c r="C946" s="30" t="s">
        <v>647</v>
      </c>
      <c r="D946" s="30" t="s">
        <v>381</v>
      </c>
      <c r="E946" s="30" t="s">
        <v>50</v>
      </c>
      <c r="F946" s="30" t="s">
        <v>20</v>
      </c>
      <c r="G946" s="31" t="n">
        <v>-1</v>
      </c>
      <c r="H946" s="32" t="n">
        <v>1.1288</v>
      </c>
      <c r="I946" s="32" t="n">
        <v>1.13</v>
      </c>
      <c r="J946" s="32" t="n">
        <v>0</v>
      </c>
      <c r="K946" s="32" t="n">
        <v>-0</v>
      </c>
      <c r="L946" s="32" t="n">
        <v>-0</v>
      </c>
      <c r="M946" s="6" t="s">
        <f>=I946+J946+K946+L946</f>
      </c>
      <c r="N946" s="30"/>
      <c r="O946" s="30" t="s">
        <v>643</v>
      </c>
    </row>
    <row collapsed="false" customFormat="false" customHeight="false" hidden="false" ht="12.1" outlineLevel="0" r="947">
      <c r="A947" s="29" t="n">
        <v>45966.447858796</v>
      </c>
      <c r="B947" s="30" t="s">
        <v>69</v>
      </c>
      <c r="C947" s="30" t="s">
        <v>647</v>
      </c>
      <c r="D947" s="30" t="s">
        <v>381</v>
      </c>
      <c r="E947" s="30" t="s">
        <v>50</v>
      </c>
      <c r="F947" s="30" t="s">
        <v>20</v>
      </c>
      <c r="G947" s="31" t="n">
        <v>-1</v>
      </c>
      <c r="H947" s="32" t="n">
        <v>1.1288</v>
      </c>
      <c r="I947" s="32" t="n">
        <v>1.13</v>
      </c>
      <c r="J947" s="32" t="n">
        <v>0</v>
      </c>
      <c r="K947" s="32" t="n">
        <v>-0</v>
      </c>
      <c r="L947" s="32" t="n">
        <v>-0</v>
      </c>
      <c r="M947" s="6" t="s">
        <f>=I947+J947+K947+L947</f>
      </c>
      <c r="N947" s="30"/>
      <c r="O947" s="30" t="s">
        <v>643</v>
      </c>
    </row>
    <row collapsed="false" customFormat="false" customHeight="false" hidden="false" ht="12.1" outlineLevel="0" r="948">
      <c r="A948" s="29" t="n">
        <v>45966.447858796</v>
      </c>
      <c r="B948" s="30" t="s">
        <v>69</v>
      </c>
      <c r="C948" s="30" t="s">
        <v>647</v>
      </c>
      <c r="D948" s="30" t="s">
        <v>381</v>
      </c>
      <c r="E948" s="30" t="s">
        <v>50</v>
      </c>
      <c r="F948" s="30" t="s">
        <v>20</v>
      </c>
      <c r="G948" s="31" t="n">
        <v>-1</v>
      </c>
      <c r="H948" s="32" t="n">
        <v>1.1288</v>
      </c>
      <c r="I948" s="32" t="n">
        <v>1.13</v>
      </c>
      <c r="J948" s="32" t="n">
        <v>0</v>
      </c>
      <c r="K948" s="32" t="n">
        <v>-0</v>
      </c>
      <c r="L948" s="32" t="n">
        <v>-0</v>
      </c>
      <c r="M948" s="6" t="s">
        <f>=I948+J948+K948+L948</f>
      </c>
      <c r="N948" s="30"/>
      <c r="O948" s="30" t="s">
        <v>643</v>
      </c>
    </row>
    <row collapsed="false" customFormat="false" customHeight="false" hidden="false" ht="12.1" outlineLevel="0" r="949">
      <c r="A949" s="29" t="n">
        <v>45966.447858796</v>
      </c>
      <c r="B949" s="30" t="s">
        <v>69</v>
      </c>
      <c r="C949" s="30" t="s">
        <v>647</v>
      </c>
      <c r="D949" s="30" t="s">
        <v>381</v>
      </c>
      <c r="E949" s="30" t="s">
        <v>50</v>
      </c>
      <c r="F949" s="30" t="s">
        <v>20</v>
      </c>
      <c r="G949" s="31" t="n">
        <v>-1</v>
      </c>
      <c r="H949" s="32" t="n">
        <v>1.1288</v>
      </c>
      <c r="I949" s="32" t="n">
        <v>1.13</v>
      </c>
      <c r="J949" s="32" t="n">
        <v>0</v>
      </c>
      <c r="K949" s="32" t="n">
        <v>-0</v>
      </c>
      <c r="L949" s="32" t="n">
        <v>-0</v>
      </c>
      <c r="M949" s="6" t="s">
        <f>=I949+J949+K949+L949</f>
      </c>
      <c r="N949" s="30"/>
      <c r="O949" s="30" t="s">
        <v>643</v>
      </c>
    </row>
    <row collapsed="false" customFormat="false" customHeight="false" hidden="false" ht="12.1" outlineLevel="0" r="950">
      <c r="A950" s="29" t="n">
        <v>45966.447858796</v>
      </c>
      <c r="B950" s="30" t="s">
        <v>69</v>
      </c>
      <c r="C950" s="30" t="s">
        <v>647</v>
      </c>
      <c r="D950" s="30" t="s">
        <v>381</v>
      </c>
      <c r="E950" s="30" t="s">
        <v>50</v>
      </c>
      <c r="F950" s="30" t="s">
        <v>20</v>
      </c>
      <c r="G950" s="31" t="n">
        <v>-1</v>
      </c>
      <c r="H950" s="32" t="n">
        <v>1.1288</v>
      </c>
      <c r="I950" s="32" t="n">
        <v>1.13</v>
      </c>
      <c r="J950" s="32" t="n">
        <v>0</v>
      </c>
      <c r="K950" s="32" t="n">
        <v>-0</v>
      </c>
      <c r="L950" s="32" t="n">
        <v>-0</v>
      </c>
      <c r="M950" s="6" t="s">
        <f>=I950+J950+K950+L950</f>
      </c>
      <c r="N950" s="30"/>
      <c r="O950" s="30" t="s">
        <v>643</v>
      </c>
    </row>
    <row collapsed="false" customFormat="false" customHeight="false" hidden="false" ht="12.1" outlineLevel="0" r="951">
      <c r="A951" s="29" t="n">
        <v>45966.447858796</v>
      </c>
      <c r="B951" s="30" t="s">
        <v>69</v>
      </c>
      <c r="C951" s="30" t="s">
        <v>647</v>
      </c>
      <c r="D951" s="30" t="s">
        <v>381</v>
      </c>
      <c r="E951" s="30" t="s">
        <v>50</v>
      </c>
      <c r="F951" s="30" t="s">
        <v>20</v>
      </c>
      <c r="G951" s="31" t="n">
        <v>-1</v>
      </c>
      <c r="H951" s="32" t="n">
        <v>1.1288</v>
      </c>
      <c r="I951" s="32" t="n">
        <v>1.13</v>
      </c>
      <c r="J951" s="32" t="n">
        <v>0</v>
      </c>
      <c r="K951" s="32" t="n">
        <v>-0</v>
      </c>
      <c r="L951" s="32" t="n">
        <v>-0</v>
      </c>
      <c r="M951" s="6" t="s">
        <f>=I951+J951+K951+L951</f>
      </c>
      <c r="N951" s="30"/>
      <c r="O951" s="30" t="s">
        <v>643</v>
      </c>
    </row>
    <row collapsed="false" customFormat="false" customHeight="false" hidden="false" ht="12.1" outlineLevel="0" r="952">
      <c r="A952" s="29" t="n">
        <v>45966.447858796</v>
      </c>
      <c r="B952" s="30" t="s">
        <v>69</v>
      </c>
      <c r="C952" s="30" t="s">
        <v>647</v>
      </c>
      <c r="D952" s="30" t="s">
        <v>381</v>
      </c>
      <c r="E952" s="30" t="s">
        <v>50</v>
      </c>
      <c r="F952" s="30" t="s">
        <v>20</v>
      </c>
      <c r="G952" s="31" t="n">
        <v>-1</v>
      </c>
      <c r="H952" s="32" t="n">
        <v>1.1288</v>
      </c>
      <c r="I952" s="32" t="n">
        <v>1.13</v>
      </c>
      <c r="J952" s="32" t="n">
        <v>0</v>
      </c>
      <c r="K952" s="32" t="n">
        <v>-0</v>
      </c>
      <c r="L952" s="32" t="n">
        <v>-0</v>
      </c>
      <c r="M952" s="6" t="s">
        <f>=I952+J952+K952+L952</f>
      </c>
      <c r="N952" s="30"/>
      <c r="O952" s="30" t="s">
        <v>643</v>
      </c>
    </row>
    <row collapsed="false" customFormat="false" customHeight="false" hidden="false" ht="12.1" outlineLevel="0" r="953">
      <c r="A953" s="29" t="n">
        <v>45966.447858796</v>
      </c>
      <c r="B953" s="30" t="s">
        <v>69</v>
      </c>
      <c r="C953" s="30" t="s">
        <v>647</v>
      </c>
      <c r="D953" s="30" t="s">
        <v>381</v>
      </c>
      <c r="E953" s="30" t="s">
        <v>50</v>
      </c>
      <c r="F953" s="30" t="s">
        <v>20</v>
      </c>
      <c r="G953" s="31" t="n">
        <v>-1</v>
      </c>
      <c r="H953" s="32" t="n">
        <v>1.1288</v>
      </c>
      <c r="I953" s="32" t="n">
        <v>1.13</v>
      </c>
      <c r="J953" s="32" t="n">
        <v>0</v>
      </c>
      <c r="K953" s="32" t="n">
        <v>-0</v>
      </c>
      <c r="L953" s="32" t="n">
        <v>-0</v>
      </c>
      <c r="M953" s="6" t="s">
        <f>=I953+J953+K953+L953</f>
      </c>
      <c r="N953" s="30"/>
      <c r="O953" s="30" t="s">
        <v>643</v>
      </c>
    </row>
    <row collapsed="false" customFormat="false" customHeight="false" hidden="false" ht="12.1" outlineLevel="0" r="954">
      <c r="A954" s="29" t="n">
        <v>45966.447858796</v>
      </c>
      <c r="B954" s="30" t="s">
        <v>69</v>
      </c>
      <c r="C954" s="30" t="s">
        <v>647</v>
      </c>
      <c r="D954" s="30" t="s">
        <v>381</v>
      </c>
      <c r="E954" s="30" t="s">
        <v>50</v>
      </c>
      <c r="F954" s="30" t="s">
        <v>20</v>
      </c>
      <c r="G954" s="31" t="n">
        <v>-1</v>
      </c>
      <c r="H954" s="32" t="n">
        <v>1.1288</v>
      </c>
      <c r="I954" s="32" t="n">
        <v>1.13</v>
      </c>
      <c r="J954" s="32" t="n">
        <v>0</v>
      </c>
      <c r="K954" s="32" t="n">
        <v>-0</v>
      </c>
      <c r="L954" s="32" t="n">
        <v>-0</v>
      </c>
      <c r="M954" s="6" t="s">
        <f>=I954+J954+K954+L954</f>
      </c>
      <c r="N954" s="30"/>
      <c r="O954" s="30" t="s">
        <v>643</v>
      </c>
    </row>
    <row collapsed="false" customFormat="false" customHeight="false" hidden="false" ht="12.1" outlineLevel="0" r="955">
      <c r="A955" s="29" t="n">
        <v>45966.447858796</v>
      </c>
      <c r="B955" s="30" t="s">
        <v>69</v>
      </c>
      <c r="C955" s="30" t="s">
        <v>647</v>
      </c>
      <c r="D955" s="30" t="s">
        <v>381</v>
      </c>
      <c r="E955" s="30" t="s">
        <v>50</v>
      </c>
      <c r="F955" s="30" t="s">
        <v>20</v>
      </c>
      <c r="G955" s="31" t="n">
        <v>-1</v>
      </c>
      <c r="H955" s="32" t="n">
        <v>1.1288</v>
      </c>
      <c r="I955" s="32" t="n">
        <v>1.13</v>
      </c>
      <c r="J955" s="32" t="n">
        <v>0</v>
      </c>
      <c r="K955" s="32" t="n">
        <v>-0</v>
      </c>
      <c r="L955" s="32" t="n">
        <v>-0</v>
      </c>
      <c r="M955" s="6" t="s">
        <f>=I955+J955+K955+L955</f>
      </c>
      <c r="N955" s="30"/>
      <c r="O955" s="30" t="s">
        <v>643</v>
      </c>
    </row>
    <row collapsed="false" customFormat="false" customHeight="false" hidden="false" ht="12.1" outlineLevel="0" r="956">
      <c r="A956" s="29" t="n">
        <v>45966.447858796</v>
      </c>
      <c r="B956" s="30" t="s">
        <v>69</v>
      </c>
      <c r="C956" s="30" t="s">
        <v>647</v>
      </c>
      <c r="D956" s="30" t="s">
        <v>381</v>
      </c>
      <c r="E956" s="30" t="s">
        <v>50</v>
      </c>
      <c r="F956" s="30" t="s">
        <v>20</v>
      </c>
      <c r="G956" s="31" t="n">
        <v>-1</v>
      </c>
      <c r="H956" s="32" t="n">
        <v>1.1288</v>
      </c>
      <c r="I956" s="32" t="n">
        <v>1.13</v>
      </c>
      <c r="J956" s="32" t="n">
        <v>0</v>
      </c>
      <c r="K956" s="32" t="n">
        <v>-0</v>
      </c>
      <c r="L956" s="32" t="n">
        <v>-0</v>
      </c>
      <c r="M956" s="6" t="s">
        <f>=I956+J956+K956+L956</f>
      </c>
      <c r="N956" s="30"/>
      <c r="O956" s="30" t="s">
        <v>643</v>
      </c>
    </row>
    <row collapsed="false" customFormat="false" customHeight="false" hidden="false" ht="12.1" outlineLevel="0" r="957">
      <c r="A957" s="20" t="n">
        <v>45966.505636574</v>
      </c>
      <c r="B957" s="16" t="s">
        <v>69</v>
      </c>
      <c r="C957" s="16" t="s">
        <v>647</v>
      </c>
      <c r="D957" s="16" t="s">
        <v>380</v>
      </c>
      <c r="E957" s="16" t="s">
        <v>50</v>
      </c>
      <c r="F957" s="16" t="s">
        <v>20</v>
      </c>
      <c r="G957" s="7" t="n">
        <v>1</v>
      </c>
      <c r="H957" s="6" t="n">
        <v>1.1287</v>
      </c>
      <c r="I957" s="6" t="n">
        <v>-1.13</v>
      </c>
      <c r="J957" s="6" t="n">
        <v>-0</v>
      </c>
      <c r="K957" s="6" t="n">
        <v>-0</v>
      </c>
      <c r="L957" s="6" t="n">
        <v>-0</v>
      </c>
      <c r="M957" s="6" t="s">
        <f>=I957+J957+K957+L957</f>
      </c>
      <c r="N957" s="16"/>
      <c r="O957" s="16" t="s">
        <v>643</v>
      </c>
    </row>
    <row collapsed="false" customFormat="false" customHeight="false" hidden="false" ht="12.1" outlineLevel="0" r="958">
      <c r="A958" s="20" t="n">
        <v>45966.505659722</v>
      </c>
      <c r="B958" s="16" t="s">
        <v>69</v>
      </c>
      <c r="C958" s="16" t="s">
        <v>647</v>
      </c>
      <c r="D958" s="16" t="s">
        <v>380</v>
      </c>
      <c r="E958" s="16" t="s">
        <v>50</v>
      </c>
      <c r="F958" s="16" t="s">
        <v>20</v>
      </c>
      <c r="G958" s="7" t="n">
        <v>1</v>
      </c>
      <c r="H958" s="6" t="n">
        <v>1.1287</v>
      </c>
      <c r="I958" s="6" t="n">
        <v>-1.13</v>
      </c>
      <c r="J958" s="6" t="n">
        <v>-0</v>
      </c>
      <c r="K958" s="6" t="n">
        <v>-0</v>
      </c>
      <c r="L958" s="6" t="n">
        <v>-0</v>
      </c>
      <c r="M958" s="6" t="s">
        <f>=I958+J958+K958+L958</f>
      </c>
      <c r="N958" s="16"/>
      <c r="O958" s="16" t="s">
        <v>643</v>
      </c>
    </row>
    <row collapsed="false" customFormat="false" customHeight="false" hidden="false" ht="12.1" outlineLevel="0" r="959">
      <c r="A959" s="20" t="n">
        <v>45966.505706019</v>
      </c>
      <c r="B959" s="16" t="s">
        <v>69</v>
      </c>
      <c r="C959" s="16" t="s">
        <v>647</v>
      </c>
      <c r="D959" s="16" t="s">
        <v>380</v>
      </c>
      <c r="E959" s="16" t="s">
        <v>50</v>
      </c>
      <c r="F959" s="16" t="s">
        <v>20</v>
      </c>
      <c r="G959" s="7" t="n">
        <v>1</v>
      </c>
      <c r="H959" s="6" t="n">
        <v>1.1287</v>
      </c>
      <c r="I959" s="6" t="n">
        <v>-1.13</v>
      </c>
      <c r="J959" s="6" t="n">
        <v>-0</v>
      </c>
      <c r="K959" s="6" t="n">
        <v>-0</v>
      </c>
      <c r="L959" s="6" t="n">
        <v>-0</v>
      </c>
      <c r="M959" s="6" t="s">
        <f>=I959+J959+K959+L959</f>
      </c>
      <c r="N959" s="16"/>
      <c r="O959" s="16" t="s">
        <v>643</v>
      </c>
    </row>
    <row collapsed="false" customFormat="false" customHeight="false" hidden="false" ht="12.1" outlineLevel="0" r="960">
      <c r="A960" s="21" t="n">
        <v>45966.700335648</v>
      </c>
      <c r="B960" s="22" t="s">
        <v>644</v>
      </c>
      <c r="C960" s="22" t="s">
        <v>645</v>
      </c>
      <c r="D960" s="22" t="s">
        <v>549</v>
      </c>
      <c r="E960" s="22" t="s">
        <v>549</v>
      </c>
      <c r="F960" s="22" t="s">
        <v>20</v>
      </c>
      <c r="G960" s="23" t="n">
        <v>1</v>
      </c>
      <c r="H960" s="24" t="n">
        <v>32.97</v>
      </c>
      <c r="I960" s="24" t="n">
        <v>32.97</v>
      </c>
      <c r="J960" s="24" t="n">
        <v>0</v>
      </c>
      <c r="K960" s="24" t="n">
        <v>-0</v>
      </c>
      <c r="L960" s="24" t="n">
        <v>-0</v>
      </c>
      <c r="M960" s="6" t="s">
        <f>=I960+J960+K960+L960</f>
      </c>
      <c r="N960" s="22"/>
      <c r="O960" s="22" t="s">
        <v>643</v>
      </c>
    </row>
    <row collapsed="false" customFormat="false" customHeight="false" hidden="false" ht="12.1" outlineLevel="0" r="961">
      <c r="A961" s="20" t="n">
        <v>45966.70099537</v>
      </c>
      <c r="B961" s="16" t="s">
        <v>69</v>
      </c>
      <c r="C961" s="16" t="s">
        <v>647</v>
      </c>
      <c r="D961" s="16" t="s">
        <v>380</v>
      </c>
      <c r="E961" s="16" t="s">
        <v>50</v>
      </c>
      <c r="F961" s="16" t="s">
        <v>20</v>
      </c>
      <c r="G961" s="7" t="n">
        <v>1</v>
      </c>
      <c r="H961" s="6" t="n">
        <v>1.1287</v>
      </c>
      <c r="I961" s="6" t="n">
        <v>-1.13</v>
      </c>
      <c r="J961" s="6" t="n">
        <v>-0</v>
      </c>
      <c r="K961" s="6" t="n">
        <v>-0</v>
      </c>
      <c r="L961" s="6" t="n">
        <v>-0</v>
      </c>
      <c r="M961" s="6" t="s">
        <f>=I961+J961+K961+L961</f>
      </c>
      <c r="N961" s="16"/>
      <c r="O961" s="16" t="s">
        <v>643</v>
      </c>
    </row>
    <row collapsed="false" customFormat="false" customHeight="false" hidden="false" ht="12.1" outlineLevel="0" r="962">
      <c r="A962" s="20" t="n">
        <v>45966.701053241</v>
      </c>
      <c r="B962" s="16" t="s">
        <v>69</v>
      </c>
      <c r="C962" s="16" t="s">
        <v>647</v>
      </c>
      <c r="D962" s="16" t="s">
        <v>380</v>
      </c>
      <c r="E962" s="16" t="s">
        <v>50</v>
      </c>
      <c r="F962" s="16" t="s">
        <v>20</v>
      </c>
      <c r="G962" s="7" t="n">
        <v>1</v>
      </c>
      <c r="H962" s="6" t="n">
        <v>1.1287</v>
      </c>
      <c r="I962" s="6" t="n">
        <v>-1.13</v>
      </c>
      <c r="J962" s="6" t="n">
        <v>-0</v>
      </c>
      <c r="K962" s="6" t="n">
        <v>-0</v>
      </c>
      <c r="L962" s="6" t="n">
        <v>-0</v>
      </c>
      <c r="M962" s="6" t="s">
        <f>=I962+J962+K962+L962</f>
      </c>
      <c r="N962" s="16"/>
      <c r="O962" s="16" t="s">
        <v>643</v>
      </c>
    </row>
    <row collapsed="false" customFormat="false" customHeight="false" hidden="false" ht="12.1" outlineLevel="0" r="963">
      <c r="A963" s="20" t="n">
        <v>45966.701087963</v>
      </c>
      <c r="B963" s="16" t="s">
        <v>69</v>
      </c>
      <c r="C963" s="16" t="s">
        <v>647</v>
      </c>
      <c r="D963" s="16" t="s">
        <v>380</v>
      </c>
      <c r="E963" s="16" t="s">
        <v>50</v>
      </c>
      <c r="F963" s="16" t="s">
        <v>20</v>
      </c>
      <c r="G963" s="7" t="n">
        <v>1</v>
      </c>
      <c r="H963" s="6" t="n">
        <v>1.1287</v>
      </c>
      <c r="I963" s="6" t="n">
        <v>-1.13</v>
      </c>
      <c r="J963" s="6" t="n">
        <v>-0</v>
      </c>
      <c r="K963" s="6" t="n">
        <v>-0</v>
      </c>
      <c r="L963" s="6" t="n">
        <v>-0</v>
      </c>
      <c r="M963" s="6" t="s">
        <f>=I963+J963+K963+L963</f>
      </c>
      <c r="N963" s="16"/>
      <c r="O963" s="16" t="s">
        <v>643</v>
      </c>
    </row>
    <row collapsed="false" customFormat="false" customHeight="false" hidden="false" ht="12.1" outlineLevel="0" r="964">
      <c r="A964" s="20" t="n">
        <v>45966.701122685</v>
      </c>
      <c r="B964" s="16" t="s">
        <v>69</v>
      </c>
      <c r="C964" s="16" t="s">
        <v>647</v>
      </c>
      <c r="D964" s="16" t="s">
        <v>380</v>
      </c>
      <c r="E964" s="16" t="s">
        <v>50</v>
      </c>
      <c r="F964" s="16" t="s">
        <v>20</v>
      </c>
      <c r="G964" s="7" t="n">
        <v>1</v>
      </c>
      <c r="H964" s="6" t="n">
        <v>1.1287</v>
      </c>
      <c r="I964" s="6" t="n">
        <v>-1.13</v>
      </c>
      <c r="J964" s="6" t="n">
        <v>-0</v>
      </c>
      <c r="K964" s="6" t="n">
        <v>-0</v>
      </c>
      <c r="L964" s="6" t="n">
        <v>-0</v>
      </c>
      <c r="M964" s="6" t="s">
        <f>=I964+J964+K964+L964</f>
      </c>
      <c r="N964" s="16"/>
      <c r="O964" s="16" t="s">
        <v>643</v>
      </c>
    </row>
    <row collapsed="false" customFormat="false" customHeight="false" hidden="false" ht="12.1" outlineLevel="0" r="965">
      <c r="A965" s="20" t="n">
        <v>45966.701157407</v>
      </c>
      <c r="B965" s="16" t="s">
        <v>69</v>
      </c>
      <c r="C965" s="16" t="s">
        <v>647</v>
      </c>
      <c r="D965" s="16" t="s">
        <v>380</v>
      </c>
      <c r="E965" s="16" t="s">
        <v>50</v>
      </c>
      <c r="F965" s="16" t="s">
        <v>20</v>
      </c>
      <c r="G965" s="7" t="n">
        <v>1</v>
      </c>
      <c r="H965" s="6" t="n">
        <v>1.1287</v>
      </c>
      <c r="I965" s="6" t="n">
        <v>-1.13</v>
      </c>
      <c r="J965" s="6" t="n">
        <v>-0</v>
      </c>
      <c r="K965" s="6" t="n">
        <v>-0</v>
      </c>
      <c r="L965" s="6" t="n">
        <v>-0</v>
      </c>
      <c r="M965" s="6" t="s">
        <f>=I965+J965+K965+L965</f>
      </c>
      <c r="N965" s="16"/>
      <c r="O965" s="16" t="s">
        <v>643</v>
      </c>
    </row>
    <row collapsed="false" customFormat="false" customHeight="false" hidden="false" ht="12.1" outlineLevel="0" r="966">
      <c r="A966" s="20" t="n">
        <v>45966.701203704</v>
      </c>
      <c r="B966" s="16" t="s">
        <v>69</v>
      </c>
      <c r="C966" s="16" t="s">
        <v>647</v>
      </c>
      <c r="D966" s="16" t="s">
        <v>380</v>
      </c>
      <c r="E966" s="16" t="s">
        <v>50</v>
      </c>
      <c r="F966" s="16" t="s">
        <v>20</v>
      </c>
      <c r="G966" s="7" t="n">
        <v>1</v>
      </c>
      <c r="H966" s="6" t="n">
        <v>1.1287</v>
      </c>
      <c r="I966" s="6" t="n">
        <v>-1.13</v>
      </c>
      <c r="J966" s="6" t="n">
        <v>-0</v>
      </c>
      <c r="K966" s="6" t="n">
        <v>-0</v>
      </c>
      <c r="L966" s="6" t="n">
        <v>-0</v>
      </c>
      <c r="M966" s="6" t="s">
        <f>=I966+J966+K966+L966</f>
      </c>
      <c r="N966" s="16"/>
      <c r="O966" s="16" t="s">
        <v>643</v>
      </c>
    </row>
    <row collapsed="false" customFormat="false" customHeight="false" hidden="false" ht="12.1" outlineLevel="0" r="967">
      <c r="A967" s="20" t="n">
        <v>45966.701238426</v>
      </c>
      <c r="B967" s="16" t="s">
        <v>69</v>
      </c>
      <c r="C967" s="16" t="s">
        <v>647</v>
      </c>
      <c r="D967" s="16" t="s">
        <v>380</v>
      </c>
      <c r="E967" s="16" t="s">
        <v>50</v>
      </c>
      <c r="F967" s="16" t="s">
        <v>20</v>
      </c>
      <c r="G967" s="7" t="n">
        <v>1</v>
      </c>
      <c r="H967" s="6" t="n">
        <v>1.1287</v>
      </c>
      <c r="I967" s="6" t="n">
        <v>-1.13</v>
      </c>
      <c r="J967" s="6" t="n">
        <v>-0</v>
      </c>
      <c r="K967" s="6" t="n">
        <v>-0</v>
      </c>
      <c r="L967" s="6" t="n">
        <v>-0</v>
      </c>
      <c r="M967" s="6" t="s">
        <f>=I967+J967+K967+L967</f>
      </c>
      <c r="N967" s="16"/>
      <c r="O967" s="16" t="s">
        <v>643</v>
      </c>
    </row>
    <row collapsed="false" customFormat="false" customHeight="false" hidden="false" ht="12.1" outlineLevel="0" r="968">
      <c r="A968" s="20" t="n">
        <v>45966.701273148</v>
      </c>
      <c r="B968" s="16" t="s">
        <v>69</v>
      </c>
      <c r="C968" s="16" t="s">
        <v>647</v>
      </c>
      <c r="D968" s="16" t="s">
        <v>380</v>
      </c>
      <c r="E968" s="16" t="s">
        <v>50</v>
      </c>
      <c r="F968" s="16" t="s">
        <v>20</v>
      </c>
      <c r="G968" s="7" t="n">
        <v>1</v>
      </c>
      <c r="H968" s="6" t="n">
        <v>1.1287</v>
      </c>
      <c r="I968" s="6" t="n">
        <v>-1.13</v>
      </c>
      <c r="J968" s="6" t="n">
        <v>-0</v>
      </c>
      <c r="K968" s="6" t="n">
        <v>-0</v>
      </c>
      <c r="L968" s="6" t="n">
        <v>-0</v>
      </c>
      <c r="M968" s="6" t="s">
        <f>=I968+J968+K968+L968</f>
      </c>
      <c r="N968" s="16"/>
      <c r="O968" s="16" t="s">
        <v>643</v>
      </c>
    </row>
    <row collapsed="false" customFormat="false" customHeight="false" hidden="false" ht="12.1" outlineLevel="0" r="969">
      <c r="A969" s="20" t="n">
        <v>45966.70130787</v>
      </c>
      <c r="B969" s="16" t="s">
        <v>69</v>
      </c>
      <c r="C969" s="16" t="s">
        <v>647</v>
      </c>
      <c r="D969" s="16" t="s">
        <v>380</v>
      </c>
      <c r="E969" s="16" t="s">
        <v>50</v>
      </c>
      <c r="F969" s="16" t="s">
        <v>20</v>
      </c>
      <c r="G969" s="7" t="n">
        <v>1</v>
      </c>
      <c r="H969" s="6" t="n">
        <v>1.1287</v>
      </c>
      <c r="I969" s="6" t="n">
        <v>-1.13</v>
      </c>
      <c r="J969" s="6" t="n">
        <v>-0</v>
      </c>
      <c r="K969" s="6" t="n">
        <v>-0</v>
      </c>
      <c r="L969" s="6" t="n">
        <v>-0</v>
      </c>
      <c r="M969" s="6" t="s">
        <f>=I969+J969+K969+L969</f>
      </c>
      <c r="N969" s="16"/>
      <c r="O969" s="16" t="s">
        <v>643</v>
      </c>
    </row>
    <row collapsed="false" customFormat="false" customHeight="false" hidden="false" ht="12.1" outlineLevel="0" r="970">
      <c r="A970" s="20" t="n">
        <v>45966.701342593</v>
      </c>
      <c r="B970" s="16" t="s">
        <v>69</v>
      </c>
      <c r="C970" s="16" t="s">
        <v>647</v>
      </c>
      <c r="D970" s="16" t="s">
        <v>380</v>
      </c>
      <c r="E970" s="16" t="s">
        <v>50</v>
      </c>
      <c r="F970" s="16" t="s">
        <v>20</v>
      </c>
      <c r="G970" s="7" t="n">
        <v>1</v>
      </c>
      <c r="H970" s="6" t="n">
        <v>1.1287</v>
      </c>
      <c r="I970" s="6" t="n">
        <v>-1.13</v>
      </c>
      <c r="J970" s="6" t="n">
        <v>-0</v>
      </c>
      <c r="K970" s="6" t="n">
        <v>-0</v>
      </c>
      <c r="L970" s="6" t="n">
        <v>-0</v>
      </c>
      <c r="M970" s="6" t="s">
        <f>=I970+J970+K970+L970</f>
      </c>
      <c r="N970" s="16"/>
      <c r="O970" s="16" t="s">
        <v>643</v>
      </c>
    </row>
    <row collapsed="false" customFormat="false" customHeight="false" hidden="false" ht="12.1" outlineLevel="0" r="971">
      <c r="A971" s="20" t="n">
        <v>45966.701377315</v>
      </c>
      <c r="B971" s="16" t="s">
        <v>69</v>
      </c>
      <c r="C971" s="16" t="s">
        <v>647</v>
      </c>
      <c r="D971" s="16" t="s">
        <v>380</v>
      </c>
      <c r="E971" s="16" t="s">
        <v>50</v>
      </c>
      <c r="F971" s="16" t="s">
        <v>20</v>
      </c>
      <c r="G971" s="7" t="n">
        <v>1</v>
      </c>
      <c r="H971" s="6" t="n">
        <v>1.1287</v>
      </c>
      <c r="I971" s="6" t="n">
        <v>-1.13</v>
      </c>
      <c r="J971" s="6" t="n">
        <v>-0</v>
      </c>
      <c r="K971" s="6" t="n">
        <v>-0</v>
      </c>
      <c r="L971" s="6" t="n">
        <v>-0</v>
      </c>
      <c r="M971" s="6" t="s">
        <f>=I971+J971+K971+L971</f>
      </c>
      <c r="N971" s="16"/>
      <c r="O971" s="16" t="s">
        <v>643</v>
      </c>
    </row>
    <row collapsed="false" customFormat="false" customHeight="false" hidden="false" ht="12.1" outlineLevel="0" r="972">
      <c r="A972" s="20" t="n">
        <v>45966.701412037</v>
      </c>
      <c r="B972" s="16" t="s">
        <v>69</v>
      </c>
      <c r="C972" s="16" t="s">
        <v>647</v>
      </c>
      <c r="D972" s="16" t="s">
        <v>380</v>
      </c>
      <c r="E972" s="16" t="s">
        <v>50</v>
      </c>
      <c r="F972" s="16" t="s">
        <v>20</v>
      </c>
      <c r="G972" s="7" t="n">
        <v>1</v>
      </c>
      <c r="H972" s="6" t="n">
        <v>1.1287</v>
      </c>
      <c r="I972" s="6" t="n">
        <v>-1.13</v>
      </c>
      <c r="J972" s="6" t="n">
        <v>-0</v>
      </c>
      <c r="K972" s="6" t="n">
        <v>-0</v>
      </c>
      <c r="L972" s="6" t="n">
        <v>-0</v>
      </c>
      <c r="M972" s="6" t="s">
        <f>=I972+J972+K972+L972</f>
      </c>
      <c r="N972" s="16"/>
      <c r="O972" s="16" t="s">
        <v>643</v>
      </c>
    </row>
    <row collapsed="false" customFormat="false" customHeight="false" hidden="false" ht="12.1" outlineLevel="0" r="973">
      <c r="A973" s="20" t="n">
        <v>45966.701446759</v>
      </c>
      <c r="B973" s="16" t="s">
        <v>69</v>
      </c>
      <c r="C973" s="16" t="s">
        <v>647</v>
      </c>
      <c r="D973" s="16" t="s">
        <v>380</v>
      </c>
      <c r="E973" s="16" t="s">
        <v>50</v>
      </c>
      <c r="F973" s="16" t="s">
        <v>20</v>
      </c>
      <c r="G973" s="7" t="n">
        <v>1</v>
      </c>
      <c r="H973" s="6" t="n">
        <v>1.1287</v>
      </c>
      <c r="I973" s="6" t="n">
        <v>-1.13</v>
      </c>
      <c r="J973" s="6" t="n">
        <v>-0</v>
      </c>
      <c r="K973" s="6" t="n">
        <v>-0</v>
      </c>
      <c r="L973" s="6" t="n">
        <v>-0</v>
      </c>
      <c r="M973" s="6" t="s">
        <f>=I973+J973+K973+L973</f>
      </c>
      <c r="N973" s="16"/>
      <c r="O973" s="16" t="s">
        <v>643</v>
      </c>
    </row>
    <row collapsed="false" customFormat="false" customHeight="false" hidden="false" ht="12.1" outlineLevel="0" r="974">
      <c r="A974" s="20" t="n">
        <v>45966.701481481</v>
      </c>
      <c r="B974" s="16" t="s">
        <v>69</v>
      </c>
      <c r="C974" s="16" t="s">
        <v>647</v>
      </c>
      <c r="D974" s="16" t="s">
        <v>380</v>
      </c>
      <c r="E974" s="16" t="s">
        <v>50</v>
      </c>
      <c r="F974" s="16" t="s">
        <v>20</v>
      </c>
      <c r="G974" s="7" t="n">
        <v>1</v>
      </c>
      <c r="H974" s="6" t="n">
        <v>1.1287</v>
      </c>
      <c r="I974" s="6" t="n">
        <v>-1.13</v>
      </c>
      <c r="J974" s="6" t="n">
        <v>-0</v>
      </c>
      <c r="K974" s="6" t="n">
        <v>-0</v>
      </c>
      <c r="L974" s="6" t="n">
        <v>-0</v>
      </c>
      <c r="M974" s="6" t="s">
        <f>=I974+J974+K974+L974</f>
      </c>
      <c r="N974" s="16"/>
      <c r="O974" s="16" t="s">
        <v>643</v>
      </c>
    </row>
    <row collapsed="false" customFormat="false" customHeight="false" hidden="false" ht="12.1" outlineLevel="0" r="975">
      <c r="A975" s="20" t="n">
        <v>45966.701516204</v>
      </c>
      <c r="B975" s="16" t="s">
        <v>69</v>
      </c>
      <c r="C975" s="16" t="s">
        <v>647</v>
      </c>
      <c r="D975" s="16" t="s">
        <v>380</v>
      </c>
      <c r="E975" s="16" t="s">
        <v>50</v>
      </c>
      <c r="F975" s="16" t="s">
        <v>20</v>
      </c>
      <c r="G975" s="7" t="n">
        <v>1</v>
      </c>
      <c r="H975" s="6" t="n">
        <v>1.1287</v>
      </c>
      <c r="I975" s="6" t="n">
        <v>-1.13</v>
      </c>
      <c r="J975" s="6" t="n">
        <v>-0</v>
      </c>
      <c r="K975" s="6" t="n">
        <v>-0</v>
      </c>
      <c r="L975" s="6" t="n">
        <v>-0</v>
      </c>
      <c r="M975" s="6" t="s">
        <f>=I975+J975+K975+L975</f>
      </c>
      <c r="N975" s="16"/>
      <c r="O975" s="16" t="s">
        <v>643</v>
      </c>
    </row>
    <row collapsed="false" customFormat="false" customHeight="false" hidden="false" ht="12.1" outlineLevel="0" r="976">
      <c r="A976" s="20" t="n">
        <v>45966.701550926</v>
      </c>
      <c r="B976" s="16" t="s">
        <v>69</v>
      </c>
      <c r="C976" s="16" t="s">
        <v>647</v>
      </c>
      <c r="D976" s="16" t="s">
        <v>380</v>
      </c>
      <c r="E976" s="16" t="s">
        <v>50</v>
      </c>
      <c r="F976" s="16" t="s">
        <v>20</v>
      </c>
      <c r="G976" s="7" t="n">
        <v>1</v>
      </c>
      <c r="H976" s="6" t="n">
        <v>1.1287</v>
      </c>
      <c r="I976" s="6" t="n">
        <v>-1.13</v>
      </c>
      <c r="J976" s="6" t="n">
        <v>-0</v>
      </c>
      <c r="K976" s="6" t="n">
        <v>-0</v>
      </c>
      <c r="L976" s="6" t="n">
        <v>-0</v>
      </c>
      <c r="M976" s="6" t="s">
        <f>=I976+J976+K976+L976</f>
      </c>
      <c r="N976" s="16"/>
      <c r="O976" s="16" t="s">
        <v>643</v>
      </c>
    </row>
    <row collapsed="false" customFormat="false" customHeight="false" hidden="false" ht="12.1" outlineLevel="0" r="977">
      <c r="A977" s="20" t="n">
        <v>45966.701585648</v>
      </c>
      <c r="B977" s="16" t="s">
        <v>69</v>
      </c>
      <c r="C977" s="16" t="s">
        <v>647</v>
      </c>
      <c r="D977" s="16" t="s">
        <v>380</v>
      </c>
      <c r="E977" s="16" t="s">
        <v>50</v>
      </c>
      <c r="F977" s="16" t="s">
        <v>20</v>
      </c>
      <c r="G977" s="7" t="n">
        <v>1</v>
      </c>
      <c r="H977" s="6" t="n">
        <v>1.1287</v>
      </c>
      <c r="I977" s="6" t="n">
        <v>-1.13</v>
      </c>
      <c r="J977" s="6" t="n">
        <v>-0</v>
      </c>
      <c r="K977" s="6" t="n">
        <v>-0</v>
      </c>
      <c r="L977" s="6" t="n">
        <v>-0</v>
      </c>
      <c r="M977" s="6" t="s">
        <f>=I977+J977+K977+L977</f>
      </c>
      <c r="N977" s="16"/>
      <c r="O977" s="16" t="s">
        <v>643</v>
      </c>
    </row>
    <row collapsed="false" customFormat="false" customHeight="false" hidden="false" ht="12.1" outlineLevel="0" r="978">
      <c r="A978" s="20" t="n">
        <v>45966.70162037</v>
      </c>
      <c r="B978" s="16" t="s">
        <v>69</v>
      </c>
      <c r="C978" s="16" t="s">
        <v>647</v>
      </c>
      <c r="D978" s="16" t="s">
        <v>380</v>
      </c>
      <c r="E978" s="16" t="s">
        <v>50</v>
      </c>
      <c r="F978" s="16" t="s">
        <v>20</v>
      </c>
      <c r="G978" s="7" t="n">
        <v>1</v>
      </c>
      <c r="H978" s="6" t="n">
        <v>1.1287</v>
      </c>
      <c r="I978" s="6" t="n">
        <v>-1.13</v>
      </c>
      <c r="J978" s="6" t="n">
        <v>-0</v>
      </c>
      <c r="K978" s="6" t="n">
        <v>-0</v>
      </c>
      <c r="L978" s="6" t="n">
        <v>-0</v>
      </c>
      <c r="M978" s="6" t="s">
        <f>=I978+J978+K978+L978</f>
      </c>
      <c r="N978" s="16"/>
      <c r="O978" s="16" t="s">
        <v>643</v>
      </c>
    </row>
    <row collapsed="false" customFormat="false" customHeight="false" hidden="false" ht="12.1" outlineLevel="0" r="979">
      <c r="A979" s="20" t="n">
        <v>45966.701655093</v>
      </c>
      <c r="B979" s="16" t="s">
        <v>69</v>
      </c>
      <c r="C979" s="16" t="s">
        <v>647</v>
      </c>
      <c r="D979" s="16" t="s">
        <v>380</v>
      </c>
      <c r="E979" s="16" t="s">
        <v>50</v>
      </c>
      <c r="F979" s="16" t="s">
        <v>20</v>
      </c>
      <c r="G979" s="7" t="n">
        <v>1</v>
      </c>
      <c r="H979" s="6" t="n">
        <v>1.1287</v>
      </c>
      <c r="I979" s="6" t="n">
        <v>-1.13</v>
      </c>
      <c r="J979" s="6" t="n">
        <v>-0</v>
      </c>
      <c r="K979" s="6" t="n">
        <v>-0</v>
      </c>
      <c r="L979" s="6" t="n">
        <v>-0</v>
      </c>
      <c r="M979" s="6" t="s">
        <f>=I979+J979+K979+L979</f>
      </c>
      <c r="N979" s="16"/>
      <c r="O979" s="16" t="s">
        <v>643</v>
      </c>
    </row>
    <row collapsed="false" customFormat="false" customHeight="false" hidden="false" ht="12.1" outlineLevel="0" r="980">
      <c r="A980" s="20" t="n">
        <v>45966.701689815</v>
      </c>
      <c r="B980" s="16" t="s">
        <v>69</v>
      </c>
      <c r="C980" s="16" t="s">
        <v>647</v>
      </c>
      <c r="D980" s="16" t="s">
        <v>380</v>
      </c>
      <c r="E980" s="16" t="s">
        <v>50</v>
      </c>
      <c r="F980" s="16" t="s">
        <v>20</v>
      </c>
      <c r="G980" s="7" t="n">
        <v>1</v>
      </c>
      <c r="H980" s="6" t="n">
        <v>1.1287</v>
      </c>
      <c r="I980" s="6" t="n">
        <v>-1.13</v>
      </c>
      <c r="J980" s="6" t="n">
        <v>-0</v>
      </c>
      <c r="K980" s="6" t="n">
        <v>-0</v>
      </c>
      <c r="L980" s="6" t="n">
        <v>-0</v>
      </c>
      <c r="M980" s="6" t="s">
        <f>=I980+J980+K980+L980</f>
      </c>
      <c r="N980" s="16"/>
      <c r="O980" s="16" t="s">
        <v>643</v>
      </c>
    </row>
    <row collapsed="false" customFormat="false" customHeight="false" hidden="false" ht="12.1" outlineLevel="0" r="981">
      <c r="A981" s="20" t="n">
        <v>45966.701736111</v>
      </c>
      <c r="B981" s="16" t="s">
        <v>69</v>
      </c>
      <c r="C981" s="16" t="s">
        <v>647</v>
      </c>
      <c r="D981" s="16" t="s">
        <v>380</v>
      </c>
      <c r="E981" s="16" t="s">
        <v>50</v>
      </c>
      <c r="F981" s="16" t="s">
        <v>20</v>
      </c>
      <c r="G981" s="7" t="n">
        <v>1</v>
      </c>
      <c r="H981" s="6" t="n">
        <v>1.1287</v>
      </c>
      <c r="I981" s="6" t="n">
        <v>-1.13</v>
      </c>
      <c r="J981" s="6" t="n">
        <v>-0</v>
      </c>
      <c r="K981" s="6" t="n">
        <v>-0</v>
      </c>
      <c r="L981" s="6" t="n">
        <v>-0</v>
      </c>
      <c r="M981" s="6" t="s">
        <f>=I981+J981+K981+L981</f>
      </c>
      <c r="N981" s="16"/>
      <c r="O981" s="16" t="s">
        <v>643</v>
      </c>
    </row>
    <row collapsed="false" customFormat="false" customHeight="false" hidden="false" ht="12.1" outlineLevel="0" r="982">
      <c r="A982" s="20" t="n">
        <v>45966.701770833</v>
      </c>
      <c r="B982" s="16" t="s">
        <v>69</v>
      </c>
      <c r="C982" s="16" t="s">
        <v>647</v>
      </c>
      <c r="D982" s="16" t="s">
        <v>380</v>
      </c>
      <c r="E982" s="16" t="s">
        <v>50</v>
      </c>
      <c r="F982" s="16" t="s">
        <v>20</v>
      </c>
      <c r="G982" s="7" t="n">
        <v>1</v>
      </c>
      <c r="H982" s="6" t="n">
        <v>1.1287</v>
      </c>
      <c r="I982" s="6" t="n">
        <v>-1.13</v>
      </c>
      <c r="J982" s="6" t="n">
        <v>-0</v>
      </c>
      <c r="K982" s="6" t="n">
        <v>-0</v>
      </c>
      <c r="L982" s="6" t="n">
        <v>-0</v>
      </c>
      <c r="M982" s="6" t="s">
        <f>=I982+J982+K982+L982</f>
      </c>
      <c r="N982" s="16"/>
      <c r="O982" s="16" t="s">
        <v>643</v>
      </c>
    </row>
    <row collapsed="false" customFormat="false" customHeight="false" hidden="false" ht="12.1" outlineLevel="0" r="983">
      <c r="A983" s="20" t="n">
        <v>45966.701805556</v>
      </c>
      <c r="B983" s="16" t="s">
        <v>69</v>
      </c>
      <c r="C983" s="16" t="s">
        <v>647</v>
      </c>
      <c r="D983" s="16" t="s">
        <v>380</v>
      </c>
      <c r="E983" s="16" t="s">
        <v>50</v>
      </c>
      <c r="F983" s="16" t="s">
        <v>20</v>
      </c>
      <c r="G983" s="7" t="n">
        <v>1</v>
      </c>
      <c r="H983" s="6" t="n">
        <v>1.1287</v>
      </c>
      <c r="I983" s="6" t="n">
        <v>-1.13</v>
      </c>
      <c r="J983" s="6" t="n">
        <v>-0</v>
      </c>
      <c r="K983" s="6" t="n">
        <v>-0</v>
      </c>
      <c r="L983" s="6" t="n">
        <v>-0</v>
      </c>
      <c r="M983" s="6" t="s">
        <f>=I983+J983+K983+L983</f>
      </c>
      <c r="N983" s="16"/>
      <c r="O983" s="16" t="s">
        <v>643</v>
      </c>
    </row>
    <row collapsed="false" customFormat="false" customHeight="false" hidden="false" ht="12.1" outlineLevel="0" r="984">
      <c r="A984" s="20" t="n">
        <v>45966.701840278</v>
      </c>
      <c r="B984" s="16" t="s">
        <v>69</v>
      </c>
      <c r="C984" s="16" t="s">
        <v>647</v>
      </c>
      <c r="D984" s="16" t="s">
        <v>380</v>
      </c>
      <c r="E984" s="16" t="s">
        <v>50</v>
      </c>
      <c r="F984" s="16" t="s">
        <v>20</v>
      </c>
      <c r="G984" s="7" t="n">
        <v>1</v>
      </c>
      <c r="H984" s="6" t="n">
        <v>1.1287</v>
      </c>
      <c r="I984" s="6" t="n">
        <v>-1.13</v>
      </c>
      <c r="J984" s="6" t="n">
        <v>-0</v>
      </c>
      <c r="K984" s="6" t="n">
        <v>-0</v>
      </c>
      <c r="L984" s="6" t="n">
        <v>-0</v>
      </c>
      <c r="M984" s="6" t="s">
        <f>=I984+J984+K984+L984</f>
      </c>
      <c r="N984" s="16"/>
      <c r="O984" s="16" t="s">
        <v>643</v>
      </c>
    </row>
    <row collapsed="false" customFormat="false" customHeight="false" hidden="false" ht="12.1" outlineLevel="0" r="985">
      <c r="A985" s="20" t="n">
        <v>45966.701875</v>
      </c>
      <c r="B985" s="16" t="s">
        <v>69</v>
      </c>
      <c r="C985" s="16" t="s">
        <v>647</v>
      </c>
      <c r="D985" s="16" t="s">
        <v>380</v>
      </c>
      <c r="E985" s="16" t="s">
        <v>50</v>
      </c>
      <c r="F985" s="16" t="s">
        <v>20</v>
      </c>
      <c r="G985" s="7" t="n">
        <v>1</v>
      </c>
      <c r="H985" s="6" t="n">
        <v>1.1287</v>
      </c>
      <c r="I985" s="6" t="n">
        <v>-1.13</v>
      </c>
      <c r="J985" s="6" t="n">
        <v>-0</v>
      </c>
      <c r="K985" s="6" t="n">
        <v>-0</v>
      </c>
      <c r="L985" s="6" t="n">
        <v>-0</v>
      </c>
      <c r="M985" s="6" t="s">
        <f>=I985+J985+K985+L985</f>
      </c>
      <c r="N985" s="16"/>
      <c r="O985" s="16" t="s">
        <v>643</v>
      </c>
    </row>
    <row collapsed="false" customFormat="false" customHeight="false" hidden="false" ht="12.1" outlineLevel="0" r="986">
      <c r="A986" s="20" t="n">
        <v>45966.702453704</v>
      </c>
      <c r="B986" s="16" t="s">
        <v>69</v>
      </c>
      <c r="C986" s="16" t="s">
        <v>647</v>
      </c>
      <c r="D986" s="16" t="s">
        <v>380</v>
      </c>
      <c r="E986" s="16" t="s">
        <v>50</v>
      </c>
      <c r="F986" s="16" t="s">
        <v>20</v>
      </c>
      <c r="G986" s="7" t="n">
        <v>1</v>
      </c>
      <c r="H986" s="6" t="n">
        <v>1.1287</v>
      </c>
      <c r="I986" s="6" t="n">
        <v>-1.13</v>
      </c>
      <c r="J986" s="6" t="n">
        <v>-0</v>
      </c>
      <c r="K986" s="6" t="n">
        <v>-0</v>
      </c>
      <c r="L986" s="6" t="n">
        <v>-0</v>
      </c>
      <c r="M986" s="6" t="s">
        <f>=I986+J986+K986+L986</f>
      </c>
      <c r="N986" s="16"/>
      <c r="O986" s="16" t="s">
        <v>643</v>
      </c>
    </row>
    <row collapsed="false" customFormat="false" customHeight="false" hidden="false" ht="12.1" outlineLevel="0" r="987">
      <c r="A987" s="20" t="n">
        <v>45966.702523148</v>
      </c>
      <c r="B987" s="16" t="s">
        <v>69</v>
      </c>
      <c r="C987" s="16" t="s">
        <v>647</v>
      </c>
      <c r="D987" s="16" t="s">
        <v>380</v>
      </c>
      <c r="E987" s="16" t="s">
        <v>50</v>
      </c>
      <c r="F987" s="16" t="s">
        <v>20</v>
      </c>
      <c r="G987" s="7" t="n">
        <v>1</v>
      </c>
      <c r="H987" s="6" t="n">
        <v>1.1287</v>
      </c>
      <c r="I987" s="6" t="n">
        <v>-1.13</v>
      </c>
      <c r="J987" s="6" t="n">
        <v>-0</v>
      </c>
      <c r="K987" s="6" t="n">
        <v>-0</v>
      </c>
      <c r="L987" s="6" t="n">
        <v>-0</v>
      </c>
      <c r="M987" s="6" t="s">
        <f>=I987+J987+K987+L987</f>
      </c>
      <c r="N987" s="16"/>
      <c r="O987" s="16" t="s">
        <v>643</v>
      </c>
    </row>
    <row collapsed="false" customFormat="false" customHeight="false" hidden="false" ht="12.1" outlineLevel="0" r="988">
      <c r="A988" s="20" t="n">
        <v>45966.70255787</v>
      </c>
      <c r="B988" s="16" t="s">
        <v>69</v>
      </c>
      <c r="C988" s="16" t="s">
        <v>647</v>
      </c>
      <c r="D988" s="16" t="s">
        <v>380</v>
      </c>
      <c r="E988" s="16" t="s">
        <v>50</v>
      </c>
      <c r="F988" s="16" t="s">
        <v>20</v>
      </c>
      <c r="G988" s="7" t="n">
        <v>1</v>
      </c>
      <c r="H988" s="6" t="n">
        <v>1.1287</v>
      </c>
      <c r="I988" s="6" t="n">
        <v>-1.13</v>
      </c>
      <c r="J988" s="6" t="n">
        <v>-0</v>
      </c>
      <c r="K988" s="6" t="n">
        <v>-0</v>
      </c>
      <c r="L988" s="6" t="n">
        <v>-0</v>
      </c>
      <c r="M988" s="6" t="s">
        <f>=I988+J988+K988+L988</f>
      </c>
      <c r="N988" s="16"/>
      <c r="O988" s="16" t="s">
        <v>643</v>
      </c>
    </row>
    <row collapsed="false" customFormat="false" customHeight="false" hidden="false" ht="12.1" outlineLevel="0" r="989">
      <c r="A989" s="20" t="n">
        <v>45966.702604167</v>
      </c>
      <c r="B989" s="16" t="s">
        <v>69</v>
      </c>
      <c r="C989" s="16" t="s">
        <v>647</v>
      </c>
      <c r="D989" s="16" t="s">
        <v>380</v>
      </c>
      <c r="E989" s="16" t="s">
        <v>50</v>
      </c>
      <c r="F989" s="16" t="s">
        <v>20</v>
      </c>
      <c r="G989" s="7" t="n">
        <v>1</v>
      </c>
      <c r="H989" s="6" t="n">
        <v>1.1287</v>
      </c>
      <c r="I989" s="6" t="n">
        <v>-1.13</v>
      </c>
      <c r="J989" s="6" t="n">
        <v>-0</v>
      </c>
      <c r="K989" s="6" t="n">
        <v>-0</v>
      </c>
      <c r="L989" s="6" t="n">
        <v>-0</v>
      </c>
      <c r="M989" s="6" t="s">
        <f>=I989+J989+K989+L989</f>
      </c>
      <c r="N989" s="16"/>
      <c r="O989" s="16" t="s">
        <v>643</v>
      </c>
    </row>
    <row collapsed="false" customFormat="false" customHeight="false" hidden="false" ht="12.1" outlineLevel="0" r="990">
      <c r="A990" s="20" t="n">
        <v>45966.702638889</v>
      </c>
      <c r="B990" s="16" t="s">
        <v>69</v>
      </c>
      <c r="C990" s="16" t="s">
        <v>647</v>
      </c>
      <c r="D990" s="16" t="s">
        <v>380</v>
      </c>
      <c r="E990" s="16" t="s">
        <v>50</v>
      </c>
      <c r="F990" s="16" t="s">
        <v>20</v>
      </c>
      <c r="G990" s="7" t="n">
        <v>1</v>
      </c>
      <c r="H990" s="6" t="n">
        <v>1.1287</v>
      </c>
      <c r="I990" s="6" t="n">
        <v>-1.13</v>
      </c>
      <c r="J990" s="6" t="n">
        <v>-0</v>
      </c>
      <c r="K990" s="6" t="n">
        <v>-0</v>
      </c>
      <c r="L990" s="6" t="n">
        <v>-0</v>
      </c>
      <c r="M990" s="6" t="s">
        <f>=I990+J990+K990+L990</f>
      </c>
      <c r="N990" s="16"/>
      <c r="O990" s="16" t="s">
        <v>643</v>
      </c>
    </row>
    <row collapsed="false" customFormat="false" customHeight="false" hidden="false" ht="12.1" outlineLevel="0" r="991">
      <c r="A991" s="20" t="n">
        <v>45966.702673611</v>
      </c>
      <c r="B991" s="16" t="s">
        <v>69</v>
      </c>
      <c r="C991" s="16" t="s">
        <v>647</v>
      </c>
      <c r="D991" s="16" t="s">
        <v>380</v>
      </c>
      <c r="E991" s="16" t="s">
        <v>50</v>
      </c>
      <c r="F991" s="16" t="s">
        <v>20</v>
      </c>
      <c r="G991" s="7" t="n">
        <v>1</v>
      </c>
      <c r="H991" s="6" t="n">
        <v>1.1287</v>
      </c>
      <c r="I991" s="6" t="n">
        <v>-1.13</v>
      </c>
      <c r="J991" s="6" t="n">
        <v>-0</v>
      </c>
      <c r="K991" s="6" t="n">
        <v>-0</v>
      </c>
      <c r="L991" s="6" t="n">
        <v>-0</v>
      </c>
      <c r="M991" s="6" t="s">
        <f>=I991+J991+K991+L991</f>
      </c>
      <c r="N991" s="16"/>
      <c r="O991" s="16" t="s">
        <v>643</v>
      </c>
    </row>
    <row collapsed="false" customFormat="false" customHeight="false" hidden="false" ht="12.1" outlineLevel="0" r="992">
      <c r="A992" s="20" t="n">
        <v>45966.702708333</v>
      </c>
      <c r="B992" s="16" t="s">
        <v>69</v>
      </c>
      <c r="C992" s="16" t="s">
        <v>647</v>
      </c>
      <c r="D992" s="16" t="s">
        <v>380</v>
      </c>
      <c r="E992" s="16" t="s">
        <v>50</v>
      </c>
      <c r="F992" s="16" t="s">
        <v>20</v>
      </c>
      <c r="G992" s="7" t="n">
        <v>1</v>
      </c>
      <c r="H992" s="6" t="n">
        <v>1.1287</v>
      </c>
      <c r="I992" s="6" t="n">
        <v>-1.13</v>
      </c>
      <c r="J992" s="6" t="n">
        <v>-0</v>
      </c>
      <c r="K992" s="6" t="n">
        <v>-0</v>
      </c>
      <c r="L992" s="6" t="n">
        <v>-0</v>
      </c>
      <c r="M992" s="6" t="s">
        <f>=I992+J992+K992+L992</f>
      </c>
      <c r="N992" s="16"/>
      <c r="O992" s="16" t="s">
        <v>643</v>
      </c>
    </row>
    <row collapsed="false" customFormat="false" customHeight="false" hidden="false" ht="12.1" outlineLevel="0" r="993">
      <c r="A993" s="20" t="n">
        <v>45966.702743056</v>
      </c>
      <c r="B993" s="16" t="s">
        <v>69</v>
      </c>
      <c r="C993" s="16" t="s">
        <v>647</v>
      </c>
      <c r="D993" s="16" t="s">
        <v>380</v>
      </c>
      <c r="E993" s="16" t="s">
        <v>50</v>
      </c>
      <c r="F993" s="16" t="s">
        <v>20</v>
      </c>
      <c r="G993" s="7" t="n">
        <v>1</v>
      </c>
      <c r="H993" s="6" t="n">
        <v>1.1287</v>
      </c>
      <c r="I993" s="6" t="n">
        <v>-1.13</v>
      </c>
      <c r="J993" s="6" t="n">
        <v>-0</v>
      </c>
      <c r="K993" s="6" t="n">
        <v>-0</v>
      </c>
      <c r="L993" s="6" t="n">
        <v>-0</v>
      </c>
      <c r="M993" s="6" t="s">
        <f>=I993+J993+K993+L993</f>
      </c>
      <c r="N993" s="16"/>
      <c r="O993" s="16" t="s">
        <v>643</v>
      </c>
    </row>
    <row collapsed="false" customFormat="false" customHeight="false" hidden="false" ht="12.1" outlineLevel="0" r="994">
      <c r="A994" s="20" t="n">
        <v>45966.702766204</v>
      </c>
      <c r="B994" s="16" t="s">
        <v>69</v>
      </c>
      <c r="C994" s="16" t="s">
        <v>647</v>
      </c>
      <c r="D994" s="16" t="s">
        <v>380</v>
      </c>
      <c r="E994" s="16" t="s">
        <v>50</v>
      </c>
      <c r="F994" s="16" t="s">
        <v>20</v>
      </c>
      <c r="G994" s="7" t="n">
        <v>1</v>
      </c>
      <c r="H994" s="6" t="n">
        <v>1.1287</v>
      </c>
      <c r="I994" s="6" t="n">
        <v>-1.13</v>
      </c>
      <c r="J994" s="6" t="n">
        <v>-0</v>
      </c>
      <c r="K994" s="6" t="n">
        <v>-0</v>
      </c>
      <c r="L994" s="6" t="n">
        <v>-0</v>
      </c>
      <c r="M994" s="6" t="s">
        <f>=I994+J994+K994+L994</f>
      </c>
      <c r="N994" s="16"/>
      <c r="O994" s="16" t="s">
        <v>643</v>
      </c>
    </row>
    <row collapsed="false" customFormat="false" customHeight="false" hidden="false" ht="12.1" outlineLevel="0" r="995">
      <c r="A995" s="20" t="n">
        <v>45966.702800926</v>
      </c>
      <c r="B995" s="16" t="s">
        <v>69</v>
      </c>
      <c r="C995" s="16" t="s">
        <v>647</v>
      </c>
      <c r="D995" s="16" t="s">
        <v>380</v>
      </c>
      <c r="E995" s="16" t="s">
        <v>50</v>
      </c>
      <c r="F995" s="16" t="s">
        <v>20</v>
      </c>
      <c r="G995" s="7" t="n">
        <v>1</v>
      </c>
      <c r="H995" s="6" t="n">
        <v>1.1287</v>
      </c>
      <c r="I995" s="6" t="n">
        <v>-1.13</v>
      </c>
      <c r="J995" s="6" t="n">
        <v>-0</v>
      </c>
      <c r="K995" s="6" t="n">
        <v>-0</v>
      </c>
      <c r="L995" s="6" t="n">
        <v>-0</v>
      </c>
      <c r="M995" s="6" t="s">
        <f>=I995+J995+K995+L995</f>
      </c>
      <c r="N995" s="16"/>
      <c r="O995" s="16" t="s">
        <v>643</v>
      </c>
    </row>
    <row collapsed="false" customFormat="false" customHeight="false" hidden="false" ht="12.1" outlineLevel="0" r="996">
      <c r="A996" s="20" t="n">
        <v>45966.702835648</v>
      </c>
      <c r="B996" s="16" t="s">
        <v>69</v>
      </c>
      <c r="C996" s="16" t="s">
        <v>647</v>
      </c>
      <c r="D996" s="16" t="s">
        <v>380</v>
      </c>
      <c r="E996" s="16" t="s">
        <v>50</v>
      </c>
      <c r="F996" s="16" t="s">
        <v>20</v>
      </c>
      <c r="G996" s="7" t="n">
        <v>1</v>
      </c>
      <c r="H996" s="6" t="n">
        <v>1.1287</v>
      </c>
      <c r="I996" s="6" t="n">
        <v>-1.13</v>
      </c>
      <c r="J996" s="6" t="n">
        <v>-0</v>
      </c>
      <c r="K996" s="6" t="n">
        <v>-0</v>
      </c>
      <c r="L996" s="6" t="n">
        <v>-0</v>
      </c>
      <c r="M996" s="6" t="s">
        <f>=I996+J996+K996+L996</f>
      </c>
      <c r="N996" s="16"/>
      <c r="O996" s="16" t="s">
        <v>643</v>
      </c>
    </row>
    <row collapsed="false" customFormat="false" customHeight="false" hidden="false" ht="12.1" outlineLevel="0" r="997">
      <c r="A997" s="20" t="n">
        <v>45966.70287037</v>
      </c>
      <c r="B997" s="16" t="s">
        <v>69</v>
      </c>
      <c r="C997" s="16" t="s">
        <v>647</v>
      </c>
      <c r="D997" s="16" t="s">
        <v>380</v>
      </c>
      <c r="E997" s="16" t="s">
        <v>50</v>
      </c>
      <c r="F997" s="16" t="s">
        <v>20</v>
      </c>
      <c r="G997" s="7" t="n">
        <v>1</v>
      </c>
      <c r="H997" s="6" t="n">
        <v>1.1287</v>
      </c>
      <c r="I997" s="6" t="n">
        <v>-1.13</v>
      </c>
      <c r="J997" s="6" t="n">
        <v>-0</v>
      </c>
      <c r="K997" s="6" t="n">
        <v>-0</v>
      </c>
      <c r="L997" s="6" t="n">
        <v>-0</v>
      </c>
      <c r="M997" s="6" t="s">
        <f>=I997+J997+K997+L997</f>
      </c>
      <c r="N997" s="16"/>
      <c r="O997" s="16" t="s">
        <v>643</v>
      </c>
    </row>
    <row collapsed="false" customFormat="false" customHeight="false" hidden="false" ht="12.1" outlineLevel="0" r="998">
      <c r="A998" s="20" t="n">
        <v>45966.702893519</v>
      </c>
      <c r="B998" s="16" t="s">
        <v>69</v>
      </c>
      <c r="C998" s="16" t="s">
        <v>647</v>
      </c>
      <c r="D998" s="16" t="s">
        <v>380</v>
      </c>
      <c r="E998" s="16" t="s">
        <v>50</v>
      </c>
      <c r="F998" s="16" t="s">
        <v>20</v>
      </c>
      <c r="G998" s="7" t="n">
        <v>1</v>
      </c>
      <c r="H998" s="6" t="n">
        <v>1.1287</v>
      </c>
      <c r="I998" s="6" t="n">
        <v>-1.13</v>
      </c>
      <c r="J998" s="6" t="n">
        <v>-0</v>
      </c>
      <c r="K998" s="6" t="n">
        <v>-0</v>
      </c>
      <c r="L998" s="6" t="n">
        <v>-0</v>
      </c>
      <c r="M998" s="6" t="s">
        <f>=I998+J998+K998+L998</f>
      </c>
      <c r="N998" s="16"/>
      <c r="O998" s="16" t="s">
        <v>643</v>
      </c>
    </row>
    <row collapsed="false" customFormat="false" customHeight="false" hidden="false" ht="12.1" outlineLevel="0" r="999">
      <c r="A999" s="20" t="n">
        <v>45966.702928241</v>
      </c>
      <c r="B999" s="16" t="s">
        <v>69</v>
      </c>
      <c r="C999" s="16" t="s">
        <v>647</v>
      </c>
      <c r="D999" s="16" t="s">
        <v>380</v>
      </c>
      <c r="E999" s="16" t="s">
        <v>50</v>
      </c>
      <c r="F999" s="16" t="s">
        <v>20</v>
      </c>
      <c r="G999" s="7" t="n">
        <v>1</v>
      </c>
      <c r="H999" s="6" t="n">
        <v>1.1287</v>
      </c>
      <c r="I999" s="6" t="n">
        <v>-1.13</v>
      </c>
      <c r="J999" s="6" t="n">
        <v>-0</v>
      </c>
      <c r="K999" s="6" t="n">
        <v>-0</v>
      </c>
      <c r="L999" s="6" t="n">
        <v>-0</v>
      </c>
      <c r="M999" s="6" t="s">
        <f>=I999+J999+K999+L999</f>
      </c>
      <c r="N999" s="16"/>
      <c r="O999" s="16" t="s">
        <v>643</v>
      </c>
    </row>
    <row collapsed="false" customFormat="false" customHeight="false" hidden="false" ht="12.1" outlineLevel="0" r="1000">
      <c r="A1000" s="20" t="n">
        <v>45966.702962963</v>
      </c>
      <c r="B1000" s="16" t="s">
        <v>69</v>
      </c>
      <c r="C1000" s="16" t="s">
        <v>647</v>
      </c>
      <c r="D1000" s="16" t="s">
        <v>380</v>
      </c>
      <c r="E1000" s="16" t="s">
        <v>50</v>
      </c>
      <c r="F1000" s="16" t="s">
        <v>20</v>
      </c>
      <c r="G1000" s="7" t="n">
        <v>1</v>
      </c>
      <c r="H1000" s="6" t="n">
        <v>1.1287</v>
      </c>
      <c r="I1000" s="6" t="n">
        <v>-1.13</v>
      </c>
      <c r="J1000" s="6" t="n">
        <v>-0</v>
      </c>
      <c r="K1000" s="6" t="n">
        <v>-0</v>
      </c>
      <c r="L1000" s="6" t="n">
        <v>-0</v>
      </c>
      <c r="M1000" s="6" t="s">
        <f>=I1000+J1000+K1000+L1000</f>
      </c>
      <c r="N1000" s="16"/>
      <c r="O1000" s="16" t="s">
        <v>643</v>
      </c>
    </row>
    <row collapsed="false" customFormat="false" customHeight="false" hidden="false" ht="12.1" outlineLevel="0" r="1001">
      <c r="A1001" s="20" t="n">
        <v>45966.702997685</v>
      </c>
      <c r="B1001" s="16" t="s">
        <v>69</v>
      </c>
      <c r="C1001" s="16" t="s">
        <v>647</v>
      </c>
      <c r="D1001" s="16" t="s">
        <v>380</v>
      </c>
      <c r="E1001" s="16" t="s">
        <v>50</v>
      </c>
      <c r="F1001" s="16" t="s">
        <v>20</v>
      </c>
      <c r="G1001" s="7" t="n">
        <v>1</v>
      </c>
      <c r="H1001" s="6" t="n">
        <v>1.1287</v>
      </c>
      <c r="I1001" s="6" t="n">
        <v>-1.13</v>
      </c>
      <c r="J1001" s="6" t="n">
        <v>-0</v>
      </c>
      <c r="K1001" s="6" t="n">
        <v>-0</v>
      </c>
      <c r="L1001" s="6" t="n">
        <v>-0</v>
      </c>
      <c r="M1001" s="6" t="s">
        <f>=I1001+J1001+K1001+L1001</f>
      </c>
      <c r="N1001" s="16"/>
      <c r="O1001" s="16" t="s">
        <v>643</v>
      </c>
    </row>
    <row collapsed="false" customFormat="false" customHeight="false" hidden="false" ht="12.1" outlineLevel="0" r="1002">
      <c r="A1002" s="20" t="n">
        <v>45966.703032407</v>
      </c>
      <c r="B1002" s="16" t="s">
        <v>69</v>
      </c>
      <c r="C1002" s="16" t="s">
        <v>647</v>
      </c>
      <c r="D1002" s="16" t="s">
        <v>380</v>
      </c>
      <c r="E1002" s="16" t="s">
        <v>50</v>
      </c>
      <c r="F1002" s="16" t="s">
        <v>20</v>
      </c>
      <c r="G1002" s="7" t="n">
        <v>1</v>
      </c>
      <c r="H1002" s="6" t="n">
        <v>1.1287</v>
      </c>
      <c r="I1002" s="6" t="n">
        <v>-1.13</v>
      </c>
      <c r="J1002" s="6" t="n">
        <v>-0</v>
      </c>
      <c r="K1002" s="6" t="n">
        <v>-0</v>
      </c>
      <c r="L1002" s="6" t="n">
        <v>-0</v>
      </c>
      <c r="M1002" s="6" t="s">
        <f>=I1002+J1002+K1002+L1002</f>
      </c>
      <c r="N1002" s="16"/>
      <c r="O1002" s="16" t="s">
        <v>643</v>
      </c>
    </row>
    <row collapsed="false" customFormat="false" customHeight="false" hidden="false" ht="12.1" outlineLevel="0" r="1003">
      <c r="A1003" s="20" t="n">
        <v>45966.70306713</v>
      </c>
      <c r="B1003" s="16" t="s">
        <v>69</v>
      </c>
      <c r="C1003" s="16" t="s">
        <v>647</v>
      </c>
      <c r="D1003" s="16" t="s">
        <v>380</v>
      </c>
      <c r="E1003" s="16" t="s">
        <v>50</v>
      </c>
      <c r="F1003" s="16" t="s">
        <v>20</v>
      </c>
      <c r="G1003" s="7" t="n">
        <v>1</v>
      </c>
      <c r="H1003" s="6" t="n">
        <v>1.1287</v>
      </c>
      <c r="I1003" s="6" t="n">
        <v>-1.13</v>
      </c>
      <c r="J1003" s="6" t="n">
        <v>-0</v>
      </c>
      <c r="K1003" s="6" t="n">
        <v>-0</v>
      </c>
      <c r="L1003" s="6" t="n">
        <v>-0</v>
      </c>
      <c r="M1003" s="6" t="s">
        <f>=I1003+J1003+K1003+L1003</f>
      </c>
      <c r="N1003" s="16"/>
      <c r="O1003" s="16" t="s">
        <v>643</v>
      </c>
    </row>
    <row collapsed="false" customFormat="false" customHeight="false" hidden="false" ht="12.1" outlineLevel="0" r="1004">
      <c r="A1004" s="20" t="n">
        <v>45966.703101852</v>
      </c>
      <c r="B1004" s="16" t="s">
        <v>69</v>
      </c>
      <c r="C1004" s="16" t="s">
        <v>647</v>
      </c>
      <c r="D1004" s="16" t="s">
        <v>380</v>
      </c>
      <c r="E1004" s="16" t="s">
        <v>50</v>
      </c>
      <c r="F1004" s="16" t="s">
        <v>20</v>
      </c>
      <c r="G1004" s="7" t="n">
        <v>1</v>
      </c>
      <c r="H1004" s="6" t="n">
        <v>1.1287</v>
      </c>
      <c r="I1004" s="6" t="n">
        <v>-1.13</v>
      </c>
      <c r="J1004" s="6" t="n">
        <v>-0</v>
      </c>
      <c r="K1004" s="6" t="n">
        <v>-0</v>
      </c>
      <c r="L1004" s="6" t="n">
        <v>-0</v>
      </c>
      <c r="M1004" s="6" t="s">
        <f>=I1004+J1004+K1004+L1004</f>
      </c>
      <c r="N1004" s="16"/>
      <c r="O1004" s="16" t="s">
        <v>643</v>
      </c>
    </row>
    <row collapsed="false" customFormat="false" customHeight="false" hidden="false" ht="12.1" outlineLevel="0" r="1005">
      <c r="A1005" s="20" t="n">
        <v>45966.703136574</v>
      </c>
      <c r="B1005" s="16" t="s">
        <v>69</v>
      </c>
      <c r="C1005" s="16" t="s">
        <v>647</v>
      </c>
      <c r="D1005" s="16" t="s">
        <v>380</v>
      </c>
      <c r="E1005" s="16" t="s">
        <v>50</v>
      </c>
      <c r="F1005" s="16" t="s">
        <v>20</v>
      </c>
      <c r="G1005" s="7" t="n">
        <v>1</v>
      </c>
      <c r="H1005" s="6" t="n">
        <v>1.1287</v>
      </c>
      <c r="I1005" s="6" t="n">
        <v>-1.13</v>
      </c>
      <c r="J1005" s="6" t="n">
        <v>-0</v>
      </c>
      <c r="K1005" s="6" t="n">
        <v>-0</v>
      </c>
      <c r="L1005" s="6" t="n">
        <v>-0</v>
      </c>
      <c r="M1005" s="6" t="s">
        <f>=I1005+J1005+K1005+L1005</f>
      </c>
      <c r="N1005" s="16"/>
      <c r="O1005" s="16" t="s">
        <v>643</v>
      </c>
    </row>
    <row collapsed="false" customFormat="false" customHeight="false" hidden="false" ht="12.1" outlineLevel="0" r="1006">
      <c r="A1006" s="20" t="n">
        <v>45966.703171296</v>
      </c>
      <c r="B1006" s="16" t="s">
        <v>69</v>
      </c>
      <c r="C1006" s="16" t="s">
        <v>647</v>
      </c>
      <c r="D1006" s="16" t="s">
        <v>380</v>
      </c>
      <c r="E1006" s="16" t="s">
        <v>50</v>
      </c>
      <c r="F1006" s="16" t="s">
        <v>20</v>
      </c>
      <c r="G1006" s="7" t="n">
        <v>1</v>
      </c>
      <c r="H1006" s="6" t="n">
        <v>1.1287</v>
      </c>
      <c r="I1006" s="6" t="n">
        <v>-1.13</v>
      </c>
      <c r="J1006" s="6" t="n">
        <v>-0</v>
      </c>
      <c r="K1006" s="6" t="n">
        <v>-0</v>
      </c>
      <c r="L1006" s="6" t="n">
        <v>-0</v>
      </c>
      <c r="M1006" s="6" t="s">
        <f>=I1006+J1006+K1006+L1006</f>
      </c>
      <c r="N1006" s="16"/>
      <c r="O1006" s="16" t="s">
        <v>643</v>
      </c>
    </row>
    <row collapsed="false" customFormat="false" customHeight="false" hidden="false" ht="12.1" outlineLevel="0" r="1007">
      <c r="A1007" s="20" t="n">
        <v>45966.703206019</v>
      </c>
      <c r="B1007" s="16" t="s">
        <v>69</v>
      </c>
      <c r="C1007" s="16" t="s">
        <v>647</v>
      </c>
      <c r="D1007" s="16" t="s">
        <v>380</v>
      </c>
      <c r="E1007" s="16" t="s">
        <v>50</v>
      </c>
      <c r="F1007" s="16" t="s">
        <v>20</v>
      </c>
      <c r="G1007" s="7" t="n">
        <v>1</v>
      </c>
      <c r="H1007" s="6" t="n">
        <v>1.1287</v>
      </c>
      <c r="I1007" s="6" t="n">
        <v>-1.13</v>
      </c>
      <c r="J1007" s="6" t="n">
        <v>-0</v>
      </c>
      <c r="K1007" s="6" t="n">
        <v>-0</v>
      </c>
      <c r="L1007" s="6" t="n">
        <v>-0</v>
      </c>
      <c r="M1007" s="6" t="s">
        <f>=I1007+J1007+K1007+L1007</f>
      </c>
      <c r="N1007" s="16"/>
      <c r="O1007" s="16" t="s">
        <v>643</v>
      </c>
    </row>
    <row collapsed="false" customFormat="false" customHeight="false" hidden="false" ht="12.1" outlineLevel="0" r="1008">
      <c r="A1008" s="20" t="n">
        <v>45966.703240741</v>
      </c>
      <c r="B1008" s="16" t="s">
        <v>69</v>
      </c>
      <c r="C1008" s="16" t="s">
        <v>647</v>
      </c>
      <c r="D1008" s="16" t="s">
        <v>380</v>
      </c>
      <c r="E1008" s="16" t="s">
        <v>50</v>
      </c>
      <c r="F1008" s="16" t="s">
        <v>20</v>
      </c>
      <c r="G1008" s="7" t="n">
        <v>1</v>
      </c>
      <c r="H1008" s="6" t="n">
        <v>1.1287</v>
      </c>
      <c r="I1008" s="6" t="n">
        <v>-1.13</v>
      </c>
      <c r="J1008" s="6" t="n">
        <v>-0</v>
      </c>
      <c r="K1008" s="6" t="n">
        <v>-0</v>
      </c>
      <c r="L1008" s="6" t="n">
        <v>-0</v>
      </c>
      <c r="M1008" s="6" t="s">
        <f>=I1008+J1008+K1008+L1008</f>
      </c>
      <c r="N1008" s="16"/>
      <c r="O1008" s="16" t="s">
        <v>643</v>
      </c>
    </row>
    <row collapsed="false" customFormat="false" customHeight="false" hidden="false" ht="12.1" outlineLevel="0" r="1009">
      <c r="A1009" s="20" t="n">
        <v>45966.703275463</v>
      </c>
      <c r="B1009" s="16" t="s">
        <v>69</v>
      </c>
      <c r="C1009" s="16" t="s">
        <v>647</v>
      </c>
      <c r="D1009" s="16" t="s">
        <v>380</v>
      </c>
      <c r="E1009" s="16" t="s">
        <v>50</v>
      </c>
      <c r="F1009" s="16" t="s">
        <v>20</v>
      </c>
      <c r="G1009" s="7" t="n">
        <v>1</v>
      </c>
      <c r="H1009" s="6" t="n">
        <v>1.1287</v>
      </c>
      <c r="I1009" s="6" t="n">
        <v>-1.13</v>
      </c>
      <c r="J1009" s="6" t="n">
        <v>-0</v>
      </c>
      <c r="K1009" s="6" t="n">
        <v>-0</v>
      </c>
      <c r="L1009" s="6" t="n">
        <v>-0</v>
      </c>
      <c r="M1009" s="6" t="s">
        <f>=I1009+J1009+K1009+L1009</f>
      </c>
      <c r="N1009" s="16"/>
      <c r="O1009" s="16" t="s">
        <v>643</v>
      </c>
    </row>
    <row collapsed="false" customFormat="false" customHeight="false" hidden="false" ht="12.1" outlineLevel="0" r="1010">
      <c r="A1010" s="20" t="n">
        <v>45966.703912037</v>
      </c>
      <c r="B1010" s="16" t="s">
        <v>69</v>
      </c>
      <c r="C1010" s="16" t="s">
        <v>647</v>
      </c>
      <c r="D1010" s="16" t="s">
        <v>380</v>
      </c>
      <c r="E1010" s="16" t="s">
        <v>50</v>
      </c>
      <c r="F1010" s="16" t="s">
        <v>20</v>
      </c>
      <c r="G1010" s="7" t="n">
        <v>1</v>
      </c>
      <c r="H1010" s="6" t="n">
        <v>1.1287</v>
      </c>
      <c r="I1010" s="6" t="n">
        <v>-1.13</v>
      </c>
      <c r="J1010" s="6" t="n">
        <v>-0</v>
      </c>
      <c r="K1010" s="6" t="n">
        <v>-0</v>
      </c>
      <c r="L1010" s="6" t="n">
        <v>-0</v>
      </c>
      <c r="M1010" s="6" t="s">
        <f>=I1010+J1010+K1010+L1010</f>
      </c>
      <c r="N1010" s="16"/>
      <c r="O1010" s="16" t="s">
        <v>643</v>
      </c>
    </row>
    <row collapsed="false" customFormat="false" customHeight="false" hidden="false" ht="12.1" outlineLevel="0" r="1011">
      <c r="A1011" s="20" t="n">
        <v>45966.704351852</v>
      </c>
      <c r="B1011" s="16" t="s">
        <v>69</v>
      </c>
      <c r="C1011" s="16" t="s">
        <v>647</v>
      </c>
      <c r="D1011" s="16" t="s">
        <v>380</v>
      </c>
      <c r="E1011" s="16" t="s">
        <v>50</v>
      </c>
      <c r="F1011" s="16" t="s">
        <v>20</v>
      </c>
      <c r="G1011" s="7" t="n">
        <v>1</v>
      </c>
      <c r="H1011" s="6" t="n">
        <v>1.1287</v>
      </c>
      <c r="I1011" s="6" t="n">
        <v>-1.13</v>
      </c>
      <c r="J1011" s="6" t="n">
        <v>-0</v>
      </c>
      <c r="K1011" s="6" t="n">
        <v>-0</v>
      </c>
      <c r="L1011" s="6" t="n">
        <v>-0</v>
      </c>
      <c r="M1011" s="6" t="s">
        <f>=I1011+J1011+K1011+L1011</f>
      </c>
      <c r="N1011" s="16"/>
      <c r="O1011" s="16" t="s">
        <v>643</v>
      </c>
    </row>
    <row collapsed="false" customFormat="false" customHeight="false" hidden="false" ht="12.1" outlineLevel="0" r="1012">
      <c r="A1012" s="20" t="n">
        <v>45966.704386574</v>
      </c>
      <c r="B1012" s="16" t="s">
        <v>69</v>
      </c>
      <c r="C1012" s="16" t="s">
        <v>647</v>
      </c>
      <c r="D1012" s="16" t="s">
        <v>380</v>
      </c>
      <c r="E1012" s="16" t="s">
        <v>50</v>
      </c>
      <c r="F1012" s="16" t="s">
        <v>20</v>
      </c>
      <c r="G1012" s="7" t="n">
        <v>1</v>
      </c>
      <c r="H1012" s="6" t="n">
        <v>1.1287</v>
      </c>
      <c r="I1012" s="6" t="n">
        <v>-1.13</v>
      </c>
      <c r="J1012" s="6" t="n">
        <v>-0</v>
      </c>
      <c r="K1012" s="6" t="n">
        <v>-0</v>
      </c>
      <c r="L1012" s="6" t="n">
        <v>-0</v>
      </c>
      <c r="M1012" s="6" t="s">
        <f>=I1012+J1012+K1012+L1012</f>
      </c>
      <c r="N1012" s="16"/>
      <c r="O1012" s="16" t="s">
        <v>643</v>
      </c>
    </row>
    <row collapsed="false" customFormat="false" customHeight="false" hidden="false" ht="12.1" outlineLevel="0" r="1013">
      <c r="A1013" s="20" t="n">
        <v>45966.704421296</v>
      </c>
      <c r="B1013" s="16" t="s">
        <v>69</v>
      </c>
      <c r="C1013" s="16" t="s">
        <v>647</v>
      </c>
      <c r="D1013" s="16" t="s">
        <v>380</v>
      </c>
      <c r="E1013" s="16" t="s">
        <v>50</v>
      </c>
      <c r="F1013" s="16" t="s">
        <v>20</v>
      </c>
      <c r="G1013" s="7" t="n">
        <v>1</v>
      </c>
      <c r="H1013" s="6" t="n">
        <v>1.1287</v>
      </c>
      <c r="I1013" s="6" t="n">
        <v>-1.13</v>
      </c>
      <c r="J1013" s="6" t="n">
        <v>-0</v>
      </c>
      <c r="K1013" s="6" t="n">
        <v>-0</v>
      </c>
      <c r="L1013" s="6" t="n">
        <v>-0</v>
      </c>
      <c r="M1013" s="6" t="s">
        <f>=I1013+J1013+K1013+L1013</f>
      </c>
      <c r="N1013" s="16"/>
      <c r="O1013" s="16" t="s">
        <v>643</v>
      </c>
    </row>
    <row collapsed="false" customFormat="false" customHeight="false" hidden="false" ht="12.1" outlineLevel="0" r="1014">
      <c r="A1014" s="20" t="n">
        <v>45966.704456019</v>
      </c>
      <c r="B1014" s="16" t="s">
        <v>69</v>
      </c>
      <c r="C1014" s="16" t="s">
        <v>647</v>
      </c>
      <c r="D1014" s="16" t="s">
        <v>380</v>
      </c>
      <c r="E1014" s="16" t="s">
        <v>50</v>
      </c>
      <c r="F1014" s="16" t="s">
        <v>20</v>
      </c>
      <c r="G1014" s="7" t="n">
        <v>1</v>
      </c>
      <c r="H1014" s="6" t="n">
        <v>1.1287</v>
      </c>
      <c r="I1014" s="6" t="n">
        <v>-1.13</v>
      </c>
      <c r="J1014" s="6" t="n">
        <v>-0</v>
      </c>
      <c r="K1014" s="6" t="n">
        <v>-0</v>
      </c>
      <c r="L1014" s="6" t="n">
        <v>-0</v>
      </c>
      <c r="M1014" s="6" t="s">
        <f>=I1014+J1014+K1014+L1014</f>
      </c>
      <c r="N1014" s="16"/>
      <c r="O1014" s="16" t="s">
        <v>643</v>
      </c>
    </row>
    <row collapsed="false" customFormat="false" customHeight="false" hidden="false" ht="12.1" outlineLevel="0" r="1015">
      <c r="A1015" s="20" t="n">
        <v>45966.704490741</v>
      </c>
      <c r="B1015" s="16" t="s">
        <v>69</v>
      </c>
      <c r="C1015" s="16" t="s">
        <v>647</v>
      </c>
      <c r="D1015" s="16" t="s">
        <v>380</v>
      </c>
      <c r="E1015" s="16" t="s">
        <v>50</v>
      </c>
      <c r="F1015" s="16" t="s">
        <v>20</v>
      </c>
      <c r="G1015" s="7" t="n">
        <v>1</v>
      </c>
      <c r="H1015" s="6" t="n">
        <v>1.1287</v>
      </c>
      <c r="I1015" s="6" t="n">
        <v>-1.13</v>
      </c>
      <c r="J1015" s="6" t="n">
        <v>-0</v>
      </c>
      <c r="K1015" s="6" t="n">
        <v>-0</v>
      </c>
      <c r="L1015" s="6" t="n">
        <v>-0</v>
      </c>
      <c r="M1015" s="6" t="s">
        <f>=I1015+J1015+K1015+L1015</f>
      </c>
      <c r="N1015" s="16"/>
      <c r="O1015" s="16" t="s">
        <v>643</v>
      </c>
    </row>
    <row collapsed="false" customFormat="false" customHeight="false" hidden="false" ht="12.1" outlineLevel="0" r="1016">
      <c r="A1016" s="20" t="n">
        <v>45966.704525463</v>
      </c>
      <c r="B1016" s="16" t="s">
        <v>69</v>
      </c>
      <c r="C1016" s="16" t="s">
        <v>647</v>
      </c>
      <c r="D1016" s="16" t="s">
        <v>380</v>
      </c>
      <c r="E1016" s="16" t="s">
        <v>50</v>
      </c>
      <c r="F1016" s="16" t="s">
        <v>20</v>
      </c>
      <c r="G1016" s="7" t="n">
        <v>1</v>
      </c>
      <c r="H1016" s="6" t="n">
        <v>1.1287</v>
      </c>
      <c r="I1016" s="6" t="n">
        <v>-1.13</v>
      </c>
      <c r="J1016" s="6" t="n">
        <v>-0</v>
      </c>
      <c r="K1016" s="6" t="n">
        <v>-0</v>
      </c>
      <c r="L1016" s="6" t="n">
        <v>-0</v>
      </c>
      <c r="M1016" s="6" t="s">
        <f>=I1016+J1016+K1016+L1016</f>
      </c>
      <c r="N1016" s="16"/>
      <c r="O1016" s="16" t="s">
        <v>643</v>
      </c>
    </row>
    <row collapsed="false" customFormat="false" customHeight="false" hidden="false" ht="12.1" outlineLevel="0" r="1017">
      <c r="A1017" s="20" t="n">
        <v>45966.704560185</v>
      </c>
      <c r="B1017" s="16" t="s">
        <v>69</v>
      </c>
      <c r="C1017" s="16" t="s">
        <v>647</v>
      </c>
      <c r="D1017" s="16" t="s">
        <v>380</v>
      </c>
      <c r="E1017" s="16" t="s">
        <v>50</v>
      </c>
      <c r="F1017" s="16" t="s">
        <v>20</v>
      </c>
      <c r="G1017" s="7" t="n">
        <v>1</v>
      </c>
      <c r="H1017" s="6" t="n">
        <v>1.1287</v>
      </c>
      <c r="I1017" s="6" t="n">
        <v>-1.13</v>
      </c>
      <c r="J1017" s="6" t="n">
        <v>-0</v>
      </c>
      <c r="K1017" s="6" t="n">
        <v>-0</v>
      </c>
      <c r="L1017" s="6" t="n">
        <v>-0</v>
      </c>
      <c r="M1017" s="6" t="s">
        <f>=I1017+J1017+K1017+L1017</f>
      </c>
      <c r="N1017" s="16"/>
      <c r="O1017" s="16" t="s">
        <v>643</v>
      </c>
    </row>
    <row collapsed="false" customFormat="false" customHeight="false" hidden="false" ht="12.1" outlineLevel="0" r="1018">
      <c r="A1018" s="20" t="n">
        <v>45966.704699074</v>
      </c>
      <c r="B1018" s="16" t="s">
        <v>69</v>
      </c>
      <c r="C1018" s="16" t="s">
        <v>647</v>
      </c>
      <c r="D1018" s="16" t="s">
        <v>380</v>
      </c>
      <c r="E1018" s="16" t="s">
        <v>50</v>
      </c>
      <c r="F1018" s="16" t="s">
        <v>20</v>
      </c>
      <c r="G1018" s="7" t="n">
        <v>1</v>
      </c>
      <c r="H1018" s="6" t="n">
        <v>1.1287</v>
      </c>
      <c r="I1018" s="6" t="n">
        <v>-1.13</v>
      </c>
      <c r="J1018" s="6" t="n">
        <v>-0</v>
      </c>
      <c r="K1018" s="6" t="n">
        <v>-0</v>
      </c>
      <c r="L1018" s="6" t="n">
        <v>-0</v>
      </c>
      <c r="M1018" s="6" t="s">
        <f>=I1018+J1018+K1018+L1018</f>
      </c>
      <c r="N1018" s="16"/>
      <c r="O1018" s="16" t="s">
        <v>643</v>
      </c>
    </row>
    <row collapsed="false" customFormat="false" customHeight="false" hidden="false" ht="12.1" outlineLevel="0" r="1019">
      <c r="A1019" s="20" t="n">
        <v>45966.70474537</v>
      </c>
      <c r="B1019" s="16" t="s">
        <v>69</v>
      </c>
      <c r="C1019" s="16" t="s">
        <v>647</v>
      </c>
      <c r="D1019" s="16" t="s">
        <v>380</v>
      </c>
      <c r="E1019" s="16" t="s">
        <v>50</v>
      </c>
      <c r="F1019" s="16" t="s">
        <v>20</v>
      </c>
      <c r="G1019" s="7" t="n">
        <v>1</v>
      </c>
      <c r="H1019" s="6" t="n">
        <v>1.1287</v>
      </c>
      <c r="I1019" s="6" t="n">
        <v>-1.13</v>
      </c>
      <c r="J1019" s="6" t="n">
        <v>-0</v>
      </c>
      <c r="K1019" s="6" t="n">
        <v>-0</v>
      </c>
      <c r="L1019" s="6" t="n">
        <v>-0</v>
      </c>
      <c r="M1019" s="6" t="s">
        <f>=I1019+J1019+K1019+L1019</f>
      </c>
      <c r="N1019" s="16"/>
      <c r="O1019" s="16" t="s">
        <v>643</v>
      </c>
    </row>
    <row collapsed="false" customFormat="false" customHeight="false" hidden="false" ht="12.1" outlineLevel="0" r="1020">
      <c r="A1020" s="20" t="n">
        <v>45966.704780093</v>
      </c>
      <c r="B1020" s="16" t="s">
        <v>69</v>
      </c>
      <c r="C1020" s="16" t="s">
        <v>647</v>
      </c>
      <c r="D1020" s="16" t="s">
        <v>380</v>
      </c>
      <c r="E1020" s="16" t="s">
        <v>50</v>
      </c>
      <c r="F1020" s="16" t="s">
        <v>20</v>
      </c>
      <c r="G1020" s="7" t="n">
        <v>1</v>
      </c>
      <c r="H1020" s="6" t="n">
        <v>1.1287</v>
      </c>
      <c r="I1020" s="6" t="n">
        <v>-1.13</v>
      </c>
      <c r="J1020" s="6" t="n">
        <v>-0</v>
      </c>
      <c r="K1020" s="6" t="n">
        <v>-0</v>
      </c>
      <c r="L1020" s="6" t="n">
        <v>-0</v>
      </c>
      <c r="M1020" s="6" t="s">
        <f>=I1020+J1020+K1020+L1020</f>
      </c>
      <c r="N1020" s="16"/>
      <c r="O1020" s="16" t="s">
        <v>643</v>
      </c>
    </row>
    <row collapsed="false" customFormat="false" customHeight="false" hidden="false" ht="12.1" outlineLevel="0" r="1021">
      <c r="A1021" s="20" t="n">
        <v>45966.704814815</v>
      </c>
      <c r="B1021" s="16" t="s">
        <v>69</v>
      </c>
      <c r="C1021" s="16" t="s">
        <v>647</v>
      </c>
      <c r="D1021" s="16" t="s">
        <v>380</v>
      </c>
      <c r="E1021" s="16" t="s">
        <v>50</v>
      </c>
      <c r="F1021" s="16" t="s">
        <v>20</v>
      </c>
      <c r="G1021" s="7" t="n">
        <v>1</v>
      </c>
      <c r="H1021" s="6" t="n">
        <v>1.1287</v>
      </c>
      <c r="I1021" s="6" t="n">
        <v>-1.13</v>
      </c>
      <c r="J1021" s="6" t="n">
        <v>-0</v>
      </c>
      <c r="K1021" s="6" t="n">
        <v>-0</v>
      </c>
      <c r="L1021" s="6" t="n">
        <v>-0</v>
      </c>
      <c r="M1021" s="6" t="s">
        <f>=I1021+J1021+K1021+L1021</f>
      </c>
      <c r="N1021" s="16"/>
      <c r="O1021" s="16" t="s">
        <v>643</v>
      </c>
    </row>
    <row collapsed="false" customFormat="false" customHeight="false" hidden="false" ht="12.1" outlineLevel="0" r="1022">
      <c r="A1022" s="20" t="n">
        <v>45966.704849537</v>
      </c>
      <c r="B1022" s="16" t="s">
        <v>69</v>
      </c>
      <c r="C1022" s="16" t="s">
        <v>647</v>
      </c>
      <c r="D1022" s="16" t="s">
        <v>380</v>
      </c>
      <c r="E1022" s="16" t="s">
        <v>50</v>
      </c>
      <c r="F1022" s="16" t="s">
        <v>20</v>
      </c>
      <c r="G1022" s="7" t="n">
        <v>1</v>
      </c>
      <c r="H1022" s="6" t="n">
        <v>1.1287</v>
      </c>
      <c r="I1022" s="6" t="n">
        <v>-1.13</v>
      </c>
      <c r="J1022" s="6" t="n">
        <v>-0</v>
      </c>
      <c r="K1022" s="6" t="n">
        <v>-0</v>
      </c>
      <c r="L1022" s="6" t="n">
        <v>-0</v>
      </c>
      <c r="M1022" s="6" t="s">
        <f>=I1022+J1022+K1022+L1022</f>
      </c>
      <c r="N1022" s="16"/>
      <c r="O1022" s="16" t="s">
        <v>643</v>
      </c>
    </row>
    <row collapsed="false" customFormat="false" customHeight="false" hidden="false" ht="12.1" outlineLevel="0" r="1023">
      <c r="A1023" s="20" t="n">
        <v>45966.704884259</v>
      </c>
      <c r="B1023" s="16" t="s">
        <v>69</v>
      </c>
      <c r="C1023" s="16" t="s">
        <v>647</v>
      </c>
      <c r="D1023" s="16" t="s">
        <v>380</v>
      </c>
      <c r="E1023" s="16" t="s">
        <v>50</v>
      </c>
      <c r="F1023" s="16" t="s">
        <v>20</v>
      </c>
      <c r="G1023" s="7" t="n">
        <v>1</v>
      </c>
      <c r="H1023" s="6" t="n">
        <v>1.1287</v>
      </c>
      <c r="I1023" s="6" t="n">
        <v>-1.13</v>
      </c>
      <c r="J1023" s="6" t="n">
        <v>-0</v>
      </c>
      <c r="K1023" s="6" t="n">
        <v>-0</v>
      </c>
      <c r="L1023" s="6" t="n">
        <v>-0</v>
      </c>
      <c r="M1023" s="6" t="s">
        <f>=I1023+J1023+K1023+L1023</f>
      </c>
      <c r="N1023" s="16"/>
      <c r="O1023" s="16" t="s">
        <v>643</v>
      </c>
    </row>
    <row collapsed="false" customFormat="false" customHeight="false" hidden="false" ht="12.1" outlineLevel="0" r="1024">
      <c r="A1024" s="20" t="n">
        <v>45966.704930556</v>
      </c>
      <c r="B1024" s="16" t="s">
        <v>69</v>
      </c>
      <c r="C1024" s="16" t="s">
        <v>647</v>
      </c>
      <c r="D1024" s="16" t="s">
        <v>380</v>
      </c>
      <c r="E1024" s="16" t="s">
        <v>50</v>
      </c>
      <c r="F1024" s="16" t="s">
        <v>20</v>
      </c>
      <c r="G1024" s="7" t="n">
        <v>1</v>
      </c>
      <c r="H1024" s="6" t="n">
        <v>1.1287</v>
      </c>
      <c r="I1024" s="6" t="n">
        <v>-1.13</v>
      </c>
      <c r="J1024" s="6" t="n">
        <v>-0</v>
      </c>
      <c r="K1024" s="6" t="n">
        <v>-0</v>
      </c>
      <c r="L1024" s="6" t="n">
        <v>-0</v>
      </c>
      <c r="M1024" s="6" t="s">
        <f>=I1024+J1024+K1024+L1024</f>
      </c>
      <c r="N1024" s="16"/>
      <c r="O1024" s="16" t="s">
        <v>643</v>
      </c>
    </row>
    <row collapsed="false" customFormat="false" customHeight="false" hidden="false" ht="12.1" outlineLevel="0" r="1025">
      <c r="A1025" s="20" t="n">
        <v>45966.705277778</v>
      </c>
      <c r="B1025" s="16" t="s">
        <v>69</v>
      </c>
      <c r="C1025" s="16" t="s">
        <v>647</v>
      </c>
      <c r="D1025" s="16" t="s">
        <v>380</v>
      </c>
      <c r="E1025" s="16" t="s">
        <v>50</v>
      </c>
      <c r="F1025" s="16" t="s">
        <v>20</v>
      </c>
      <c r="G1025" s="7" t="n">
        <v>1</v>
      </c>
      <c r="H1025" s="6" t="n">
        <v>1.1287</v>
      </c>
      <c r="I1025" s="6" t="n">
        <v>-1.13</v>
      </c>
      <c r="J1025" s="6" t="n">
        <v>-0</v>
      </c>
      <c r="K1025" s="6" t="n">
        <v>-0</v>
      </c>
      <c r="L1025" s="6" t="n">
        <v>-0</v>
      </c>
      <c r="M1025" s="6" t="s">
        <f>=I1025+J1025+K1025+L1025</f>
      </c>
      <c r="N1025" s="16"/>
      <c r="O1025" s="16" t="s">
        <v>643</v>
      </c>
    </row>
    <row collapsed="false" customFormat="false" customHeight="false" hidden="false" ht="12.1" outlineLevel="0" r="1026">
      <c r="A1026" s="20" t="n">
        <v>45966.7053125</v>
      </c>
      <c r="B1026" s="16" t="s">
        <v>69</v>
      </c>
      <c r="C1026" s="16" t="s">
        <v>647</v>
      </c>
      <c r="D1026" s="16" t="s">
        <v>380</v>
      </c>
      <c r="E1026" s="16" t="s">
        <v>50</v>
      </c>
      <c r="F1026" s="16" t="s">
        <v>20</v>
      </c>
      <c r="G1026" s="7" t="n">
        <v>1</v>
      </c>
      <c r="H1026" s="6" t="n">
        <v>1.1287</v>
      </c>
      <c r="I1026" s="6" t="n">
        <v>-1.13</v>
      </c>
      <c r="J1026" s="6" t="n">
        <v>-0</v>
      </c>
      <c r="K1026" s="6" t="n">
        <v>-0</v>
      </c>
      <c r="L1026" s="6" t="n">
        <v>-0</v>
      </c>
      <c r="M1026" s="6" t="s">
        <f>=I1026+J1026+K1026+L1026</f>
      </c>
      <c r="N1026" s="16"/>
      <c r="O1026" s="16" t="s">
        <v>643</v>
      </c>
    </row>
    <row collapsed="false" customFormat="false" customHeight="false" hidden="false" ht="12.1" outlineLevel="0" r="1027">
      <c r="A1027" s="20" t="n">
        <v>45966.705358796</v>
      </c>
      <c r="B1027" s="16" t="s">
        <v>69</v>
      </c>
      <c r="C1027" s="16" t="s">
        <v>647</v>
      </c>
      <c r="D1027" s="16" t="s">
        <v>380</v>
      </c>
      <c r="E1027" s="16" t="s">
        <v>50</v>
      </c>
      <c r="F1027" s="16" t="s">
        <v>20</v>
      </c>
      <c r="G1027" s="7" t="n">
        <v>1</v>
      </c>
      <c r="H1027" s="6" t="n">
        <v>1.1287</v>
      </c>
      <c r="I1027" s="6" t="n">
        <v>-1.13</v>
      </c>
      <c r="J1027" s="6" t="n">
        <v>-0</v>
      </c>
      <c r="K1027" s="6" t="n">
        <v>-0</v>
      </c>
      <c r="L1027" s="6" t="n">
        <v>-0</v>
      </c>
      <c r="M1027" s="6" t="s">
        <f>=I1027+J1027+K1027+L1027</f>
      </c>
      <c r="N1027" s="16"/>
      <c r="O1027" s="16" t="s">
        <v>643</v>
      </c>
    </row>
    <row collapsed="false" customFormat="false" customHeight="false" hidden="false" ht="12.1" outlineLevel="0" r="1028">
      <c r="A1028" s="20" t="n">
        <v>45966.705405093</v>
      </c>
      <c r="B1028" s="16" t="s">
        <v>69</v>
      </c>
      <c r="C1028" s="16" t="s">
        <v>647</v>
      </c>
      <c r="D1028" s="16" t="s">
        <v>380</v>
      </c>
      <c r="E1028" s="16" t="s">
        <v>50</v>
      </c>
      <c r="F1028" s="16" t="s">
        <v>20</v>
      </c>
      <c r="G1028" s="7" t="n">
        <v>1</v>
      </c>
      <c r="H1028" s="6" t="n">
        <v>1.1287</v>
      </c>
      <c r="I1028" s="6" t="n">
        <v>-1.13</v>
      </c>
      <c r="J1028" s="6" t="n">
        <v>-0</v>
      </c>
      <c r="K1028" s="6" t="n">
        <v>-0</v>
      </c>
      <c r="L1028" s="6" t="n">
        <v>-0</v>
      </c>
      <c r="M1028" s="6" t="s">
        <f>=I1028+J1028+K1028+L1028</f>
      </c>
      <c r="N1028" s="16"/>
      <c r="O1028" s="16" t="s">
        <v>643</v>
      </c>
    </row>
    <row collapsed="false" customFormat="false" customHeight="false" hidden="false" ht="12.1" outlineLevel="0" r="1029">
      <c r="A1029" s="20" t="n">
        <v>45966.705451389</v>
      </c>
      <c r="B1029" s="16" t="s">
        <v>69</v>
      </c>
      <c r="C1029" s="16" t="s">
        <v>647</v>
      </c>
      <c r="D1029" s="16" t="s">
        <v>380</v>
      </c>
      <c r="E1029" s="16" t="s">
        <v>50</v>
      </c>
      <c r="F1029" s="16" t="s">
        <v>20</v>
      </c>
      <c r="G1029" s="7" t="n">
        <v>1</v>
      </c>
      <c r="H1029" s="6" t="n">
        <v>1.1287</v>
      </c>
      <c r="I1029" s="6" t="n">
        <v>-1.13</v>
      </c>
      <c r="J1029" s="6" t="n">
        <v>-0</v>
      </c>
      <c r="K1029" s="6" t="n">
        <v>-0</v>
      </c>
      <c r="L1029" s="6" t="n">
        <v>-0</v>
      </c>
      <c r="M1029" s="6" t="s">
        <f>=I1029+J1029+K1029+L1029</f>
      </c>
      <c r="N1029" s="16"/>
      <c r="O1029" s="16" t="s">
        <v>643</v>
      </c>
    </row>
    <row collapsed="false" customFormat="false" customHeight="false" hidden="false" ht="12.1" outlineLevel="0" r="1030">
      <c r="A1030" s="20" t="n">
        <v>45966.705520833</v>
      </c>
      <c r="B1030" s="16" t="s">
        <v>69</v>
      </c>
      <c r="C1030" s="16" t="s">
        <v>647</v>
      </c>
      <c r="D1030" s="16" t="s">
        <v>380</v>
      </c>
      <c r="E1030" s="16" t="s">
        <v>50</v>
      </c>
      <c r="F1030" s="16" t="s">
        <v>20</v>
      </c>
      <c r="G1030" s="7" t="n">
        <v>1</v>
      </c>
      <c r="H1030" s="6" t="n">
        <v>1.1287</v>
      </c>
      <c r="I1030" s="6" t="n">
        <v>-1.13</v>
      </c>
      <c r="J1030" s="6" t="n">
        <v>-0</v>
      </c>
      <c r="K1030" s="6" t="n">
        <v>-0</v>
      </c>
      <c r="L1030" s="6" t="n">
        <v>-0</v>
      </c>
      <c r="M1030" s="6" t="s">
        <f>=I1030+J1030+K1030+L1030</f>
      </c>
      <c r="N1030" s="16"/>
      <c r="O1030" s="16" t="s">
        <v>643</v>
      </c>
    </row>
    <row collapsed="false" customFormat="false" customHeight="false" hidden="false" ht="12.1" outlineLevel="0" r="1031">
      <c r="A1031" s="20" t="n">
        <v>45966.705578704</v>
      </c>
      <c r="B1031" s="16" t="s">
        <v>69</v>
      </c>
      <c r="C1031" s="16" t="s">
        <v>647</v>
      </c>
      <c r="D1031" s="16" t="s">
        <v>380</v>
      </c>
      <c r="E1031" s="16" t="s">
        <v>50</v>
      </c>
      <c r="F1031" s="16" t="s">
        <v>20</v>
      </c>
      <c r="G1031" s="7" t="n">
        <v>1</v>
      </c>
      <c r="H1031" s="6" t="n">
        <v>1.1287</v>
      </c>
      <c r="I1031" s="6" t="n">
        <v>-1.13</v>
      </c>
      <c r="J1031" s="6" t="n">
        <v>-0</v>
      </c>
      <c r="K1031" s="6" t="n">
        <v>-0</v>
      </c>
      <c r="L1031" s="6" t="n">
        <v>-0</v>
      </c>
      <c r="M1031" s="6" t="s">
        <f>=I1031+J1031+K1031+L1031</f>
      </c>
      <c r="N1031" s="16"/>
      <c r="O1031" s="16" t="s">
        <v>643</v>
      </c>
    </row>
    <row collapsed="false" customFormat="false" customHeight="false" hidden="false" ht="12.1" outlineLevel="0" r="1032">
      <c r="A1032" s="20" t="n">
        <v>45966.705625</v>
      </c>
      <c r="B1032" s="16" t="s">
        <v>69</v>
      </c>
      <c r="C1032" s="16" t="s">
        <v>647</v>
      </c>
      <c r="D1032" s="16" t="s">
        <v>380</v>
      </c>
      <c r="E1032" s="16" t="s">
        <v>50</v>
      </c>
      <c r="F1032" s="16" t="s">
        <v>20</v>
      </c>
      <c r="G1032" s="7" t="n">
        <v>1</v>
      </c>
      <c r="H1032" s="6" t="n">
        <v>1.1287</v>
      </c>
      <c r="I1032" s="6" t="n">
        <v>-1.13</v>
      </c>
      <c r="J1032" s="6" t="n">
        <v>-0</v>
      </c>
      <c r="K1032" s="6" t="n">
        <v>-0</v>
      </c>
      <c r="L1032" s="6" t="n">
        <v>-0</v>
      </c>
      <c r="M1032" s="6" t="s">
        <f>=I1032+J1032+K1032+L1032</f>
      </c>
      <c r="N1032" s="16"/>
      <c r="O1032" s="16" t="s">
        <v>643</v>
      </c>
    </row>
    <row collapsed="false" customFormat="false" customHeight="false" hidden="false" ht="12.1" outlineLevel="0" r="1033">
      <c r="A1033" s="20" t="n">
        <v>45966.705671296</v>
      </c>
      <c r="B1033" s="16" t="s">
        <v>69</v>
      </c>
      <c r="C1033" s="16" t="s">
        <v>647</v>
      </c>
      <c r="D1033" s="16" t="s">
        <v>380</v>
      </c>
      <c r="E1033" s="16" t="s">
        <v>50</v>
      </c>
      <c r="F1033" s="16" t="s">
        <v>20</v>
      </c>
      <c r="G1033" s="7" t="n">
        <v>1</v>
      </c>
      <c r="H1033" s="6" t="n">
        <v>1.1287</v>
      </c>
      <c r="I1033" s="6" t="n">
        <v>-1.13</v>
      </c>
      <c r="J1033" s="6" t="n">
        <v>-0</v>
      </c>
      <c r="K1033" s="6" t="n">
        <v>-0</v>
      </c>
      <c r="L1033" s="6" t="n">
        <v>-0</v>
      </c>
      <c r="M1033" s="6" t="s">
        <f>=I1033+J1033+K1033+L1033</f>
      </c>
      <c r="N1033" s="16"/>
      <c r="O1033" s="16" t="s">
        <v>643</v>
      </c>
    </row>
    <row collapsed="false" customFormat="false" customHeight="false" hidden="false" ht="12.1" outlineLevel="0" r="1034">
      <c r="A1034" s="20" t="n">
        <v>45966.705717593</v>
      </c>
      <c r="B1034" s="16" t="s">
        <v>69</v>
      </c>
      <c r="C1034" s="16" t="s">
        <v>647</v>
      </c>
      <c r="D1034" s="16" t="s">
        <v>380</v>
      </c>
      <c r="E1034" s="16" t="s">
        <v>50</v>
      </c>
      <c r="F1034" s="16" t="s">
        <v>20</v>
      </c>
      <c r="G1034" s="7" t="n">
        <v>1</v>
      </c>
      <c r="H1034" s="6" t="n">
        <v>1.1287</v>
      </c>
      <c r="I1034" s="6" t="n">
        <v>-1.13</v>
      </c>
      <c r="J1034" s="6" t="n">
        <v>-0</v>
      </c>
      <c r="K1034" s="6" t="n">
        <v>-0</v>
      </c>
      <c r="L1034" s="6" t="n">
        <v>-0</v>
      </c>
      <c r="M1034" s="6" t="s">
        <f>=I1034+J1034+K1034+L1034</f>
      </c>
      <c r="N1034" s="16"/>
      <c r="O1034" s="16" t="s">
        <v>643</v>
      </c>
    </row>
    <row collapsed="false" customFormat="false" customHeight="false" hidden="false" ht="12.1" outlineLevel="0" r="1035">
      <c r="A1035" s="20" t="n">
        <v>45966.705752315</v>
      </c>
      <c r="B1035" s="16" t="s">
        <v>69</v>
      </c>
      <c r="C1035" s="16" t="s">
        <v>647</v>
      </c>
      <c r="D1035" s="16" t="s">
        <v>380</v>
      </c>
      <c r="E1035" s="16" t="s">
        <v>50</v>
      </c>
      <c r="F1035" s="16" t="s">
        <v>20</v>
      </c>
      <c r="G1035" s="7" t="n">
        <v>1</v>
      </c>
      <c r="H1035" s="6" t="n">
        <v>1.1287</v>
      </c>
      <c r="I1035" s="6" t="n">
        <v>-1.13</v>
      </c>
      <c r="J1035" s="6" t="n">
        <v>-0</v>
      </c>
      <c r="K1035" s="6" t="n">
        <v>-0</v>
      </c>
      <c r="L1035" s="6" t="n">
        <v>-0</v>
      </c>
      <c r="M1035" s="6" t="s">
        <f>=I1035+J1035+K1035+L1035</f>
      </c>
      <c r="N1035" s="16"/>
      <c r="O1035" s="16" t="s">
        <v>643</v>
      </c>
    </row>
    <row collapsed="false" customFormat="false" customHeight="false" hidden="false" ht="12.1" outlineLevel="0" r="1036">
      <c r="A1036" s="20" t="n">
        <v>45966.706203704</v>
      </c>
      <c r="B1036" s="16" t="s">
        <v>69</v>
      </c>
      <c r="C1036" s="16" t="s">
        <v>647</v>
      </c>
      <c r="D1036" s="16" t="s">
        <v>380</v>
      </c>
      <c r="E1036" s="16" t="s">
        <v>50</v>
      </c>
      <c r="F1036" s="16" t="s">
        <v>20</v>
      </c>
      <c r="G1036" s="7" t="n">
        <v>1</v>
      </c>
      <c r="H1036" s="6" t="n">
        <v>1.1287</v>
      </c>
      <c r="I1036" s="6" t="n">
        <v>-1.13</v>
      </c>
      <c r="J1036" s="6" t="n">
        <v>-0</v>
      </c>
      <c r="K1036" s="6" t="n">
        <v>-0</v>
      </c>
      <c r="L1036" s="6" t="n">
        <v>-0</v>
      </c>
      <c r="M1036" s="6" t="s">
        <f>=I1036+J1036+K1036+L1036</f>
      </c>
      <c r="N1036" s="16"/>
      <c r="O1036" s="16" t="s">
        <v>643</v>
      </c>
    </row>
    <row collapsed="false" customFormat="false" customHeight="false" hidden="false" ht="12.1" outlineLevel="0" r="1037">
      <c r="A1037" s="20" t="n">
        <v>45966.70625</v>
      </c>
      <c r="B1037" s="16" t="s">
        <v>69</v>
      </c>
      <c r="C1037" s="16" t="s">
        <v>647</v>
      </c>
      <c r="D1037" s="16" t="s">
        <v>380</v>
      </c>
      <c r="E1037" s="16" t="s">
        <v>50</v>
      </c>
      <c r="F1037" s="16" t="s">
        <v>20</v>
      </c>
      <c r="G1037" s="7" t="n">
        <v>1</v>
      </c>
      <c r="H1037" s="6" t="n">
        <v>1.1287</v>
      </c>
      <c r="I1037" s="6" t="n">
        <v>-1.13</v>
      </c>
      <c r="J1037" s="6" t="n">
        <v>-0</v>
      </c>
      <c r="K1037" s="6" t="n">
        <v>-0</v>
      </c>
      <c r="L1037" s="6" t="n">
        <v>-0</v>
      </c>
      <c r="M1037" s="6" t="s">
        <f>=I1037+J1037+K1037+L1037</f>
      </c>
      <c r="N1037" s="16"/>
      <c r="O1037" s="16" t="s">
        <v>643</v>
      </c>
    </row>
    <row collapsed="false" customFormat="false" customHeight="false" hidden="false" ht="12.1" outlineLevel="0" r="1038">
      <c r="A1038" s="20" t="n">
        <v>45966.706296296</v>
      </c>
      <c r="B1038" s="16" t="s">
        <v>69</v>
      </c>
      <c r="C1038" s="16" t="s">
        <v>647</v>
      </c>
      <c r="D1038" s="16" t="s">
        <v>380</v>
      </c>
      <c r="E1038" s="16" t="s">
        <v>50</v>
      </c>
      <c r="F1038" s="16" t="s">
        <v>20</v>
      </c>
      <c r="G1038" s="7" t="n">
        <v>1</v>
      </c>
      <c r="H1038" s="6" t="n">
        <v>1.1287</v>
      </c>
      <c r="I1038" s="6" t="n">
        <v>-1.13</v>
      </c>
      <c r="J1038" s="6" t="n">
        <v>-0</v>
      </c>
      <c r="K1038" s="6" t="n">
        <v>-0</v>
      </c>
      <c r="L1038" s="6" t="n">
        <v>-0</v>
      </c>
      <c r="M1038" s="6" t="s">
        <f>=I1038+J1038+K1038+L1038</f>
      </c>
      <c r="N1038" s="16"/>
      <c r="O1038" s="16" t="s">
        <v>643</v>
      </c>
    </row>
    <row collapsed="false" customFormat="false" customHeight="false" hidden="false" ht="12.1" outlineLevel="0" r="1039">
      <c r="A1039" s="20" t="n">
        <v>45966.706354167</v>
      </c>
      <c r="B1039" s="16" t="s">
        <v>69</v>
      </c>
      <c r="C1039" s="16" t="s">
        <v>647</v>
      </c>
      <c r="D1039" s="16" t="s">
        <v>380</v>
      </c>
      <c r="E1039" s="16" t="s">
        <v>50</v>
      </c>
      <c r="F1039" s="16" t="s">
        <v>20</v>
      </c>
      <c r="G1039" s="7" t="n">
        <v>1</v>
      </c>
      <c r="H1039" s="6" t="n">
        <v>1.1287</v>
      </c>
      <c r="I1039" s="6" t="n">
        <v>-1.13</v>
      </c>
      <c r="J1039" s="6" t="n">
        <v>-0</v>
      </c>
      <c r="K1039" s="6" t="n">
        <v>-0</v>
      </c>
      <c r="L1039" s="6" t="n">
        <v>-0</v>
      </c>
      <c r="M1039" s="6" t="s">
        <f>=I1039+J1039+K1039+L1039</f>
      </c>
      <c r="N1039" s="16"/>
      <c r="O1039" s="16" t="s">
        <v>643</v>
      </c>
    </row>
    <row collapsed="false" customFormat="false" customHeight="false" hidden="false" ht="12.1" outlineLevel="0" r="1040">
      <c r="A1040" s="20" t="n">
        <v>45966.706458333</v>
      </c>
      <c r="B1040" s="16" t="s">
        <v>69</v>
      </c>
      <c r="C1040" s="16" t="s">
        <v>647</v>
      </c>
      <c r="D1040" s="16" t="s">
        <v>380</v>
      </c>
      <c r="E1040" s="16" t="s">
        <v>50</v>
      </c>
      <c r="F1040" s="16" t="s">
        <v>20</v>
      </c>
      <c r="G1040" s="7" t="n">
        <v>1</v>
      </c>
      <c r="H1040" s="6" t="n">
        <v>1.1287</v>
      </c>
      <c r="I1040" s="6" t="n">
        <v>-1.13</v>
      </c>
      <c r="J1040" s="6" t="n">
        <v>-0</v>
      </c>
      <c r="K1040" s="6" t="n">
        <v>-0</v>
      </c>
      <c r="L1040" s="6" t="n">
        <v>-0</v>
      </c>
      <c r="M1040" s="6" t="s">
        <f>=I1040+J1040+K1040+L1040</f>
      </c>
      <c r="N1040" s="16"/>
      <c r="O1040" s="16" t="s">
        <v>643</v>
      </c>
    </row>
    <row collapsed="false" customFormat="false" customHeight="false" hidden="false" ht="12.1" outlineLevel="0" r="1041">
      <c r="A1041" s="20" t="n">
        <v>45966.706597222</v>
      </c>
      <c r="B1041" s="16" t="s">
        <v>69</v>
      </c>
      <c r="C1041" s="16" t="s">
        <v>647</v>
      </c>
      <c r="D1041" s="16" t="s">
        <v>380</v>
      </c>
      <c r="E1041" s="16" t="s">
        <v>50</v>
      </c>
      <c r="F1041" s="16" t="s">
        <v>20</v>
      </c>
      <c r="G1041" s="7" t="n">
        <v>1</v>
      </c>
      <c r="H1041" s="6" t="n">
        <v>1.1287</v>
      </c>
      <c r="I1041" s="6" t="n">
        <v>-1.13</v>
      </c>
      <c r="J1041" s="6" t="n">
        <v>-0</v>
      </c>
      <c r="K1041" s="6" t="n">
        <v>-0</v>
      </c>
      <c r="L1041" s="6" t="n">
        <v>-0</v>
      </c>
      <c r="M1041" s="6" t="s">
        <f>=I1041+J1041+K1041+L1041</f>
      </c>
      <c r="N1041" s="16"/>
      <c r="O1041" s="16" t="s">
        <v>643</v>
      </c>
    </row>
    <row collapsed="false" customFormat="false" customHeight="false" hidden="false" ht="12.1" outlineLevel="0" r="1042">
      <c r="A1042" s="20" t="n">
        <v>45966.706701389</v>
      </c>
      <c r="B1042" s="16" t="s">
        <v>69</v>
      </c>
      <c r="C1042" s="16" t="s">
        <v>647</v>
      </c>
      <c r="D1042" s="16" t="s">
        <v>380</v>
      </c>
      <c r="E1042" s="16" t="s">
        <v>50</v>
      </c>
      <c r="F1042" s="16" t="s">
        <v>20</v>
      </c>
      <c r="G1042" s="7" t="n">
        <v>1</v>
      </c>
      <c r="H1042" s="6" t="n">
        <v>1.1287</v>
      </c>
      <c r="I1042" s="6" t="n">
        <v>-1.13</v>
      </c>
      <c r="J1042" s="6" t="n">
        <v>-0</v>
      </c>
      <c r="K1042" s="6" t="n">
        <v>-0</v>
      </c>
      <c r="L1042" s="6" t="n">
        <v>-0</v>
      </c>
      <c r="M1042" s="6" t="s">
        <f>=I1042+J1042+K1042+L1042</f>
      </c>
      <c r="N1042" s="16"/>
      <c r="O1042" s="16" t="s">
        <v>643</v>
      </c>
    </row>
    <row collapsed="false" customFormat="false" customHeight="false" hidden="false" ht="12.1" outlineLevel="0" r="1043">
      <c r="A1043" s="20" t="n">
        <v>45966.706828704</v>
      </c>
      <c r="B1043" s="16" t="s">
        <v>69</v>
      </c>
      <c r="C1043" s="16" t="s">
        <v>647</v>
      </c>
      <c r="D1043" s="16" t="s">
        <v>380</v>
      </c>
      <c r="E1043" s="16" t="s">
        <v>50</v>
      </c>
      <c r="F1043" s="16" t="s">
        <v>20</v>
      </c>
      <c r="G1043" s="7" t="n">
        <v>1</v>
      </c>
      <c r="H1043" s="6" t="n">
        <v>1.1287</v>
      </c>
      <c r="I1043" s="6" t="n">
        <v>-1.13</v>
      </c>
      <c r="J1043" s="6" t="n">
        <v>-0</v>
      </c>
      <c r="K1043" s="6" t="n">
        <v>-0</v>
      </c>
      <c r="L1043" s="6" t="n">
        <v>-0</v>
      </c>
      <c r="M1043" s="6" t="s">
        <f>=I1043+J1043+K1043+L1043</f>
      </c>
      <c r="N1043" s="16"/>
      <c r="O1043" s="16" t="s">
        <v>643</v>
      </c>
    </row>
    <row collapsed="false" customFormat="false" customHeight="false" hidden="false" ht="12.1" outlineLevel="0" r="1044">
      <c r="A1044" s="20" t="n">
        <v>45966.706909722</v>
      </c>
      <c r="B1044" s="16" t="s">
        <v>69</v>
      </c>
      <c r="C1044" s="16" t="s">
        <v>647</v>
      </c>
      <c r="D1044" s="16" t="s">
        <v>380</v>
      </c>
      <c r="E1044" s="16" t="s">
        <v>50</v>
      </c>
      <c r="F1044" s="16" t="s">
        <v>20</v>
      </c>
      <c r="G1044" s="7" t="n">
        <v>1</v>
      </c>
      <c r="H1044" s="6" t="n">
        <v>1.1287</v>
      </c>
      <c r="I1044" s="6" t="n">
        <v>-1.13</v>
      </c>
      <c r="J1044" s="6" t="n">
        <v>-0</v>
      </c>
      <c r="K1044" s="6" t="n">
        <v>-0</v>
      </c>
      <c r="L1044" s="6" t="n">
        <v>-0</v>
      </c>
      <c r="M1044" s="6" t="s">
        <f>=I1044+J1044+K1044+L1044</f>
      </c>
      <c r="N1044" s="16"/>
      <c r="O1044" s="16" t="s">
        <v>643</v>
      </c>
    </row>
    <row collapsed="false" customFormat="false" customHeight="false" hidden="false" ht="12.1" outlineLevel="0" r="1045">
      <c r="A1045" s="20" t="n">
        <v>45966.707002315</v>
      </c>
      <c r="B1045" s="16" t="s">
        <v>69</v>
      </c>
      <c r="C1045" s="16" t="s">
        <v>647</v>
      </c>
      <c r="D1045" s="16" t="s">
        <v>380</v>
      </c>
      <c r="E1045" s="16" t="s">
        <v>50</v>
      </c>
      <c r="F1045" s="16" t="s">
        <v>20</v>
      </c>
      <c r="G1045" s="7" t="n">
        <v>1</v>
      </c>
      <c r="H1045" s="6" t="n">
        <v>1.1287</v>
      </c>
      <c r="I1045" s="6" t="n">
        <v>-1.13</v>
      </c>
      <c r="J1045" s="6" t="n">
        <v>-0</v>
      </c>
      <c r="K1045" s="6" t="n">
        <v>-0</v>
      </c>
      <c r="L1045" s="6" t="n">
        <v>-0</v>
      </c>
      <c r="M1045" s="6" t="s">
        <f>=I1045+J1045+K1045+L1045</f>
      </c>
      <c r="N1045" s="16"/>
      <c r="O1045" s="16" t="s">
        <v>643</v>
      </c>
    </row>
    <row collapsed="false" customFormat="false" customHeight="false" hidden="false" ht="12.1" outlineLevel="0" r="1046">
      <c r="A1046" s="20" t="n">
        <v>45966.709282407</v>
      </c>
      <c r="B1046" s="16" t="s">
        <v>69</v>
      </c>
      <c r="C1046" s="16" t="s">
        <v>647</v>
      </c>
      <c r="D1046" s="16" t="s">
        <v>380</v>
      </c>
      <c r="E1046" s="16" t="s">
        <v>50</v>
      </c>
      <c r="F1046" s="16" t="s">
        <v>20</v>
      </c>
      <c r="G1046" s="7" t="n">
        <v>1</v>
      </c>
      <c r="H1046" s="6" t="n">
        <v>1.1287</v>
      </c>
      <c r="I1046" s="6" t="n">
        <v>-1.13</v>
      </c>
      <c r="J1046" s="6" t="n">
        <v>-0</v>
      </c>
      <c r="K1046" s="6" t="n">
        <v>-0</v>
      </c>
      <c r="L1046" s="6" t="n">
        <v>-0</v>
      </c>
      <c r="M1046" s="6" t="s">
        <f>=I1046+J1046+K1046+L1046</f>
      </c>
      <c r="N1046" s="16"/>
      <c r="O1046" s="16" t="s">
        <v>643</v>
      </c>
    </row>
    <row collapsed="false" customFormat="false" customHeight="false" hidden="false" ht="12.1" outlineLevel="0" r="1047">
      <c r="A1047" s="20" t="n">
        <v>45966.70931713</v>
      </c>
      <c r="B1047" s="16" t="s">
        <v>69</v>
      </c>
      <c r="C1047" s="16" t="s">
        <v>647</v>
      </c>
      <c r="D1047" s="16" t="s">
        <v>380</v>
      </c>
      <c r="E1047" s="16" t="s">
        <v>50</v>
      </c>
      <c r="F1047" s="16" t="s">
        <v>20</v>
      </c>
      <c r="G1047" s="7" t="n">
        <v>1</v>
      </c>
      <c r="H1047" s="6" t="n">
        <v>1.1287</v>
      </c>
      <c r="I1047" s="6" t="n">
        <v>-1.13</v>
      </c>
      <c r="J1047" s="6" t="n">
        <v>-0</v>
      </c>
      <c r="K1047" s="6" t="n">
        <v>-0</v>
      </c>
      <c r="L1047" s="6" t="n">
        <v>-0</v>
      </c>
      <c r="M1047" s="6" t="s">
        <f>=I1047+J1047+K1047+L1047</f>
      </c>
      <c r="N1047" s="16"/>
      <c r="O1047" s="16" t="s">
        <v>643</v>
      </c>
    </row>
    <row collapsed="false" customFormat="false" customHeight="false" hidden="false" ht="12.1" outlineLevel="0" r="1048">
      <c r="A1048" s="20" t="n">
        <v>45966.709351852</v>
      </c>
      <c r="B1048" s="16" t="s">
        <v>69</v>
      </c>
      <c r="C1048" s="16" t="s">
        <v>647</v>
      </c>
      <c r="D1048" s="16" t="s">
        <v>380</v>
      </c>
      <c r="E1048" s="16" t="s">
        <v>50</v>
      </c>
      <c r="F1048" s="16" t="s">
        <v>20</v>
      </c>
      <c r="G1048" s="7" t="n">
        <v>1</v>
      </c>
      <c r="H1048" s="6" t="n">
        <v>1.1287</v>
      </c>
      <c r="I1048" s="6" t="n">
        <v>-1.13</v>
      </c>
      <c r="J1048" s="6" t="n">
        <v>-0</v>
      </c>
      <c r="K1048" s="6" t="n">
        <v>-0</v>
      </c>
      <c r="L1048" s="6" t="n">
        <v>-0</v>
      </c>
      <c r="M1048" s="6" t="s">
        <f>=I1048+J1048+K1048+L1048</f>
      </c>
      <c r="N1048" s="16"/>
      <c r="O1048" s="16" t="s">
        <v>643</v>
      </c>
    </row>
    <row collapsed="false" customFormat="false" customHeight="false" hidden="false" ht="12.1" outlineLevel="0" r="1049">
      <c r="A1049" s="20" t="n">
        <v>45966.709386574</v>
      </c>
      <c r="B1049" s="16" t="s">
        <v>69</v>
      </c>
      <c r="C1049" s="16" t="s">
        <v>647</v>
      </c>
      <c r="D1049" s="16" t="s">
        <v>380</v>
      </c>
      <c r="E1049" s="16" t="s">
        <v>50</v>
      </c>
      <c r="F1049" s="16" t="s">
        <v>20</v>
      </c>
      <c r="G1049" s="7" t="n">
        <v>1</v>
      </c>
      <c r="H1049" s="6" t="n">
        <v>1.1287</v>
      </c>
      <c r="I1049" s="6" t="n">
        <v>-1.13</v>
      </c>
      <c r="J1049" s="6" t="n">
        <v>-0</v>
      </c>
      <c r="K1049" s="6" t="n">
        <v>-0</v>
      </c>
      <c r="L1049" s="6" t="n">
        <v>-0</v>
      </c>
      <c r="M1049" s="6" t="s">
        <f>=I1049+J1049+K1049+L1049</f>
      </c>
      <c r="N1049" s="16"/>
      <c r="O1049" s="16" t="s">
        <v>643</v>
      </c>
    </row>
    <row collapsed="false" customFormat="false" customHeight="false" hidden="false" ht="12.1" outlineLevel="0" r="1050">
      <c r="A1050" s="20" t="n">
        <v>45966.709421296</v>
      </c>
      <c r="B1050" s="16" t="s">
        <v>69</v>
      </c>
      <c r="C1050" s="16" t="s">
        <v>647</v>
      </c>
      <c r="D1050" s="16" t="s">
        <v>380</v>
      </c>
      <c r="E1050" s="16" t="s">
        <v>50</v>
      </c>
      <c r="F1050" s="16" t="s">
        <v>20</v>
      </c>
      <c r="G1050" s="7" t="n">
        <v>1</v>
      </c>
      <c r="H1050" s="6" t="n">
        <v>1.1287</v>
      </c>
      <c r="I1050" s="6" t="n">
        <v>-1.13</v>
      </c>
      <c r="J1050" s="6" t="n">
        <v>-0</v>
      </c>
      <c r="K1050" s="6" t="n">
        <v>-0</v>
      </c>
      <c r="L1050" s="6" t="n">
        <v>-0</v>
      </c>
      <c r="M1050" s="6" t="s">
        <f>=I1050+J1050+K1050+L1050</f>
      </c>
      <c r="N1050" s="16"/>
      <c r="O1050" s="16" t="s">
        <v>643</v>
      </c>
    </row>
    <row collapsed="false" customFormat="false" customHeight="false" hidden="false" ht="12.1" outlineLevel="0" r="1051">
      <c r="A1051" s="20" t="n">
        <v>45966.709456019</v>
      </c>
      <c r="B1051" s="16" t="s">
        <v>69</v>
      </c>
      <c r="C1051" s="16" t="s">
        <v>647</v>
      </c>
      <c r="D1051" s="16" t="s">
        <v>380</v>
      </c>
      <c r="E1051" s="16" t="s">
        <v>50</v>
      </c>
      <c r="F1051" s="16" t="s">
        <v>20</v>
      </c>
      <c r="G1051" s="7" t="n">
        <v>1</v>
      </c>
      <c r="H1051" s="6" t="n">
        <v>1.1287</v>
      </c>
      <c r="I1051" s="6" t="n">
        <v>-1.13</v>
      </c>
      <c r="J1051" s="6" t="n">
        <v>-0</v>
      </c>
      <c r="K1051" s="6" t="n">
        <v>-0</v>
      </c>
      <c r="L1051" s="6" t="n">
        <v>-0</v>
      </c>
      <c r="M1051" s="6" t="s">
        <f>=I1051+J1051+K1051+L1051</f>
      </c>
      <c r="N1051" s="16"/>
      <c r="O1051" s="16" t="s">
        <v>643</v>
      </c>
    </row>
    <row collapsed="false" customFormat="false" customHeight="false" hidden="false" ht="12.1" outlineLevel="0" r="1052">
      <c r="A1052" s="20" t="n">
        <v>45966.709490741</v>
      </c>
      <c r="B1052" s="16" t="s">
        <v>69</v>
      </c>
      <c r="C1052" s="16" t="s">
        <v>647</v>
      </c>
      <c r="D1052" s="16" t="s">
        <v>380</v>
      </c>
      <c r="E1052" s="16" t="s">
        <v>50</v>
      </c>
      <c r="F1052" s="16" t="s">
        <v>20</v>
      </c>
      <c r="G1052" s="7" t="n">
        <v>1</v>
      </c>
      <c r="H1052" s="6" t="n">
        <v>1.1287</v>
      </c>
      <c r="I1052" s="6" t="n">
        <v>-1.13</v>
      </c>
      <c r="J1052" s="6" t="n">
        <v>-0</v>
      </c>
      <c r="K1052" s="6" t="n">
        <v>-0</v>
      </c>
      <c r="L1052" s="6" t="n">
        <v>-0</v>
      </c>
      <c r="M1052" s="6" t="s">
        <f>=I1052+J1052+K1052+L1052</f>
      </c>
      <c r="N1052" s="16"/>
      <c r="O1052" s="16" t="s">
        <v>643</v>
      </c>
    </row>
    <row collapsed="false" customFormat="false" customHeight="false" hidden="false" ht="12.1" outlineLevel="0" r="1053">
      <c r="A1053" s="20" t="n">
        <v>45966.709525463</v>
      </c>
      <c r="B1053" s="16" t="s">
        <v>69</v>
      </c>
      <c r="C1053" s="16" t="s">
        <v>647</v>
      </c>
      <c r="D1053" s="16" t="s">
        <v>380</v>
      </c>
      <c r="E1053" s="16" t="s">
        <v>50</v>
      </c>
      <c r="F1053" s="16" t="s">
        <v>20</v>
      </c>
      <c r="G1053" s="7" t="n">
        <v>1</v>
      </c>
      <c r="H1053" s="6" t="n">
        <v>1.1287</v>
      </c>
      <c r="I1053" s="6" t="n">
        <v>-1.13</v>
      </c>
      <c r="J1053" s="6" t="n">
        <v>-0</v>
      </c>
      <c r="K1053" s="6" t="n">
        <v>-0</v>
      </c>
      <c r="L1053" s="6" t="n">
        <v>-0</v>
      </c>
      <c r="M1053" s="6" t="s">
        <f>=I1053+J1053+K1053+L1053</f>
      </c>
      <c r="N1053" s="16"/>
      <c r="O1053" s="16" t="s">
        <v>643</v>
      </c>
    </row>
    <row collapsed="false" customFormat="false" customHeight="false" hidden="false" ht="12.1" outlineLevel="0" r="1054">
      <c r="A1054" s="20" t="n">
        <v>45966.709560185</v>
      </c>
      <c r="B1054" s="16" t="s">
        <v>69</v>
      </c>
      <c r="C1054" s="16" t="s">
        <v>647</v>
      </c>
      <c r="D1054" s="16" t="s">
        <v>380</v>
      </c>
      <c r="E1054" s="16" t="s">
        <v>50</v>
      </c>
      <c r="F1054" s="16" t="s">
        <v>20</v>
      </c>
      <c r="G1054" s="7" t="n">
        <v>1</v>
      </c>
      <c r="H1054" s="6" t="n">
        <v>1.1287</v>
      </c>
      <c r="I1054" s="6" t="n">
        <v>-1.13</v>
      </c>
      <c r="J1054" s="6" t="n">
        <v>-0</v>
      </c>
      <c r="K1054" s="6" t="n">
        <v>-0</v>
      </c>
      <c r="L1054" s="6" t="n">
        <v>-0</v>
      </c>
      <c r="M1054" s="6" t="s">
        <f>=I1054+J1054+K1054+L1054</f>
      </c>
      <c r="N1054" s="16"/>
      <c r="O1054" s="16" t="s">
        <v>643</v>
      </c>
    </row>
    <row collapsed="false" customFormat="false" customHeight="false" hidden="false" ht="12.1" outlineLevel="0" r="1055">
      <c r="A1055" s="20" t="n">
        <v>45966.711342593</v>
      </c>
      <c r="B1055" s="16" t="s">
        <v>69</v>
      </c>
      <c r="C1055" s="16" t="s">
        <v>647</v>
      </c>
      <c r="D1055" s="16" t="s">
        <v>380</v>
      </c>
      <c r="E1055" s="16" t="s">
        <v>50</v>
      </c>
      <c r="F1055" s="16" t="s">
        <v>20</v>
      </c>
      <c r="G1055" s="7" t="n">
        <v>1</v>
      </c>
      <c r="H1055" s="6" t="n">
        <v>1.1287</v>
      </c>
      <c r="I1055" s="6" t="n">
        <v>-1.13</v>
      </c>
      <c r="J1055" s="6" t="n">
        <v>-0</v>
      </c>
      <c r="K1055" s="6" t="n">
        <v>-0</v>
      </c>
      <c r="L1055" s="6" t="n">
        <v>-0</v>
      </c>
      <c r="M1055" s="6" t="s">
        <f>=I1055+J1055+K1055+L1055</f>
      </c>
      <c r="N1055" s="16"/>
      <c r="O1055" s="16" t="s">
        <v>643</v>
      </c>
    </row>
    <row collapsed="false" customFormat="false" customHeight="false" hidden="false" ht="12.1" outlineLevel="0" r="1056">
      <c r="A1056" s="20" t="n">
        <v>45966.711342593</v>
      </c>
      <c r="B1056" s="16" t="s">
        <v>69</v>
      </c>
      <c r="C1056" s="16" t="s">
        <v>647</v>
      </c>
      <c r="D1056" s="16" t="s">
        <v>380</v>
      </c>
      <c r="E1056" s="16" t="s">
        <v>50</v>
      </c>
      <c r="F1056" s="16" t="s">
        <v>20</v>
      </c>
      <c r="G1056" s="7" t="n">
        <v>1</v>
      </c>
      <c r="H1056" s="6" t="n">
        <v>1.1287</v>
      </c>
      <c r="I1056" s="6" t="n">
        <v>-1.13</v>
      </c>
      <c r="J1056" s="6" t="n">
        <v>-0</v>
      </c>
      <c r="K1056" s="6" t="n">
        <v>-0</v>
      </c>
      <c r="L1056" s="6" t="n">
        <v>-0</v>
      </c>
      <c r="M1056" s="6" t="s">
        <f>=I1056+J1056+K1056+L1056</f>
      </c>
      <c r="N1056" s="16"/>
      <c r="O1056" s="16" t="s">
        <v>643</v>
      </c>
    </row>
    <row collapsed="false" customFormat="false" customHeight="false" hidden="false" ht="12.1" outlineLevel="0" r="1057">
      <c r="A1057" s="20" t="n">
        <v>45966.711342593</v>
      </c>
      <c r="B1057" s="16" t="s">
        <v>69</v>
      </c>
      <c r="C1057" s="16" t="s">
        <v>647</v>
      </c>
      <c r="D1057" s="16" t="s">
        <v>380</v>
      </c>
      <c r="E1057" s="16" t="s">
        <v>50</v>
      </c>
      <c r="F1057" s="16" t="s">
        <v>20</v>
      </c>
      <c r="G1057" s="7" t="n">
        <v>1</v>
      </c>
      <c r="H1057" s="6" t="n">
        <v>1.1287</v>
      </c>
      <c r="I1057" s="6" t="n">
        <v>-1.13</v>
      </c>
      <c r="J1057" s="6" t="n">
        <v>-0</v>
      </c>
      <c r="K1057" s="6" t="n">
        <v>-0</v>
      </c>
      <c r="L1057" s="6" t="n">
        <v>-0</v>
      </c>
      <c r="M1057" s="6" t="s">
        <f>=I1057+J1057+K1057+L1057</f>
      </c>
      <c r="N1057" s="16"/>
      <c r="O1057" s="16" t="s">
        <v>643</v>
      </c>
    </row>
    <row collapsed="false" customFormat="false" customHeight="false" hidden="false" ht="12.1" outlineLevel="0" r="1058">
      <c r="A1058" s="20" t="n">
        <v>45966.711342593</v>
      </c>
      <c r="B1058" s="16" t="s">
        <v>69</v>
      </c>
      <c r="C1058" s="16" t="s">
        <v>647</v>
      </c>
      <c r="D1058" s="16" t="s">
        <v>380</v>
      </c>
      <c r="E1058" s="16" t="s">
        <v>50</v>
      </c>
      <c r="F1058" s="16" t="s">
        <v>20</v>
      </c>
      <c r="G1058" s="7" t="n">
        <v>1</v>
      </c>
      <c r="H1058" s="6" t="n">
        <v>1.1287</v>
      </c>
      <c r="I1058" s="6" t="n">
        <v>-1.13</v>
      </c>
      <c r="J1058" s="6" t="n">
        <v>-0</v>
      </c>
      <c r="K1058" s="6" t="n">
        <v>-0</v>
      </c>
      <c r="L1058" s="6" t="n">
        <v>-0</v>
      </c>
      <c r="M1058" s="6" t="s">
        <f>=I1058+J1058+K1058+L1058</f>
      </c>
      <c r="N1058" s="16"/>
      <c r="O1058" s="16" t="s">
        <v>643</v>
      </c>
    </row>
    <row collapsed="false" customFormat="false" customHeight="false" hidden="false" ht="12.1" outlineLevel="0" r="1059">
      <c r="A1059" s="20" t="n">
        <v>45966.711342593</v>
      </c>
      <c r="B1059" s="16" t="s">
        <v>69</v>
      </c>
      <c r="C1059" s="16" t="s">
        <v>647</v>
      </c>
      <c r="D1059" s="16" t="s">
        <v>380</v>
      </c>
      <c r="E1059" s="16" t="s">
        <v>50</v>
      </c>
      <c r="F1059" s="16" t="s">
        <v>20</v>
      </c>
      <c r="G1059" s="7" t="n">
        <v>1</v>
      </c>
      <c r="H1059" s="6" t="n">
        <v>1.1287</v>
      </c>
      <c r="I1059" s="6" t="n">
        <v>-1.13</v>
      </c>
      <c r="J1059" s="6" t="n">
        <v>-0</v>
      </c>
      <c r="K1059" s="6" t="n">
        <v>-0</v>
      </c>
      <c r="L1059" s="6" t="n">
        <v>-0</v>
      </c>
      <c r="M1059" s="6" t="s">
        <f>=I1059+J1059+K1059+L1059</f>
      </c>
      <c r="N1059" s="16"/>
      <c r="O1059" s="16" t="s">
        <v>643</v>
      </c>
    </row>
    <row collapsed="false" customFormat="false" customHeight="false" hidden="false" ht="12.1" outlineLevel="0" r="1060">
      <c r="A1060" s="20" t="n">
        <v>45966.711342593</v>
      </c>
      <c r="B1060" s="16" t="s">
        <v>69</v>
      </c>
      <c r="C1060" s="16" t="s">
        <v>647</v>
      </c>
      <c r="D1060" s="16" t="s">
        <v>380</v>
      </c>
      <c r="E1060" s="16" t="s">
        <v>50</v>
      </c>
      <c r="F1060" s="16" t="s">
        <v>20</v>
      </c>
      <c r="G1060" s="7" t="n">
        <v>1</v>
      </c>
      <c r="H1060" s="6" t="n">
        <v>1.1287</v>
      </c>
      <c r="I1060" s="6" t="n">
        <v>-1.13</v>
      </c>
      <c r="J1060" s="6" t="n">
        <v>-0</v>
      </c>
      <c r="K1060" s="6" t="n">
        <v>-0</v>
      </c>
      <c r="L1060" s="6" t="n">
        <v>-0</v>
      </c>
      <c r="M1060" s="6" t="s">
        <f>=I1060+J1060+K1060+L1060</f>
      </c>
      <c r="N1060" s="16"/>
      <c r="O1060" s="16" t="s">
        <v>643</v>
      </c>
    </row>
    <row collapsed="false" customFormat="false" customHeight="false" hidden="false" ht="12.1" outlineLevel="0" r="1061">
      <c r="A1061" s="20" t="n">
        <v>45966.712523148</v>
      </c>
      <c r="B1061" s="16" t="s">
        <v>69</v>
      </c>
      <c r="C1061" s="16" t="s">
        <v>647</v>
      </c>
      <c r="D1061" s="16" t="s">
        <v>380</v>
      </c>
      <c r="E1061" s="16" t="s">
        <v>50</v>
      </c>
      <c r="F1061" s="16" t="s">
        <v>20</v>
      </c>
      <c r="G1061" s="7" t="n">
        <v>1</v>
      </c>
      <c r="H1061" s="6" t="n">
        <v>1.1287</v>
      </c>
      <c r="I1061" s="6" t="n">
        <v>-1.13</v>
      </c>
      <c r="J1061" s="6" t="n">
        <v>-0</v>
      </c>
      <c r="K1061" s="6" t="n">
        <v>-0</v>
      </c>
      <c r="L1061" s="6" t="n">
        <v>-0</v>
      </c>
      <c r="M1061" s="6" t="s">
        <f>=I1061+J1061+K1061+L1061</f>
      </c>
      <c r="N1061" s="16"/>
      <c r="O1061" s="16" t="s">
        <v>643</v>
      </c>
    </row>
    <row collapsed="false" customFormat="false" customHeight="false" hidden="false" ht="12.1" outlineLevel="0" r="1062">
      <c r="A1062" s="20" t="n">
        <v>45966.712523148</v>
      </c>
      <c r="B1062" s="16" t="s">
        <v>69</v>
      </c>
      <c r="C1062" s="16" t="s">
        <v>647</v>
      </c>
      <c r="D1062" s="16" t="s">
        <v>380</v>
      </c>
      <c r="E1062" s="16" t="s">
        <v>50</v>
      </c>
      <c r="F1062" s="16" t="s">
        <v>20</v>
      </c>
      <c r="G1062" s="7" t="n">
        <v>1</v>
      </c>
      <c r="H1062" s="6" t="n">
        <v>1.1287</v>
      </c>
      <c r="I1062" s="6" t="n">
        <v>-1.13</v>
      </c>
      <c r="J1062" s="6" t="n">
        <v>-0</v>
      </c>
      <c r="K1062" s="6" t="n">
        <v>-0</v>
      </c>
      <c r="L1062" s="6" t="n">
        <v>-0</v>
      </c>
      <c r="M1062" s="6" t="s">
        <f>=I1062+J1062+K1062+L1062</f>
      </c>
      <c r="N1062" s="16"/>
      <c r="O1062" s="16" t="s">
        <v>643</v>
      </c>
    </row>
    <row collapsed="false" customFormat="false" customHeight="false" hidden="false" ht="12.1" outlineLevel="0" r="1063">
      <c r="A1063" s="20" t="n">
        <v>45966.712523148</v>
      </c>
      <c r="B1063" s="16" t="s">
        <v>69</v>
      </c>
      <c r="C1063" s="16" t="s">
        <v>647</v>
      </c>
      <c r="D1063" s="16" t="s">
        <v>380</v>
      </c>
      <c r="E1063" s="16" t="s">
        <v>50</v>
      </c>
      <c r="F1063" s="16" t="s">
        <v>20</v>
      </c>
      <c r="G1063" s="7" t="n">
        <v>1</v>
      </c>
      <c r="H1063" s="6" t="n">
        <v>1.1287</v>
      </c>
      <c r="I1063" s="6" t="n">
        <v>-1.13</v>
      </c>
      <c r="J1063" s="6" t="n">
        <v>-0</v>
      </c>
      <c r="K1063" s="6" t="n">
        <v>-0</v>
      </c>
      <c r="L1063" s="6" t="n">
        <v>-0</v>
      </c>
      <c r="M1063" s="6" t="s">
        <f>=I1063+J1063+K1063+L1063</f>
      </c>
      <c r="N1063" s="16"/>
      <c r="O1063" s="16" t="s">
        <v>643</v>
      </c>
    </row>
    <row collapsed="false" customFormat="false" customHeight="false" hidden="false" ht="12.1" outlineLevel="0" r="1064">
      <c r="A1064" s="20" t="n">
        <v>45966.712523148</v>
      </c>
      <c r="B1064" s="16" t="s">
        <v>69</v>
      </c>
      <c r="C1064" s="16" t="s">
        <v>647</v>
      </c>
      <c r="D1064" s="16" t="s">
        <v>380</v>
      </c>
      <c r="E1064" s="16" t="s">
        <v>50</v>
      </c>
      <c r="F1064" s="16" t="s">
        <v>20</v>
      </c>
      <c r="G1064" s="7" t="n">
        <v>1</v>
      </c>
      <c r="H1064" s="6" t="n">
        <v>1.1287</v>
      </c>
      <c r="I1064" s="6" t="n">
        <v>-1.13</v>
      </c>
      <c r="J1064" s="6" t="n">
        <v>-0</v>
      </c>
      <c r="K1064" s="6" t="n">
        <v>-0</v>
      </c>
      <c r="L1064" s="6" t="n">
        <v>-0</v>
      </c>
      <c r="M1064" s="6" t="s">
        <f>=I1064+J1064+K1064+L1064</f>
      </c>
      <c r="N1064" s="16"/>
      <c r="O1064" s="16" t="s">
        <v>643</v>
      </c>
    </row>
    <row collapsed="false" customFormat="false" customHeight="false" hidden="false" ht="12.1" outlineLevel="0" r="1065">
      <c r="A1065" s="20" t="n">
        <v>45966.712523148</v>
      </c>
      <c r="B1065" s="16" t="s">
        <v>69</v>
      </c>
      <c r="C1065" s="16" t="s">
        <v>647</v>
      </c>
      <c r="D1065" s="16" t="s">
        <v>380</v>
      </c>
      <c r="E1065" s="16" t="s">
        <v>50</v>
      </c>
      <c r="F1065" s="16" t="s">
        <v>20</v>
      </c>
      <c r="G1065" s="7" t="n">
        <v>1</v>
      </c>
      <c r="H1065" s="6" t="n">
        <v>1.1287</v>
      </c>
      <c r="I1065" s="6" t="n">
        <v>-1.13</v>
      </c>
      <c r="J1065" s="6" t="n">
        <v>-0</v>
      </c>
      <c r="K1065" s="6" t="n">
        <v>-0</v>
      </c>
      <c r="L1065" s="6" t="n">
        <v>-0</v>
      </c>
      <c r="M1065" s="6" t="s">
        <f>=I1065+J1065+K1065+L1065</f>
      </c>
      <c r="N1065" s="16"/>
      <c r="O1065" s="16" t="s">
        <v>643</v>
      </c>
    </row>
    <row collapsed="false" customFormat="false" customHeight="false" hidden="false" ht="12.1" outlineLevel="0" r="1066">
      <c r="A1066" s="20" t="n">
        <v>45966.712546296</v>
      </c>
      <c r="B1066" s="16" t="s">
        <v>69</v>
      </c>
      <c r="C1066" s="16" t="s">
        <v>647</v>
      </c>
      <c r="D1066" s="16" t="s">
        <v>380</v>
      </c>
      <c r="E1066" s="16" t="s">
        <v>50</v>
      </c>
      <c r="F1066" s="16" t="s">
        <v>20</v>
      </c>
      <c r="G1066" s="7" t="n">
        <v>1</v>
      </c>
      <c r="H1066" s="6" t="n">
        <v>1.1287</v>
      </c>
      <c r="I1066" s="6" t="n">
        <v>-1.13</v>
      </c>
      <c r="J1066" s="6" t="n">
        <v>-0</v>
      </c>
      <c r="K1066" s="6" t="n">
        <v>-0</v>
      </c>
      <c r="L1066" s="6" t="n">
        <v>-0</v>
      </c>
      <c r="M1066" s="6" t="s">
        <f>=I1066+J1066+K1066+L1066</f>
      </c>
      <c r="N1066" s="16"/>
      <c r="O1066" s="16" t="s">
        <v>643</v>
      </c>
    </row>
    <row collapsed="false" customFormat="false" customHeight="false" hidden="false" ht="12.1" outlineLevel="0" r="1067">
      <c r="A1067" s="20" t="n">
        <v>45966.712581019</v>
      </c>
      <c r="B1067" s="16" t="s">
        <v>69</v>
      </c>
      <c r="C1067" s="16" t="s">
        <v>647</v>
      </c>
      <c r="D1067" s="16" t="s">
        <v>380</v>
      </c>
      <c r="E1067" s="16" t="s">
        <v>50</v>
      </c>
      <c r="F1067" s="16" t="s">
        <v>20</v>
      </c>
      <c r="G1067" s="7" t="n">
        <v>1</v>
      </c>
      <c r="H1067" s="6" t="n">
        <v>1.1287</v>
      </c>
      <c r="I1067" s="6" t="n">
        <v>-1.13</v>
      </c>
      <c r="J1067" s="6" t="n">
        <v>-0</v>
      </c>
      <c r="K1067" s="6" t="n">
        <v>-0</v>
      </c>
      <c r="L1067" s="6" t="n">
        <v>-0</v>
      </c>
      <c r="M1067" s="6" t="s">
        <f>=I1067+J1067+K1067+L1067</f>
      </c>
      <c r="N1067" s="16"/>
      <c r="O1067" s="16" t="s">
        <v>643</v>
      </c>
    </row>
    <row collapsed="false" customFormat="false" customHeight="false" hidden="false" ht="12.1" outlineLevel="0" r="1068">
      <c r="A1068" s="20" t="n">
        <v>45966.712604167</v>
      </c>
      <c r="B1068" s="16" t="s">
        <v>69</v>
      </c>
      <c r="C1068" s="16" t="s">
        <v>647</v>
      </c>
      <c r="D1068" s="16" t="s">
        <v>380</v>
      </c>
      <c r="E1068" s="16" t="s">
        <v>50</v>
      </c>
      <c r="F1068" s="16" t="s">
        <v>20</v>
      </c>
      <c r="G1068" s="7" t="n">
        <v>1</v>
      </c>
      <c r="H1068" s="6" t="n">
        <v>1.1287</v>
      </c>
      <c r="I1068" s="6" t="n">
        <v>-1.13</v>
      </c>
      <c r="J1068" s="6" t="n">
        <v>-0</v>
      </c>
      <c r="K1068" s="6" t="n">
        <v>-0</v>
      </c>
      <c r="L1068" s="6" t="n">
        <v>-0</v>
      </c>
      <c r="M1068" s="6" t="s">
        <f>=I1068+J1068+K1068+L1068</f>
      </c>
      <c r="N1068" s="16"/>
      <c r="O1068" s="16" t="s">
        <v>643</v>
      </c>
    </row>
    <row collapsed="false" customFormat="false" customHeight="false" hidden="false" ht="12.1" outlineLevel="0" r="1069">
      <c r="A1069" s="20" t="n">
        <v>45966.712638889</v>
      </c>
      <c r="B1069" s="16" t="s">
        <v>69</v>
      </c>
      <c r="C1069" s="16" t="s">
        <v>647</v>
      </c>
      <c r="D1069" s="16" t="s">
        <v>380</v>
      </c>
      <c r="E1069" s="16" t="s">
        <v>50</v>
      </c>
      <c r="F1069" s="16" t="s">
        <v>20</v>
      </c>
      <c r="G1069" s="7" t="n">
        <v>1</v>
      </c>
      <c r="H1069" s="6" t="n">
        <v>1.1287</v>
      </c>
      <c r="I1069" s="6" t="n">
        <v>-1.13</v>
      </c>
      <c r="J1069" s="6" t="n">
        <v>-0</v>
      </c>
      <c r="K1069" s="6" t="n">
        <v>-0</v>
      </c>
      <c r="L1069" s="6" t="n">
        <v>-0</v>
      </c>
      <c r="M1069" s="6" t="s">
        <f>=I1069+J1069+K1069+L1069</f>
      </c>
      <c r="N1069" s="16"/>
      <c r="O1069" s="16" t="s">
        <v>643</v>
      </c>
    </row>
    <row collapsed="false" customFormat="false" customHeight="false" hidden="false" ht="12.1" outlineLevel="0" r="1070">
      <c r="A1070" s="20" t="n">
        <v>45966.712673611</v>
      </c>
      <c r="B1070" s="16" t="s">
        <v>69</v>
      </c>
      <c r="C1070" s="16" t="s">
        <v>647</v>
      </c>
      <c r="D1070" s="16" t="s">
        <v>380</v>
      </c>
      <c r="E1070" s="16" t="s">
        <v>50</v>
      </c>
      <c r="F1070" s="16" t="s">
        <v>20</v>
      </c>
      <c r="G1070" s="7" t="n">
        <v>1</v>
      </c>
      <c r="H1070" s="6" t="n">
        <v>1.1287</v>
      </c>
      <c r="I1070" s="6" t="n">
        <v>-1.13</v>
      </c>
      <c r="J1070" s="6" t="n">
        <v>-0</v>
      </c>
      <c r="K1070" s="6" t="n">
        <v>-0</v>
      </c>
      <c r="L1070" s="6" t="n">
        <v>-0</v>
      </c>
      <c r="M1070" s="6" t="s">
        <f>=I1070+J1070+K1070+L1070</f>
      </c>
      <c r="N1070" s="16"/>
      <c r="O1070" s="16" t="s">
        <v>643</v>
      </c>
    </row>
    <row collapsed="false" customFormat="false" customHeight="false" hidden="false" ht="12.1" outlineLevel="0" r="1071">
      <c r="A1071" s="20" t="n">
        <v>45966.712708333</v>
      </c>
      <c r="B1071" s="16" t="s">
        <v>69</v>
      </c>
      <c r="C1071" s="16" t="s">
        <v>647</v>
      </c>
      <c r="D1071" s="16" t="s">
        <v>380</v>
      </c>
      <c r="E1071" s="16" t="s">
        <v>50</v>
      </c>
      <c r="F1071" s="16" t="s">
        <v>20</v>
      </c>
      <c r="G1071" s="7" t="n">
        <v>1</v>
      </c>
      <c r="H1071" s="6" t="n">
        <v>1.1287</v>
      </c>
      <c r="I1071" s="6" t="n">
        <v>-1.13</v>
      </c>
      <c r="J1071" s="6" t="n">
        <v>-0</v>
      </c>
      <c r="K1071" s="6" t="n">
        <v>-0</v>
      </c>
      <c r="L1071" s="6" t="n">
        <v>-0</v>
      </c>
      <c r="M1071" s="6" t="s">
        <f>=I1071+J1071+K1071+L1071</f>
      </c>
      <c r="N1071" s="16"/>
      <c r="O1071" s="16" t="s">
        <v>643</v>
      </c>
    </row>
    <row collapsed="false" customFormat="false" customHeight="false" hidden="false" ht="12.1" outlineLevel="0" r="1072">
      <c r="A1072" s="20" t="n">
        <v>45966.712731481</v>
      </c>
      <c r="B1072" s="16" t="s">
        <v>69</v>
      </c>
      <c r="C1072" s="16" t="s">
        <v>647</v>
      </c>
      <c r="D1072" s="16" t="s">
        <v>380</v>
      </c>
      <c r="E1072" s="16" t="s">
        <v>50</v>
      </c>
      <c r="F1072" s="16" t="s">
        <v>20</v>
      </c>
      <c r="G1072" s="7" t="n">
        <v>1</v>
      </c>
      <c r="H1072" s="6" t="n">
        <v>1.1287</v>
      </c>
      <c r="I1072" s="6" t="n">
        <v>-1.13</v>
      </c>
      <c r="J1072" s="6" t="n">
        <v>-0</v>
      </c>
      <c r="K1072" s="6" t="n">
        <v>-0</v>
      </c>
      <c r="L1072" s="6" t="n">
        <v>-0</v>
      </c>
      <c r="M1072" s="6" t="s">
        <f>=I1072+J1072+K1072+L1072</f>
      </c>
      <c r="N1072" s="16"/>
      <c r="O1072" s="16" t="s">
        <v>643</v>
      </c>
    </row>
    <row collapsed="false" customFormat="false" customHeight="false" hidden="false" ht="12.1" outlineLevel="0" r="1073">
      <c r="A1073" s="20" t="n">
        <v>45966.71275463</v>
      </c>
      <c r="B1073" s="16" t="s">
        <v>69</v>
      </c>
      <c r="C1073" s="16" t="s">
        <v>647</v>
      </c>
      <c r="D1073" s="16" t="s">
        <v>380</v>
      </c>
      <c r="E1073" s="16" t="s">
        <v>50</v>
      </c>
      <c r="F1073" s="16" t="s">
        <v>20</v>
      </c>
      <c r="G1073" s="7" t="n">
        <v>1</v>
      </c>
      <c r="H1073" s="6" t="n">
        <v>1.1287</v>
      </c>
      <c r="I1073" s="6" t="n">
        <v>-1.13</v>
      </c>
      <c r="J1073" s="6" t="n">
        <v>-0</v>
      </c>
      <c r="K1073" s="6" t="n">
        <v>-0</v>
      </c>
      <c r="L1073" s="6" t="n">
        <v>-0</v>
      </c>
      <c r="M1073" s="6" t="s">
        <f>=I1073+J1073+K1073+L1073</f>
      </c>
      <c r="N1073" s="16"/>
      <c r="O1073" s="16" t="s">
        <v>643</v>
      </c>
    </row>
    <row collapsed="false" customFormat="false" customHeight="false" hidden="false" ht="12.1" outlineLevel="0" r="1074">
      <c r="A1074" s="20" t="n">
        <v>45966.712789352</v>
      </c>
      <c r="B1074" s="16" t="s">
        <v>69</v>
      </c>
      <c r="C1074" s="16" t="s">
        <v>647</v>
      </c>
      <c r="D1074" s="16" t="s">
        <v>380</v>
      </c>
      <c r="E1074" s="16" t="s">
        <v>50</v>
      </c>
      <c r="F1074" s="16" t="s">
        <v>20</v>
      </c>
      <c r="G1074" s="7" t="n">
        <v>1</v>
      </c>
      <c r="H1074" s="6" t="n">
        <v>1.1287</v>
      </c>
      <c r="I1074" s="6" t="n">
        <v>-1.13</v>
      </c>
      <c r="J1074" s="6" t="n">
        <v>-0</v>
      </c>
      <c r="K1074" s="6" t="n">
        <v>-0</v>
      </c>
      <c r="L1074" s="6" t="n">
        <v>-0</v>
      </c>
      <c r="M1074" s="6" t="s">
        <f>=I1074+J1074+K1074+L1074</f>
      </c>
      <c r="N1074" s="16"/>
      <c r="O1074" s="16" t="s">
        <v>643</v>
      </c>
    </row>
    <row collapsed="false" customFormat="false" customHeight="false" hidden="false" ht="12.1" outlineLevel="0" r="1075">
      <c r="A1075" s="20" t="n">
        <v>45966.712835648</v>
      </c>
      <c r="B1075" s="16" t="s">
        <v>69</v>
      </c>
      <c r="C1075" s="16" t="s">
        <v>647</v>
      </c>
      <c r="D1075" s="16" t="s">
        <v>380</v>
      </c>
      <c r="E1075" s="16" t="s">
        <v>50</v>
      </c>
      <c r="F1075" s="16" t="s">
        <v>20</v>
      </c>
      <c r="G1075" s="7" t="n">
        <v>1</v>
      </c>
      <c r="H1075" s="6" t="n">
        <v>1.1287</v>
      </c>
      <c r="I1075" s="6" t="n">
        <v>-1.13</v>
      </c>
      <c r="J1075" s="6" t="n">
        <v>-0</v>
      </c>
      <c r="K1075" s="6" t="n">
        <v>-0</v>
      </c>
      <c r="L1075" s="6" t="n">
        <v>-0</v>
      </c>
      <c r="M1075" s="6" t="s">
        <f>=I1075+J1075+K1075+L1075</f>
      </c>
      <c r="N1075" s="16"/>
      <c r="O1075" s="16" t="s">
        <v>643</v>
      </c>
    </row>
    <row collapsed="false" customFormat="false" customHeight="false" hidden="false" ht="12.1" outlineLevel="0" r="1076">
      <c r="A1076" s="20" t="n">
        <v>45966.712881944</v>
      </c>
      <c r="B1076" s="16" t="s">
        <v>69</v>
      </c>
      <c r="C1076" s="16" t="s">
        <v>647</v>
      </c>
      <c r="D1076" s="16" t="s">
        <v>380</v>
      </c>
      <c r="E1076" s="16" t="s">
        <v>50</v>
      </c>
      <c r="F1076" s="16" t="s">
        <v>20</v>
      </c>
      <c r="G1076" s="7" t="n">
        <v>1</v>
      </c>
      <c r="H1076" s="6" t="n">
        <v>1.1287</v>
      </c>
      <c r="I1076" s="6" t="n">
        <v>-1.13</v>
      </c>
      <c r="J1076" s="6" t="n">
        <v>-0</v>
      </c>
      <c r="K1076" s="6" t="n">
        <v>-0</v>
      </c>
      <c r="L1076" s="6" t="n">
        <v>-0</v>
      </c>
      <c r="M1076" s="6" t="s">
        <f>=I1076+J1076+K1076+L1076</f>
      </c>
      <c r="N1076" s="16"/>
      <c r="O1076" s="16" t="s">
        <v>643</v>
      </c>
    </row>
    <row collapsed="false" customFormat="false" customHeight="false" hidden="false" ht="12.1" outlineLevel="0" r="1077">
      <c r="A1077" s="20" t="n">
        <v>45966.712893519</v>
      </c>
      <c r="B1077" s="16" t="s">
        <v>69</v>
      </c>
      <c r="C1077" s="16" t="s">
        <v>647</v>
      </c>
      <c r="D1077" s="16" t="s">
        <v>380</v>
      </c>
      <c r="E1077" s="16" t="s">
        <v>50</v>
      </c>
      <c r="F1077" s="16" t="s">
        <v>20</v>
      </c>
      <c r="G1077" s="7" t="n">
        <v>1</v>
      </c>
      <c r="H1077" s="6" t="n">
        <v>1.1287</v>
      </c>
      <c r="I1077" s="6" t="n">
        <v>-1.13</v>
      </c>
      <c r="J1077" s="6" t="n">
        <v>-0</v>
      </c>
      <c r="K1077" s="6" t="n">
        <v>-0</v>
      </c>
      <c r="L1077" s="6" t="n">
        <v>-0</v>
      </c>
      <c r="M1077" s="6" t="s">
        <f>=I1077+J1077+K1077+L1077</f>
      </c>
      <c r="N1077" s="16"/>
      <c r="O1077" s="16" t="s">
        <v>643</v>
      </c>
    </row>
    <row collapsed="false" customFormat="false" customHeight="false" hidden="false" ht="12.1" outlineLevel="0" r="1078">
      <c r="A1078" s="20" t="n">
        <v>45966.712928241</v>
      </c>
      <c r="B1078" s="16" t="s">
        <v>69</v>
      </c>
      <c r="C1078" s="16" t="s">
        <v>647</v>
      </c>
      <c r="D1078" s="16" t="s">
        <v>380</v>
      </c>
      <c r="E1078" s="16" t="s">
        <v>50</v>
      </c>
      <c r="F1078" s="16" t="s">
        <v>20</v>
      </c>
      <c r="G1078" s="7" t="n">
        <v>1</v>
      </c>
      <c r="H1078" s="6" t="n">
        <v>1.1287</v>
      </c>
      <c r="I1078" s="6" t="n">
        <v>-1.13</v>
      </c>
      <c r="J1078" s="6" t="n">
        <v>-0</v>
      </c>
      <c r="K1078" s="6" t="n">
        <v>-0</v>
      </c>
      <c r="L1078" s="6" t="n">
        <v>-0</v>
      </c>
      <c r="M1078" s="6" t="s">
        <f>=I1078+J1078+K1078+L1078</f>
      </c>
      <c r="N1078" s="16"/>
      <c r="O1078" s="16" t="s">
        <v>643</v>
      </c>
    </row>
    <row collapsed="false" customFormat="false" customHeight="false" hidden="false" ht="12.1" outlineLevel="0" r="1079">
      <c r="A1079" s="20" t="n">
        <v>45966.712962963</v>
      </c>
      <c r="B1079" s="16" t="s">
        <v>69</v>
      </c>
      <c r="C1079" s="16" t="s">
        <v>647</v>
      </c>
      <c r="D1079" s="16" t="s">
        <v>380</v>
      </c>
      <c r="E1079" s="16" t="s">
        <v>50</v>
      </c>
      <c r="F1079" s="16" t="s">
        <v>20</v>
      </c>
      <c r="G1079" s="7" t="n">
        <v>1</v>
      </c>
      <c r="H1079" s="6" t="n">
        <v>1.1287</v>
      </c>
      <c r="I1079" s="6" t="n">
        <v>-1.13</v>
      </c>
      <c r="J1079" s="6" t="n">
        <v>-0</v>
      </c>
      <c r="K1079" s="6" t="n">
        <v>-0</v>
      </c>
      <c r="L1079" s="6" t="n">
        <v>-0</v>
      </c>
      <c r="M1079" s="6" t="s">
        <f>=I1079+J1079+K1079+L1079</f>
      </c>
      <c r="N1079" s="16"/>
      <c r="O1079" s="16" t="s">
        <v>643</v>
      </c>
    </row>
    <row collapsed="false" customFormat="false" customHeight="false" hidden="false" ht="12.1" outlineLevel="0" r="1080">
      <c r="A1080" s="20" t="n">
        <v>45966.712997685</v>
      </c>
      <c r="B1080" s="16" t="s">
        <v>69</v>
      </c>
      <c r="C1080" s="16" t="s">
        <v>647</v>
      </c>
      <c r="D1080" s="16" t="s">
        <v>380</v>
      </c>
      <c r="E1080" s="16" t="s">
        <v>50</v>
      </c>
      <c r="F1080" s="16" t="s">
        <v>20</v>
      </c>
      <c r="G1080" s="7" t="n">
        <v>1</v>
      </c>
      <c r="H1080" s="6" t="n">
        <v>1.1287</v>
      </c>
      <c r="I1080" s="6" t="n">
        <v>-1.13</v>
      </c>
      <c r="J1080" s="6" t="n">
        <v>-0</v>
      </c>
      <c r="K1080" s="6" t="n">
        <v>-0</v>
      </c>
      <c r="L1080" s="6" t="n">
        <v>-0</v>
      </c>
      <c r="M1080" s="6" t="s">
        <f>=I1080+J1080+K1080+L1080</f>
      </c>
      <c r="N1080" s="16"/>
      <c r="O1080" s="16" t="s">
        <v>643</v>
      </c>
    </row>
    <row collapsed="false" customFormat="false" customHeight="false" hidden="false" ht="12.1" outlineLevel="0" r="1081">
      <c r="A1081" s="20" t="n">
        <v>45966.713020833</v>
      </c>
      <c r="B1081" s="16" t="s">
        <v>69</v>
      </c>
      <c r="C1081" s="16" t="s">
        <v>647</v>
      </c>
      <c r="D1081" s="16" t="s">
        <v>380</v>
      </c>
      <c r="E1081" s="16" t="s">
        <v>50</v>
      </c>
      <c r="F1081" s="16" t="s">
        <v>20</v>
      </c>
      <c r="G1081" s="7" t="n">
        <v>1</v>
      </c>
      <c r="H1081" s="6" t="n">
        <v>1.1287</v>
      </c>
      <c r="I1081" s="6" t="n">
        <v>-1.13</v>
      </c>
      <c r="J1081" s="6" t="n">
        <v>-0</v>
      </c>
      <c r="K1081" s="6" t="n">
        <v>-0</v>
      </c>
      <c r="L1081" s="6" t="n">
        <v>-0</v>
      </c>
      <c r="M1081" s="6" t="s">
        <f>=I1081+J1081+K1081+L1081</f>
      </c>
      <c r="N1081" s="16"/>
      <c r="O1081" s="16" t="s">
        <v>643</v>
      </c>
    </row>
    <row collapsed="false" customFormat="false" customHeight="false" hidden="false" ht="12.1" outlineLevel="0" r="1082">
      <c r="A1082" s="20" t="n">
        <v>45966.713055556</v>
      </c>
      <c r="B1082" s="16" t="s">
        <v>69</v>
      </c>
      <c r="C1082" s="16" t="s">
        <v>647</v>
      </c>
      <c r="D1082" s="16" t="s">
        <v>380</v>
      </c>
      <c r="E1082" s="16" t="s">
        <v>50</v>
      </c>
      <c r="F1082" s="16" t="s">
        <v>20</v>
      </c>
      <c r="G1082" s="7" t="n">
        <v>1</v>
      </c>
      <c r="H1082" s="6" t="n">
        <v>1.1287</v>
      </c>
      <c r="I1082" s="6" t="n">
        <v>-1.13</v>
      </c>
      <c r="J1082" s="6" t="n">
        <v>-0</v>
      </c>
      <c r="K1082" s="6" t="n">
        <v>-0</v>
      </c>
      <c r="L1082" s="6" t="n">
        <v>-0</v>
      </c>
      <c r="M1082" s="6" t="s">
        <f>=I1082+J1082+K1082+L1082</f>
      </c>
      <c r="N1082" s="16"/>
      <c r="O1082" s="16" t="s">
        <v>643</v>
      </c>
    </row>
    <row collapsed="false" customFormat="false" customHeight="false" hidden="false" ht="12.1" outlineLevel="0" r="1083">
      <c r="A1083" s="20" t="n">
        <v>45966.713090278</v>
      </c>
      <c r="B1083" s="16" t="s">
        <v>69</v>
      </c>
      <c r="C1083" s="16" t="s">
        <v>647</v>
      </c>
      <c r="D1083" s="16" t="s">
        <v>380</v>
      </c>
      <c r="E1083" s="16" t="s">
        <v>50</v>
      </c>
      <c r="F1083" s="16" t="s">
        <v>20</v>
      </c>
      <c r="G1083" s="7" t="n">
        <v>1</v>
      </c>
      <c r="H1083" s="6" t="n">
        <v>1.1287</v>
      </c>
      <c r="I1083" s="6" t="n">
        <v>-1.13</v>
      </c>
      <c r="J1083" s="6" t="n">
        <v>-0</v>
      </c>
      <c r="K1083" s="6" t="n">
        <v>-0</v>
      </c>
      <c r="L1083" s="6" t="n">
        <v>-0</v>
      </c>
      <c r="M1083" s="6" t="s">
        <f>=I1083+J1083+K1083+L1083</f>
      </c>
      <c r="N1083" s="16"/>
      <c r="O1083" s="16" t="s">
        <v>643</v>
      </c>
    </row>
    <row collapsed="false" customFormat="false" customHeight="false" hidden="false" ht="12.1" outlineLevel="0" r="1084">
      <c r="A1084" s="20" t="n">
        <v>45966.713125</v>
      </c>
      <c r="B1084" s="16" t="s">
        <v>69</v>
      </c>
      <c r="C1084" s="16" t="s">
        <v>647</v>
      </c>
      <c r="D1084" s="16" t="s">
        <v>380</v>
      </c>
      <c r="E1084" s="16" t="s">
        <v>50</v>
      </c>
      <c r="F1084" s="16" t="s">
        <v>20</v>
      </c>
      <c r="G1084" s="7" t="n">
        <v>1</v>
      </c>
      <c r="H1084" s="6" t="n">
        <v>1.1287</v>
      </c>
      <c r="I1084" s="6" t="n">
        <v>-1.13</v>
      </c>
      <c r="J1084" s="6" t="n">
        <v>-0</v>
      </c>
      <c r="K1084" s="6" t="n">
        <v>-0</v>
      </c>
      <c r="L1084" s="6" t="n">
        <v>-0</v>
      </c>
      <c r="M1084" s="6" t="s">
        <f>=I1084+J1084+K1084+L1084</f>
      </c>
      <c r="N1084" s="16"/>
      <c r="O1084" s="16" t="s">
        <v>643</v>
      </c>
    </row>
    <row collapsed="false" customFormat="false" customHeight="false" hidden="false" ht="12.1" outlineLevel="0" r="1085">
      <c r="A1085" s="20" t="n">
        <v>45966.713171296</v>
      </c>
      <c r="B1085" s="16" t="s">
        <v>69</v>
      </c>
      <c r="C1085" s="16" t="s">
        <v>647</v>
      </c>
      <c r="D1085" s="16" t="s">
        <v>380</v>
      </c>
      <c r="E1085" s="16" t="s">
        <v>50</v>
      </c>
      <c r="F1085" s="16" t="s">
        <v>20</v>
      </c>
      <c r="G1085" s="7" t="n">
        <v>1</v>
      </c>
      <c r="H1085" s="6" t="n">
        <v>1.1287</v>
      </c>
      <c r="I1085" s="6" t="n">
        <v>-1.13</v>
      </c>
      <c r="J1085" s="6" t="n">
        <v>-0</v>
      </c>
      <c r="K1085" s="6" t="n">
        <v>-0</v>
      </c>
      <c r="L1085" s="6" t="n">
        <v>-0</v>
      </c>
      <c r="M1085" s="6" t="s">
        <f>=I1085+J1085+K1085+L1085</f>
      </c>
      <c r="N1085" s="16"/>
      <c r="O1085" s="16" t="s">
        <v>643</v>
      </c>
    </row>
    <row collapsed="false" customFormat="false" customHeight="false" hidden="false" ht="12.1" outlineLevel="0" r="1086">
      <c r="A1086" s="20" t="n">
        <v>45966.713194444</v>
      </c>
      <c r="B1086" s="16" t="s">
        <v>69</v>
      </c>
      <c r="C1086" s="16" t="s">
        <v>647</v>
      </c>
      <c r="D1086" s="16" t="s">
        <v>380</v>
      </c>
      <c r="E1086" s="16" t="s">
        <v>50</v>
      </c>
      <c r="F1086" s="16" t="s">
        <v>20</v>
      </c>
      <c r="G1086" s="7" t="n">
        <v>1</v>
      </c>
      <c r="H1086" s="6" t="n">
        <v>1.1287</v>
      </c>
      <c r="I1086" s="6" t="n">
        <v>-1.13</v>
      </c>
      <c r="J1086" s="6" t="n">
        <v>-0</v>
      </c>
      <c r="K1086" s="6" t="n">
        <v>-0</v>
      </c>
      <c r="L1086" s="6" t="n">
        <v>-0</v>
      </c>
      <c r="M1086" s="6" t="s">
        <f>=I1086+J1086+K1086+L1086</f>
      </c>
      <c r="N1086" s="16"/>
      <c r="O1086" s="16" t="s">
        <v>643</v>
      </c>
    </row>
    <row collapsed="false" customFormat="false" customHeight="false" hidden="false" ht="12.1" outlineLevel="0" r="1087">
      <c r="A1087" s="20" t="n">
        <v>45966.713229167</v>
      </c>
      <c r="B1087" s="16" t="s">
        <v>69</v>
      </c>
      <c r="C1087" s="16" t="s">
        <v>647</v>
      </c>
      <c r="D1087" s="16" t="s">
        <v>380</v>
      </c>
      <c r="E1087" s="16" t="s">
        <v>50</v>
      </c>
      <c r="F1087" s="16" t="s">
        <v>20</v>
      </c>
      <c r="G1087" s="7" t="n">
        <v>1</v>
      </c>
      <c r="H1087" s="6" t="n">
        <v>1.1287</v>
      </c>
      <c r="I1087" s="6" t="n">
        <v>-1.13</v>
      </c>
      <c r="J1087" s="6" t="n">
        <v>-0</v>
      </c>
      <c r="K1087" s="6" t="n">
        <v>-0</v>
      </c>
      <c r="L1087" s="6" t="n">
        <v>-0</v>
      </c>
      <c r="M1087" s="6" t="s">
        <f>=I1087+J1087+K1087+L1087</f>
      </c>
      <c r="N1087" s="16"/>
      <c r="O1087" s="16" t="s">
        <v>643</v>
      </c>
    </row>
    <row collapsed="false" customFormat="false" customHeight="false" hidden="false" ht="12.1" outlineLevel="0" r="1088">
      <c r="A1088" s="20" t="n">
        <v>45966.713252315</v>
      </c>
      <c r="B1088" s="16" t="s">
        <v>69</v>
      </c>
      <c r="C1088" s="16" t="s">
        <v>647</v>
      </c>
      <c r="D1088" s="16" t="s">
        <v>380</v>
      </c>
      <c r="E1088" s="16" t="s">
        <v>50</v>
      </c>
      <c r="F1088" s="16" t="s">
        <v>20</v>
      </c>
      <c r="G1088" s="7" t="n">
        <v>1</v>
      </c>
      <c r="H1088" s="6" t="n">
        <v>1.1287</v>
      </c>
      <c r="I1088" s="6" t="n">
        <v>-1.13</v>
      </c>
      <c r="J1088" s="6" t="n">
        <v>-0</v>
      </c>
      <c r="K1088" s="6" t="n">
        <v>-0</v>
      </c>
      <c r="L1088" s="6" t="n">
        <v>-0</v>
      </c>
      <c r="M1088" s="6" t="s">
        <f>=I1088+J1088+K1088+L1088</f>
      </c>
      <c r="N1088" s="16"/>
      <c r="O1088" s="16" t="s">
        <v>643</v>
      </c>
    </row>
    <row collapsed="false" customFormat="false" customHeight="false" hidden="false" ht="12.1" outlineLevel="0" r="1089">
      <c r="A1089" s="20" t="n">
        <v>45966.713298611</v>
      </c>
      <c r="B1089" s="16" t="s">
        <v>69</v>
      </c>
      <c r="C1089" s="16" t="s">
        <v>647</v>
      </c>
      <c r="D1089" s="16" t="s">
        <v>380</v>
      </c>
      <c r="E1089" s="16" t="s">
        <v>50</v>
      </c>
      <c r="F1089" s="16" t="s">
        <v>20</v>
      </c>
      <c r="G1089" s="7" t="n">
        <v>1</v>
      </c>
      <c r="H1089" s="6" t="n">
        <v>1.1287</v>
      </c>
      <c r="I1089" s="6" t="n">
        <v>-1.13</v>
      </c>
      <c r="J1089" s="6" t="n">
        <v>-0</v>
      </c>
      <c r="K1089" s="6" t="n">
        <v>-0</v>
      </c>
      <c r="L1089" s="6" t="n">
        <v>-0</v>
      </c>
      <c r="M1089" s="6" t="s">
        <f>=I1089+J1089+K1089+L1089</f>
      </c>
      <c r="N1089" s="16"/>
      <c r="O1089" s="16" t="s">
        <v>643</v>
      </c>
    </row>
    <row collapsed="false" customFormat="false" customHeight="false" hidden="false" ht="12.1" outlineLevel="0" r="1090">
      <c r="A1090" s="20" t="n">
        <v>45966.713333333</v>
      </c>
      <c r="B1090" s="16" t="s">
        <v>69</v>
      </c>
      <c r="C1090" s="16" t="s">
        <v>647</v>
      </c>
      <c r="D1090" s="16" t="s">
        <v>380</v>
      </c>
      <c r="E1090" s="16" t="s">
        <v>50</v>
      </c>
      <c r="F1090" s="16" t="s">
        <v>20</v>
      </c>
      <c r="G1090" s="7" t="n">
        <v>1</v>
      </c>
      <c r="H1090" s="6" t="n">
        <v>1.1287</v>
      </c>
      <c r="I1090" s="6" t="n">
        <v>-1.13</v>
      </c>
      <c r="J1090" s="6" t="n">
        <v>-0</v>
      </c>
      <c r="K1090" s="6" t="n">
        <v>-0</v>
      </c>
      <c r="L1090" s="6" t="n">
        <v>-0</v>
      </c>
      <c r="M1090" s="6" t="s">
        <f>=I1090+J1090+K1090+L1090</f>
      </c>
      <c r="N1090" s="16"/>
      <c r="O1090" s="16" t="s">
        <v>643</v>
      </c>
    </row>
    <row collapsed="false" customFormat="false" customHeight="false" hidden="false" ht="12.1" outlineLevel="0" r="1091">
      <c r="A1091" s="20" t="n">
        <v>45966.713356481</v>
      </c>
      <c r="B1091" s="16" t="s">
        <v>69</v>
      </c>
      <c r="C1091" s="16" t="s">
        <v>647</v>
      </c>
      <c r="D1091" s="16" t="s">
        <v>380</v>
      </c>
      <c r="E1091" s="16" t="s">
        <v>50</v>
      </c>
      <c r="F1091" s="16" t="s">
        <v>20</v>
      </c>
      <c r="G1091" s="7" t="n">
        <v>1</v>
      </c>
      <c r="H1091" s="6" t="n">
        <v>1.1287</v>
      </c>
      <c r="I1091" s="6" t="n">
        <v>-1.13</v>
      </c>
      <c r="J1091" s="6" t="n">
        <v>-0</v>
      </c>
      <c r="K1091" s="6" t="n">
        <v>-0</v>
      </c>
      <c r="L1091" s="6" t="n">
        <v>-0</v>
      </c>
      <c r="M1091" s="6" t="s">
        <f>=I1091+J1091+K1091+L1091</f>
      </c>
      <c r="N1091" s="16"/>
      <c r="O1091" s="16" t="s">
        <v>643</v>
      </c>
    </row>
    <row collapsed="false" customFormat="false" customHeight="false" hidden="false" ht="12.1" outlineLevel="0" r="1092">
      <c r="A1092" s="20" t="n">
        <v>45966.713414352</v>
      </c>
      <c r="B1092" s="16" t="s">
        <v>69</v>
      </c>
      <c r="C1092" s="16" t="s">
        <v>647</v>
      </c>
      <c r="D1092" s="16" t="s">
        <v>380</v>
      </c>
      <c r="E1092" s="16" t="s">
        <v>50</v>
      </c>
      <c r="F1092" s="16" t="s">
        <v>20</v>
      </c>
      <c r="G1092" s="7" t="n">
        <v>1</v>
      </c>
      <c r="H1092" s="6" t="n">
        <v>1.1287</v>
      </c>
      <c r="I1092" s="6" t="n">
        <v>-1.13</v>
      </c>
      <c r="J1092" s="6" t="n">
        <v>-0</v>
      </c>
      <c r="K1092" s="6" t="n">
        <v>-0</v>
      </c>
      <c r="L1092" s="6" t="n">
        <v>-0</v>
      </c>
      <c r="M1092" s="6" t="s">
        <f>=I1092+J1092+K1092+L1092</f>
      </c>
      <c r="N1092" s="16"/>
      <c r="O1092" s="16" t="s">
        <v>643</v>
      </c>
    </row>
    <row collapsed="false" customFormat="false" customHeight="false" hidden="false" ht="12.1" outlineLevel="0" r="1093">
      <c r="A1093" s="20" t="n">
        <v>45966.7134375</v>
      </c>
      <c r="B1093" s="16" t="s">
        <v>69</v>
      </c>
      <c r="C1093" s="16" t="s">
        <v>647</v>
      </c>
      <c r="D1093" s="16" t="s">
        <v>380</v>
      </c>
      <c r="E1093" s="16" t="s">
        <v>50</v>
      </c>
      <c r="F1093" s="16" t="s">
        <v>20</v>
      </c>
      <c r="G1093" s="7" t="n">
        <v>1</v>
      </c>
      <c r="H1093" s="6" t="n">
        <v>1.1287</v>
      </c>
      <c r="I1093" s="6" t="n">
        <v>-1.13</v>
      </c>
      <c r="J1093" s="6" t="n">
        <v>-0</v>
      </c>
      <c r="K1093" s="6" t="n">
        <v>-0</v>
      </c>
      <c r="L1093" s="6" t="n">
        <v>-0</v>
      </c>
      <c r="M1093" s="6" t="s">
        <f>=I1093+J1093+K1093+L1093</f>
      </c>
      <c r="N1093" s="16"/>
      <c r="O1093" s="16" t="s">
        <v>643</v>
      </c>
    </row>
    <row collapsed="false" customFormat="false" customHeight="false" hidden="false" ht="12.1" outlineLevel="0" r="1094">
      <c r="A1094" s="20" t="n">
        <v>45966.713460648</v>
      </c>
      <c r="B1094" s="16" t="s">
        <v>69</v>
      </c>
      <c r="C1094" s="16" t="s">
        <v>647</v>
      </c>
      <c r="D1094" s="16" t="s">
        <v>380</v>
      </c>
      <c r="E1094" s="16" t="s">
        <v>50</v>
      </c>
      <c r="F1094" s="16" t="s">
        <v>20</v>
      </c>
      <c r="G1094" s="7" t="n">
        <v>1</v>
      </c>
      <c r="H1094" s="6" t="n">
        <v>1.1287</v>
      </c>
      <c r="I1094" s="6" t="n">
        <v>-1.13</v>
      </c>
      <c r="J1094" s="6" t="n">
        <v>-0</v>
      </c>
      <c r="K1094" s="6" t="n">
        <v>-0</v>
      </c>
      <c r="L1094" s="6" t="n">
        <v>-0</v>
      </c>
      <c r="M1094" s="6" t="s">
        <f>=I1094+J1094+K1094+L1094</f>
      </c>
      <c r="N1094" s="16"/>
      <c r="O1094" s="16" t="s">
        <v>643</v>
      </c>
    </row>
    <row collapsed="false" customFormat="false" customHeight="false" hidden="false" ht="12.1" outlineLevel="0" r="1095">
      <c r="A1095" s="20" t="n">
        <v>45966.713506944</v>
      </c>
      <c r="B1095" s="16" t="s">
        <v>69</v>
      </c>
      <c r="C1095" s="16" t="s">
        <v>647</v>
      </c>
      <c r="D1095" s="16" t="s">
        <v>380</v>
      </c>
      <c r="E1095" s="16" t="s">
        <v>50</v>
      </c>
      <c r="F1095" s="16" t="s">
        <v>20</v>
      </c>
      <c r="G1095" s="7" t="n">
        <v>1</v>
      </c>
      <c r="H1095" s="6" t="n">
        <v>1.1287</v>
      </c>
      <c r="I1095" s="6" t="n">
        <v>-1.13</v>
      </c>
      <c r="J1095" s="6" t="n">
        <v>-0</v>
      </c>
      <c r="K1095" s="6" t="n">
        <v>-0</v>
      </c>
      <c r="L1095" s="6" t="n">
        <v>-0</v>
      </c>
      <c r="M1095" s="6" t="s">
        <f>=I1095+J1095+K1095+L1095</f>
      </c>
      <c r="N1095" s="16"/>
      <c r="O1095" s="16" t="s">
        <v>643</v>
      </c>
    </row>
    <row collapsed="false" customFormat="false" customHeight="false" hidden="false" ht="12.1" outlineLevel="0" r="1096">
      <c r="A1096" s="20" t="n">
        <v>45966.713518519</v>
      </c>
      <c r="B1096" s="16" t="s">
        <v>69</v>
      </c>
      <c r="C1096" s="16" t="s">
        <v>647</v>
      </c>
      <c r="D1096" s="16" t="s">
        <v>380</v>
      </c>
      <c r="E1096" s="16" t="s">
        <v>50</v>
      </c>
      <c r="F1096" s="16" t="s">
        <v>20</v>
      </c>
      <c r="G1096" s="7" t="n">
        <v>1</v>
      </c>
      <c r="H1096" s="6" t="n">
        <v>1.1287</v>
      </c>
      <c r="I1096" s="6" t="n">
        <v>-1.13</v>
      </c>
      <c r="J1096" s="6" t="n">
        <v>-0</v>
      </c>
      <c r="K1096" s="6" t="n">
        <v>-0</v>
      </c>
      <c r="L1096" s="6" t="n">
        <v>-0</v>
      </c>
      <c r="M1096" s="6" t="s">
        <f>=I1096+J1096+K1096+L1096</f>
      </c>
      <c r="N1096" s="16"/>
      <c r="O1096" s="16" t="s">
        <v>643</v>
      </c>
    </row>
    <row collapsed="false" customFormat="false" customHeight="false" hidden="false" ht="12.1" outlineLevel="0" r="1097">
      <c r="A1097" s="20" t="n">
        <v>45966.713564815</v>
      </c>
      <c r="B1097" s="16" t="s">
        <v>69</v>
      </c>
      <c r="C1097" s="16" t="s">
        <v>647</v>
      </c>
      <c r="D1097" s="16" t="s">
        <v>380</v>
      </c>
      <c r="E1097" s="16" t="s">
        <v>50</v>
      </c>
      <c r="F1097" s="16" t="s">
        <v>20</v>
      </c>
      <c r="G1097" s="7" t="n">
        <v>1</v>
      </c>
      <c r="H1097" s="6" t="n">
        <v>1.1287</v>
      </c>
      <c r="I1097" s="6" t="n">
        <v>-1.13</v>
      </c>
      <c r="J1097" s="6" t="n">
        <v>-0</v>
      </c>
      <c r="K1097" s="6" t="n">
        <v>-0</v>
      </c>
      <c r="L1097" s="6" t="n">
        <v>-0</v>
      </c>
      <c r="M1097" s="6" t="s">
        <f>=I1097+J1097+K1097+L1097</f>
      </c>
      <c r="N1097" s="16"/>
      <c r="O1097" s="16" t="s">
        <v>643</v>
      </c>
    </row>
    <row collapsed="false" customFormat="false" customHeight="false" hidden="false" ht="12.1" outlineLevel="0" r="1098">
      <c r="A1098" s="20" t="n">
        <v>45966.713611111</v>
      </c>
      <c r="B1098" s="16" t="s">
        <v>69</v>
      </c>
      <c r="C1098" s="16" t="s">
        <v>647</v>
      </c>
      <c r="D1098" s="16" t="s">
        <v>380</v>
      </c>
      <c r="E1098" s="16" t="s">
        <v>50</v>
      </c>
      <c r="F1098" s="16" t="s">
        <v>20</v>
      </c>
      <c r="G1098" s="7" t="n">
        <v>1</v>
      </c>
      <c r="H1098" s="6" t="n">
        <v>1.1287</v>
      </c>
      <c r="I1098" s="6" t="n">
        <v>-1.13</v>
      </c>
      <c r="J1098" s="6" t="n">
        <v>-0</v>
      </c>
      <c r="K1098" s="6" t="n">
        <v>-0</v>
      </c>
      <c r="L1098" s="6" t="n">
        <v>-0</v>
      </c>
      <c r="M1098" s="6" t="s">
        <f>=I1098+J1098+K1098+L1098</f>
      </c>
      <c r="N1098" s="16"/>
      <c r="O1098" s="16" t="s">
        <v>643</v>
      </c>
    </row>
    <row collapsed="false" customFormat="false" customHeight="false" hidden="false" ht="12.1" outlineLevel="0" r="1099">
      <c r="A1099" s="20" t="n">
        <v>45966.713622685</v>
      </c>
      <c r="B1099" s="16" t="s">
        <v>69</v>
      </c>
      <c r="C1099" s="16" t="s">
        <v>647</v>
      </c>
      <c r="D1099" s="16" t="s">
        <v>380</v>
      </c>
      <c r="E1099" s="16" t="s">
        <v>50</v>
      </c>
      <c r="F1099" s="16" t="s">
        <v>20</v>
      </c>
      <c r="G1099" s="7" t="n">
        <v>1</v>
      </c>
      <c r="H1099" s="6" t="n">
        <v>1.1287</v>
      </c>
      <c r="I1099" s="6" t="n">
        <v>-1.13</v>
      </c>
      <c r="J1099" s="6" t="n">
        <v>-0</v>
      </c>
      <c r="K1099" s="6" t="n">
        <v>-0</v>
      </c>
      <c r="L1099" s="6" t="n">
        <v>-0</v>
      </c>
      <c r="M1099" s="6" t="s">
        <f>=I1099+J1099+K1099+L1099</f>
      </c>
      <c r="N1099" s="16"/>
      <c r="O1099" s="16" t="s">
        <v>643</v>
      </c>
    </row>
    <row collapsed="false" customFormat="false" customHeight="false" hidden="false" ht="12.1" outlineLevel="0" r="1100">
      <c r="A1100" s="20" t="n">
        <v>45966.713645833</v>
      </c>
      <c r="B1100" s="16" t="s">
        <v>69</v>
      </c>
      <c r="C1100" s="16" t="s">
        <v>647</v>
      </c>
      <c r="D1100" s="16" t="s">
        <v>380</v>
      </c>
      <c r="E1100" s="16" t="s">
        <v>50</v>
      </c>
      <c r="F1100" s="16" t="s">
        <v>20</v>
      </c>
      <c r="G1100" s="7" t="n">
        <v>1</v>
      </c>
      <c r="H1100" s="6" t="n">
        <v>1.1287</v>
      </c>
      <c r="I1100" s="6" t="n">
        <v>-1.13</v>
      </c>
      <c r="J1100" s="6" t="n">
        <v>-0</v>
      </c>
      <c r="K1100" s="6" t="n">
        <v>-0</v>
      </c>
      <c r="L1100" s="6" t="n">
        <v>-0</v>
      </c>
      <c r="M1100" s="6" t="s">
        <f>=I1100+J1100+K1100+L1100</f>
      </c>
      <c r="N1100" s="16"/>
      <c r="O1100" s="16" t="s">
        <v>643</v>
      </c>
    </row>
    <row collapsed="false" customFormat="false" customHeight="false" hidden="false" ht="12.1" outlineLevel="0" r="1101">
      <c r="A1101" s="20" t="n">
        <v>45966.71369213</v>
      </c>
      <c r="B1101" s="16" t="s">
        <v>69</v>
      </c>
      <c r="C1101" s="16" t="s">
        <v>647</v>
      </c>
      <c r="D1101" s="16" t="s">
        <v>380</v>
      </c>
      <c r="E1101" s="16" t="s">
        <v>50</v>
      </c>
      <c r="F1101" s="16" t="s">
        <v>20</v>
      </c>
      <c r="G1101" s="7" t="n">
        <v>1</v>
      </c>
      <c r="H1101" s="6" t="n">
        <v>1.1287</v>
      </c>
      <c r="I1101" s="6" t="n">
        <v>-1.13</v>
      </c>
      <c r="J1101" s="6" t="n">
        <v>-0</v>
      </c>
      <c r="K1101" s="6" t="n">
        <v>-0</v>
      </c>
      <c r="L1101" s="6" t="n">
        <v>-0</v>
      </c>
      <c r="M1101" s="6" t="s">
        <f>=I1101+J1101+K1101+L1101</f>
      </c>
      <c r="N1101" s="16"/>
      <c r="O1101" s="16" t="s">
        <v>643</v>
      </c>
    </row>
    <row collapsed="false" customFormat="false" customHeight="false" hidden="false" ht="12.1" outlineLevel="0" r="1102">
      <c r="A1102" s="20" t="n">
        <v>45966.713715278</v>
      </c>
      <c r="B1102" s="16" t="s">
        <v>69</v>
      </c>
      <c r="C1102" s="16" t="s">
        <v>647</v>
      </c>
      <c r="D1102" s="16" t="s">
        <v>380</v>
      </c>
      <c r="E1102" s="16" t="s">
        <v>50</v>
      </c>
      <c r="F1102" s="16" t="s">
        <v>20</v>
      </c>
      <c r="G1102" s="7" t="n">
        <v>1</v>
      </c>
      <c r="H1102" s="6" t="n">
        <v>1.1287</v>
      </c>
      <c r="I1102" s="6" t="n">
        <v>-1.13</v>
      </c>
      <c r="J1102" s="6" t="n">
        <v>-0</v>
      </c>
      <c r="K1102" s="6" t="n">
        <v>-0</v>
      </c>
      <c r="L1102" s="6" t="n">
        <v>-0</v>
      </c>
      <c r="M1102" s="6" t="s">
        <f>=I1102+J1102+K1102+L1102</f>
      </c>
      <c r="N1102" s="16"/>
      <c r="O1102" s="16" t="s">
        <v>643</v>
      </c>
    </row>
    <row collapsed="false" customFormat="false" customHeight="false" hidden="false" ht="12.1" outlineLevel="0" r="1103">
      <c r="A1103" s="20" t="n">
        <v>45966.71375</v>
      </c>
      <c r="B1103" s="16" t="s">
        <v>69</v>
      </c>
      <c r="C1103" s="16" t="s">
        <v>647</v>
      </c>
      <c r="D1103" s="16" t="s">
        <v>380</v>
      </c>
      <c r="E1103" s="16" t="s">
        <v>50</v>
      </c>
      <c r="F1103" s="16" t="s">
        <v>20</v>
      </c>
      <c r="G1103" s="7" t="n">
        <v>1</v>
      </c>
      <c r="H1103" s="6" t="n">
        <v>1.1287</v>
      </c>
      <c r="I1103" s="6" t="n">
        <v>-1.13</v>
      </c>
      <c r="J1103" s="6" t="n">
        <v>-0</v>
      </c>
      <c r="K1103" s="6" t="n">
        <v>-0</v>
      </c>
      <c r="L1103" s="6" t="n">
        <v>-0</v>
      </c>
      <c r="M1103" s="6" t="s">
        <f>=I1103+J1103+K1103+L1103</f>
      </c>
      <c r="N1103" s="16"/>
      <c r="O1103" s="16" t="s">
        <v>643</v>
      </c>
    </row>
    <row collapsed="false" customFormat="false" customHeight="false" hidden="false" ht="12.1" outlineLevel="0" r="1104">
      <c r="A1104" s="20" t="n">
        <v>45966.71380787</v>
      </c>
      <c r="B1104" s="16" t="s">
        <v>69</v>
      </c>
      <c r="C1104" s="16" t="s">
        <v>647</v>
      </c>
      <c r="D1104" s="16" t="s">
        <v>380</v>
      </c>
      <c r="E1104" s="16" t="s">
        <v>50</v>
      </c>
      <c r="F1104" s="16" t="s">
        <v>20</v>
      </c>
      <c r="G1104" s="7" t="n">
        <v>1</v>
      </c>
      <c r="H1104" s="6" t="n">
        <v>1.1287</v>
      </c>
      <c r="I1104" s="6" t="n">
        <v>-1.13</v>
      </c>
      <c r="J1104" s="6" t="n">
        <v>-0</v>
      </c>
      <c r="K1104" s="6" t="n">
        <v>-0</v>
      </c>
      <c r="L1104" s="6" t="n">
        <v>-0</v>
      </c>
      <c r="M1104" s="6" t="s">
        <f>=I1104+J1104+K1104+L1104</f>
      </c>
      <c r="N1104" s="16"/>
      <c r="O1104" s="16" t="s">
        <v>643</v>
      </c>
    </row>
    <row collapsed="false" customFormat="false" customHeight="false" hidden="false" ht="12.1" outlineLevel="0" r="1105">
      <c r="A1105" s="20" t="n">
        <v>45966.71380787</v>
      </c>
      <c r="B1105" s="16" t="s">
        <v>69</v>
      </c>
      <c r="C1105" s="16" t="s">
        <v>647</v>
      </c>
      <c r="D1105" s="16" t="s">
        <v>380</v>
      </c>
      <c r="E1105" s="16" t="s">
        <v>50</v>
      </c>
      <c r="F1105" s="16" t="s">
        <v>20</v>
      </c>
      <c r="G1105" s="7" t="n">
        <v>1</v>
      </c>
      <c r="H1105" s="6" t="n">
        <v>1.1287</v>
      </c>
      <c r="I1105" s="6" t="n">
        <v>-1.13</v>
      </c>
      <c r="J1105" s="6" t="n">
        <v>-0</v>
      </c>
      <c r="K1105" s="6" t="n">
        <v>-0</v>
      </c>
      <c r="L1105" s="6" t="n">
        <v>-0</v>
      </c>
      <c r="M1105" s="6" t="s">
        <f>=I1105+J1105+K1105+L1105</f>
      </c>
      <c r="N1105" s="16"/>
      <c r="O1105" s="16" t="s">
        <v>643</v>
      </c>
    </row>
    <row collapsed="false" customFormat="false" customHeight="false" hidden="false" ht="12.1" outlineLevel="0" r="1106">
      <c r="A1106" s="20" t="n">
        <v>45966.713831019</v>
      </c>
      <c r="B1106" s="16" t="s">
        <v>69</v>
      </c>
      <c r="C1106" s="16" t="s">
        <v>647</v>
      </c>
      <c r="D1106" s="16" t="s">
        <v>380</v>
      </c>
      <c r="E1106" s="16" t="s">
        <v>50</v>
      </c>
      <c r="F1106" s="16" t="s">
        <v>20</v>
      </c>
      <c r="G1106" s="7" t="n">
        <v>1</v>
      </c>
      <c r="H1106" s="6" t="n">
        <v>1.1287</v>
      </c>
      <c r="I1106" s="6" t="n">
        <v>-1.13</v>
      </c>
      <c r="J1106" s="6" t="n">
        <v>-0</v>
      </c>
      <c r="K1106" s="6" t="n">
        <v>-0</v>
      </c>
      <c r="L1106" s="6" t="n">
        <v>-0</v>
      </c>
      <c r="M1106" s="6" t="s">
        <f>=I1106+J1106+K1106+L1106</f>
      </c>
      <c r="N1106" s="16"/>
      <c r="O1106" s="16" t="s">
        <v>643</v>
      </c>
    </row>
    <row collapsed="false" customFormat="false" customHeight="false" hidden="false" ht="12.1" outlineLevel="0" r="1107">
      <c r="A1107" s="20" t="n">
        <v>45966.713865741</v>
      </c>
      <c r="B1107" s="16" t="s">
        <v>69</v>
      </c>
      <c r="C1107" s="16" t="s">
        <v>647</v>
      </c>
      <c r="D1107" s="16" t="s">
        <v>380</v>
      </c>
      <c r="E1107" s="16" t="s">
        <v>50</v>
      </c>
      <c r="F1107" s="16" t="s">
        <v>20</v>
      </c>
      <c r="G1107" s="7" t="n">
        <v>1</v>
      </c>
      <c r="H1107" s="6" t="n">
        <v>1.1287</v>
      </c>
      <c r="I1107" s="6" t="n">
        <v>-1.13</v>
      </c>
      <c r="J1107" s="6" t="n">
        <v>-0</v>
      </c>
      <c r="K1107" s="6" t="n">
        <v>-0</v>
      </c>
      <c r="L1107" s="6" t="n">
        <v>-0</v>
      </c>
      <c r="M1107" s="6" t="s">
        <f>=I1107+J1107+K1107+L1107</f>
      </c>
      <c r="N1107" s="16"/>
      <c r="O1107" s="16" t="s">
        <v>643</v>
      </c>
    </row>
    <row collapsed="false" customFormat="false" customHeight="false" hidden="false" ht="12.1" outlineLevel="0" r="1108">
      <c r="A1108" s="20" t="n">
        <v>45966.713888889</v>
      </c>
      <c r="B1108" s="16" t="s">
        <v>69</v>
      </c>
      <c r="C1108" s="16" t="s">
        <v>647</v>
      </c>
      <c r="D1108" s="16" t="s">
        <v>380</v>
      </c>
      <c r="E1108" s="16" t="s">
        <v>50</v>
      </c>
      <c r="F1108" s="16" t="s">
        <v>20</v>
      </c>
      <c r="G1108" s="7" t="n">
        <v>1</v>
      </c>
      <c r="H1108" s="6" t="n">
        <v>1.1287</v>
      </c>
      <c r="I1108" s="6" t="n">
        <v>-1.13</v>
      </c>
      <c r="J1108" s="6" t="n">
        <v>-0</v>
      </c>
      <c r="K1108" s="6" t="n">
        <v>-0</v>
      </c>
      <c r="L1108" s="6" t="n">
        <v>-0</v>
      </c>
      <c r="M1108" s="6" t="s">
        <f>=I1108+J1108+K1108+L1108</f>
      </c>
      <c r="N1108" s="16"/>
      <c r="O1108" s="16" t="s">
        <v>643</v>
      </c>
    </row>
    <row collapsed="false" customFormat="false" customHeight="false" hidden="false" ht="12.1" outlineLevel="0" r="1109">
      <c r="A1109" s="20" t="n">
        <v>45966.713935185</v>
      </c>
      <c r="B1109" s="16" t="s">
        <v>69</v>
      </c>
      <c r="C1109" s="16" t="s">
        <v>647</v>
      </c>
      <c r="D1109" s="16" t="s">
        <v>380</v>
      </c>
      <c r="E1109" s="16" t="s">
        <v>50</v>
      </c>
      <c r="F1109" s="16" t="s">
        <v>20</v>
      </c>
      <c r="G1109" s="7" t="n">
        <v>1</v>
      </c>
      <c r="H1109" s="6" t="n">
        <v>1.1287</v>
      </c>
      <c r="I1109" s="6" t="n">
        <v>-1.13</v>
      </c>
      <c r="J1109" s="6" t="n">
        <v>-0</v>
      </c>
      <c r="K1109" s="6" t="n">
        <v>-0</v>
      </c>
      <c r="L1109" s="6" t="n">
        <v>-0</v>
      </c>
      <c r="M1109" s="6" t="s">
        <f>=I1109+J1109+K1109+L1109</f>
      </c>
      <c r="N1109" s="16"/>
      <c r="O1109" s="16" t="s">
        <v>643</v>
      </c>
    </row>
    <row collapsed="false" customFormat="false" customHeight="false" hidden="false" ht="12.1" outlineLevel="0" r="1110">
      <c r="A1110" s="20" t="n">
        <v>45966.713958333</v>
      </c>
      <c r="B1110" s="16" t="s">
        <v>69</v>
      </c>
      <c r="C1110" s="16" t="s">
        <v>647</v>
      </c>
      <c r="D1110" s="16" t="s">
        <v>380</v>
      </c>
      <c r="E1110" s="16" t="s">
        <v>50</v>
      </c>
      <c r="F1110" s="16" t="s">
        <v>20</v>
      </c>
      <c r="G1110" s="7" t="n">
        <v>1</v>
      </c>
      <c r="H1110" s="6" t="n">
        <v>1.1287</v>
      </c>
      <c r="I1110" s="6" t="n">
        <v>-1.13</v>
      </c>
      <c r="J1110" s="6" t="n">
        <v>-0</v>
      </c>
      <c r="K1110" s="6" t="n">
        <v>-0</v>
      </c>
      <c r="L1110" s="6" t="n">
        <v>-0</v>
      </c>
      <c r="M1110" s="6" t="s">
        <f>=I1110+J1110+K1110+L1110</f>
      </c>
      <c r="N1110" s="16"/>
      <c r="O1110" s="16" t="s">
        <v>643</v>
      </c>
    </row>
    <row collapsed="false" customFormat="false" customHeight="false" hidden="false" ht="12.1" outlineLevel="0" r="1111">
      <c r="A1111" s="20" t="n">
        <v>45966.71400463</v>
      </c>
      <c r="B1111" s="16" t="s">
        <v>69</v>
      </c>
      <c r="C1111" s="16" t="s">
        <v>647</v>
      </c>
      <c r="D1111" s="16" t="s">
        <v>380</v>
      </c>
      <c r="E1111" s="16" t="s">
        <v>50</v>
      </c>
      <c r="F1111" s="16" t="s">
        <v>20</v>
      </c>
      <c r="G1111" s="7" t="n">
        <v>1</v>
      </c>
      <c r="H1111" s="6" t="n">
        <v>1.1287</v>
      </c>
      <c r="I1111" s="6" t="n">
        <v>-1.13</v>
      </c>
      <c r="J1111" s="6" t="n">
        <v>-0</v>
      </c>
      <c r="K1111" s="6" t="n">
        <v>-0</v>
      </c>
      <c r="L1111" s="6" t="n">
        <v>-0</v>
      </c>
      <c r="M1111" s="6" t="s">
        <f>=I1111+J1111+K1111+L1111</f>
      </c>
      <c r="N1111" s="16"/>
      <c r="O1111" s="16" t="s">
        <v>643</v>
      </c>
    </row>
    <row collapsed="false" customFormat="false" customHeight="false" hidden="false" ht="12.1" outlineLevel="0" r="1112">
      <c r="A1112" s="20" t="n">
        <v>45966.715787037</v>
      </c>
      <c r="B1112" s="16" t="s">
        <v>69</v>
      </c>
      <c r="C1112" s="16" t="s">
        <v>647</v>
      </c>
      <c r="D1112" s="16" t="s">
        <v>380</v>
      </c>
      <c r="E1112" s="16" t="s">
        <v>50</v>
      </c>
      <c r="F1112" s="16" t="s">
        <v>20</v>
      </c>
      <c r="G1112" s="7" t="n">
        <v>1</v>
      </c>
      <c r="H1112" s="6" t="n">
        <v>1.1287</v>
      </c>
      <c r="I1112" s="6" t="n">
        <v>-1.13</v>
      </c>
      <c r="J1112" s="6" t="n">
        <v>-0</v>
      </c>
      <c r="K1112" s="6" t="n">
        <v>-0</v>
      </c>
      <c r="L1112" s="6" t="n">
        <v>-0</v>
      </c>
      <c r="M1112" s="6" t="s">
        <f>=I1112+J1112+K1112+L1112</f>
      </c>
      <c r="N1112" s="16"/>
      <c r="O1112" s="16" t="s">
        <v>643</v>
      </c>
    </row>
    <row collapsed="false" customFormat="false" customHeight="false" hidden="false" ht="12.1" outlineLevel="0" r="1113">
      <c r="A1113" s="20" t="n">
        <v>45966.715787037</v>
      </c>
      <c r="B1113" s="16" t="s">
        <v>69</v>
      </c>
      <c r="C1113" s="16" t="s">
        <v>647</v>
      </c>
      <c r="D1113" s="16" t="s">
        <v>380</v>
      </c>
      <c r="E1113" s="16" t="s">
        <v>50</v>
      </c>
      <c r="F1113" s="16" t="s">
        <v>20</v>
      </c>
      <c r="G1113" s="7" t="n">
        <v>1</v>
      </c>
      <c r="H1113" s="6" t="n">
        <v>1.1287</v>
      </c>
      <c r="I1113" s="6" t="n">
        <v>-1.13</v>
      </c>
      <c r="J1113" s="6" t="n">
        <v>-0</v>
      </c>
      <c r="K1113" s="6" t="n">
        <v>-0</v>
      </c>
      <c r="L1113" s="6" t="n">
        <v>-0</v>
      </c>
      <c r="M1113" s="6" t="s">
        <f>=I1113+J1113+K1113+L1113</f>
      </c>
      <c r="N1113" s="16"/>
      <c r="O1113" s="16" t="s">
        <v>643</v>
      </c>
    </row>
    <row collapsed="false" customFormat="false" customHeight="false" hidden="false" ht="12.1" outlineLevel="0" r="1114">
      <c r="A1114" s="20" t="n">
        <v>45966.715787037</v>
      </c>
      <c r="B1114" s="16" t="s">
        <v>69</v>
      </c>
      <c r="C1114" s="16" t="s">
        <v>647</v>
      </c>
      <c r="D1114" s="16" t="s">
        <v>380</v>
      </c>
      <c r="E1114" s="16" t="s">
        <v>50</v>
      </c>
      <c r="F1114" s="16" t="s">
        <v>20</v>
      </c>
      <c r="G1114" s="7" t="n">
        <v>1</v>
      </c>
      <c r="H1114" s="6" t="n">
        <v>1.1287</v>
      </c>
      <c r="I1114" s="6" t="n">
        <v>-1.13</v>
      </c>
      <c r="J1114" s="6" t="n">
        <v>-0</v>
      </c>
      <c r="K1114" s="6" t="n">
        <v>-0</v>
      </c>
      <c r="L1114" s="6" t="n">
        <v>-0</v>
      </c>
      <c r="M1114" s="6" t="s">
        <f>=I1114+J1114+K1114+L1114</f>
      </c>
      <c r="N1114" s="16"/>
      <c r="O1114" s="16" t="s">
        <v>643</v>
      </c>
    </row>
    <row collapsed="false" customFormat="false" customHeight="false" hidden="false" ht="12.1" outlineLevel="0" r="1115">
      <c r="A1115" s="20" t="n">
        <v>45966.715787037</v>
      </c>
      <c r="B1115" s="16" t="s">
        <v>69</v>
      </c>
      <c r="C1115" s="16" t="s">
        <v>647</v>
      </c>
      <c r="D1115" s="16" t="s">
        <v>380</v>
      </c>
      <c r="E1115" s="16" t="s">
        <v>50</v>
      </c>
      <c r="F1115" s="16" t="s">
        <v>20</v>
      </c>
      <c r="G1115" s="7" t="n">
        <v>1</v>
      </c>
      <c r="H1115" s="6" t="n">
        <v>1.1287</v>
      </c>
      <c r="I1115" s="6" t="n">
        <v>-1.13</v>
      </c>
      <c r="J1115" s="6" t="n">
        <v>-0</v>
      </c>
      <c r="K1115" s="6" t="n">
        <v>-0</v>
      </c>
      <c r="L1115" s="6" t="n">
        <v>-0</v>
      </c>
      <c r="M1115" s="6" t="s">
        <f>=I1115+J1115+K1115+L1115</f>
      </c>
      <c r="N1115" s="16"/>
      <c r="O1115" s="16" t="s">
        <v>643</v>
      </c>
    </row>
    <row collapsed="false" customFormat="false" customHeight="false" hidden="false" ht="12.1" outlineLevel="0" r="1116">
      <c r="A1116" s="20" t="n">
        <v>45966.715787037</v>
      </c>
      <c r="B1116" s="16" t="s">
        <v>69</v>
      </c>
      <c r="C1116" s="16" t="s">
        <v>647</v>
      </c>
      <c r="D1116" s="16" t="s">
        <v>380</v>
      </c>
      <c r="E1116" s="16" t="s">
        <v>50</v>
      </c>
      <c r="F1116" s="16" t="s">
        <v>20</v>
      </c>
      <c r="G1116" s="7" t="n">
        <v>1</v>
      </c>
      <c r="H1116" s="6" t="n">
        <v>1.1287</v>
      </c>
      <c r="I1116" s="6" t="n">
        <v>-1.13</v>
      </c>
      <c r="J1116" s="6" t="n">
        <v>-0</v>
      </c>
      <c r="K1116" s="6" t="n">
        <v>-0</v>
      </c>
      <c r="L1116" s="6" t="n">
        <v>-0</v>
      </c>
      <c r="M1116" s="6" t="s">
        <f>=I1116+J1116+K1116+L1116</f>
      </c>
      <c r="N1116" s="16"/>
      <c r="O1116" s="16" t="s">
        <v>643</v>
      </c>
    </row>
    <row collapsed="false" customFormat="false" customHeight="false" hidden="false" ht="12.1" outlineLevel="0" r="1117">
      <c r="A1117" s="20" t="n">
        <v>45966.715787037</v>
      </c>
      <c r="B1117" s="16" t="s">
        <v>69</v>
      </c>
      <c r="C1117" s="16" t="s">
        <v>647</v>
      </c>
      <c r="D1117" s="16" t="s">
        <v>380</v>
      </c>
      <c r="E1117" s="16" t="s">
        <v>50</v>
      </c>
      <c r="F1117" s="16" t="s">
        <v>20</v>
      </c>
      <c r="G1117" s="7" t="n">
        <v>1</v>
      </c>
      <c r="H1117" s="6" t="n">
        <v>1.1287</v>
      </c>
      <c r="I1117" s="6" t="n">
        <v>-1.13</v>
      </c>
      <c r="J1117" s="6" t="n">
        <v>-0</v>
      </c>
      <c r="K1117" s="6" t="n">
        <v>-0</v>
      </c>
      <c r="L1117" s="6" t="n">
        <v>-0</v>
      </c>
      <c r="M1117" s="6" t="s">
        <f>=I1117+J1117+K1117+L1117</f>
      </c>
      <c r="N1117" s="16"/>
      <c r="O1117" s="16" t="s">
        <v>643</v>
      </c>
    </row>
    <row collapsed="false" customFormat="false" customHeight="false" hidden="false" ht="12.1" outlineLevel="0" r="1118">
      <c r="A1118" s="20" t="n">
        <v>45966.715787037</v>
      </c>
      <c r="B1118" s="16" t="s">
        <v>69</v>
      </c>
      <c r="C1118" s="16" t="s">
        <v>647</v>
      </c>
      <c r="D1118" s="16" t="s">
        <v>380</v>
      </c>
      <c r="E1118" s="16" t="s">
        <v>50</v>
      </c>
      <c r="F1118" s="16" t="s">
        <v>20</v>
      </c>
      <c r="G1118" s="7" t="n">
        <v>1</v>
      </c>
      <c r="H1118" s="6" t="n">
        <v>1.1287</v>
      </c>
      <c r="I1118" s="6" t="n">
        <v>-1.13</v>
      </c>
      <c r="J1118" s="6" t="n">
        <v>-0</v>
      </c>
      <c r="K1118" s="6" t="n">
        <v>-0</v>
      </c>
      <c r="L1118" s="6" t="n">
        <v>-0</v>
      </c>
      <c r="M1118" s="6" t="s">
        <f>=I1118+J1118+K1118+L1118</f>
      </c>
      <c r="N1118" s="16"/>
      <c r="O1118" s="16" t="s">
        <v>643</v>
      </c>
    </row>
    <row collapsed="false" customFormat="false" customHeight="false" hidden="false" ht="12.1" outlineLevel="0" r="1119">
      <c r="A1119" s="20" t="n">
        <v>45966.715787037</v>
      </c>
      <c r="B1119" s="16" t="s">
        <v>69</v>
      </c>
      <c r="C1119" s="16" t="s">
        <v>647</v>
      </c>
      <c r="D1119" s="16" t="s">
        <v>380</v>
      </c>
      <c r="E1119" s="16" t="s">
        <v>50</v>
      </c>
      <c r="F1119" s="16" t="s">
        <v>20</v>
      </c>
      <c r="G1119" s="7" t="n">
        <v>1</v>
      </c>
      <c r="H1119" s="6" t="n">
        <v>1.1287</v>
      </c>
      <c r="I1119" s="6" t="n">
        <v>-1.13</v>
      </c>
      <c r="J1119" s="6" t="n">
        <v>-0</v>
      </c>
      <c r="K1119" s="6" t="n">
        <v>-0</v>
      </c>
      <c r="L1119" s="6" t="n">
        <v>-0</v>
      </c>
      <c r="M1119" s="6" t="s">
        <f>=I1119+J1119+K1119+L1119</f>
      </c>
      <c r="N1119" s="16"/>
      <c r="O1119" s="16" t="s">
        <v>643</v>
      </c>
    </row>
    <row collapsed="false" customFormat="false" customHeight="false" hidden="false" ht="12.1" outlineLevel="0" r="1120">
      <c r="A1120" s="20" t="n">
        <v>45966.715787037</v>
      </c>
      <c r="B1120" s="16" t="s">
        <v>69</v>
      </c>
      <c r="C1120" s="16" t="s">
        <v>647</v>
      </c>
      <c r="D1120" s="16" t="s">
        <v>380</v>
      </c>
      <c r="E1120" s="16" t="s">
        <v>50</v>
      </c>
      <c r="F1120" s="16" t="s">
        <v>20</v>
      </c>
      <c r="G1120" s="7" t="n">
        <v>1</v>
      </c>
      <c r="H1120" s="6" t="n">
        <v>1.1287</v>
      </c>
      <c r="I1120" s="6" t="n">
        <v>-1.13</v>
      </c>
      <c r="J1120" s="6" t="n">
        <v>-0</v>
      </c>
      <c r="K1120" s="6" t="n">
        <v>-0</v>
      </c>
      <c r="L1120" s="6" t="n">
        <v>-0</v>
      </c>
      <c r="M1120" s="6" t="s">
        <f>=I1120+J1120+K1120+L1120</f>
      </c>
      <c r="N1120" s="16"/>
      <c r="O1120" s="16" t="s">
        <v>643</v>
      </c>
    </row>
    <row collapsed="false" customFormat="false" customHeight="false" hidden="false" ht="12.1" outlineLevel="0" r="1121">
      <c r="A1121" s="20" t="n">
        <v>45966.715787037</v>
      </c>
      <c r="B1121" s="16" t="s">
        <v>69</v>
      </c>
      <c r="C1121" s="16" t="s">
        <v>647</v>
      </c>
      <c r="D1121" s="16" t="s">
        <v>380</v>
      </c>
      <c r="E1121" s="16" t="s">
        <v>50</v>
      </c>
      <c r="F1121" s="16" t="s">
        <v>20</v>
      </c>
      <c r="G1121" s="7" t="n">
        <v>1</v>
      </c>
      <c r="H1121" s="6" t="n">
        <v>1.1287</v>
      </c>
      <c r="I1121" s="6" t="n">
        <v>-1.13</v>
      </c>
      <c r="J1121" s="6" t="n">
        <v>-0</v>
      </c>
      <c r="K1121" s="6" t="n">
        <v>-0</v>
      </c>
      <c r="L1121" s="6" t="n">
        <v>-0</v>
      </c>
      <c r="M1121" s="6" t="s">
        <f>=I1121+J1121+K1121+L1121</f>
      </c>
      <c r="N1121" s="16"/>
      <c r="O1121" s="16" t="s">
        <v>643</v>
      </c>
    </row>
    <row collapsed="false" customFormat="false" customHeight="false" hidden="false" ht="12.1" outlineLevel="0" r="1122">
      <c r="A1122" s="20" t="n">
        <v>45966.715787037</v>
      </c>
      <c r="B1122" s="16" t="s">
        <v>69</v>
      </c>
      <c r="C1122" s="16" t="s">
        <v>647</v>
      </c>
      <c r="D1122" s="16" t="s">
        <v>380</v>
      </c>
      <c r="E1122" s="16" t="s">
        <v>50</v>
      </c>
      <c r="F1122" s="16" t="s">
        <v>20</v>
      </c>
      <c r="G1122" s="7" t="n">
        <v>1</v>
      </c>
      <c r="H1122" s="6" t="n">
        <v>1.1287</v>
      </c>
      <c r="I1122" s="6" t="n">
        <v>-1.13</v>
      </c>
      <c r="J1122" s="6" t="n">
        <v>-0</v>
      </c>
      <c r="K1122" s="6" t="n">
        <v>-0</v>
      </c>
      <c r="L1122" s="6" t="n">
        <v>-0</v>
      </c>
      <c r="M1122" s="6" t="s">
        <f>=I1122+J1122+K1122+L1122</f>
      </c>
      <c r="N1122" s="16"/>
      <c r="O1122" s="16" t="s">
        <v>643</v>
      </c>
    </row>
    <row collapsed="false" customFormat="false" customHeight="false" hidden="false" ht="12.1" outlineLevel="0" r="1123">
      <c r="A1123" s="20" t="n">
        <v>45966.715787037</v>
      </c>
      <c r="B1123" s="16" t="s">
        <v>69</v>
      </c>
      <c r="C1123" s="16" t="s">
        <v>647</v>
      </c>
      <c r="D1123" s="16" t="s">
        <v>380</v>
      </c>
      <c r="E1123" s="16" t="s">
        <v>50</v>
      </c>
      <c r="F1123" s="16" t="s">
        <v>20</v>
      </c>
      <c r="G1123" s="7" t="n">
        <v>1</v>
      </c>
      <c r="H1123" s="6" t="n">
        <v>1.1287</v>
      </c>
      <c r="I1123" s="6" t="n">
        <v>-1.13</v>
      </c>
      <c r="J1123" s="6" t="n">
        <v>-0</v>
      </c>
      <c r="K1123" s="6" t="n">
        <v>-0</v>
      </c>
      <c r="L1123" s="6" t="n">
        <v>-0</v>
      </c>
      <c r="M1123" s="6" t="s">
        <f>=I1123+J1123+K1123+L1123</f>
      </c>
      <c r="N1123" s="16"/>
      <c r="O1123" s="16" t="s">
        <v>643</v>
      </c>
    </row>
    <row collapsed="false" customFormat="false" customHeight="false" hidden="false" ht="12.1" outlineLevel="0" r="1124">
      <c r="A1124" s="20" t="n">
        <v>45966.715787037</v>
      </c>
      <c r="B1124" s="16" t="s">
        <v>69</v>
      </c>
      <c r="C1124" s="16" t="s">
        <v>647</v>
      </c>
      <c r="D1124" s="16" t="s">
        <v>380</v>
      </c>
      <c r="E1124" s="16" t="s">
        <v>50</v>
      </c>
      <c r="F1124" s="16" t="s">
        <v>20</v>
      </c>
      <c r="G1124" s="7" t="n">
        <v>1</v>
      </c>
      <c r="H1124" s="6" t="n">
        <v>1.1287</v>
      </c>
      <c r="I1124" s="6" t="n">
        <v>-1.13</v>
      </c>
      <c r="J1124" s="6" t="n">
        <v>-0</v>
      </c>
      <c r="K1124" s="6" t="n">
        <v>-0</v>
      </c>
      <c r="L1124" s="6" t="n">
        <v>-0</v>
      </c>
      <c r="M1124" s="6" t="s">
        <f>=I1124+J1124+K1124+L1124</f>
      </c>
      <c r="N1124" s="16"/>
      <c r="O1124" s="16" t="s">
        <v>643</v>
      </c>
    </row>
    <row collapsed="false" customFormat="false" customHeight="false" hidden="false" ht="12.1" outlineLevel="0" r="1125">
      <c r="A1125" s="20" t="n">
        <v>45966.715787037</v>
      </c>
      <c r="B1125" s="16" t="s">
        <v>69</v>
      </c>
      <c r="C1125" s="16" t="s">
        <v>647</v>
      </c>
      <c r="D1125" s="16" t="s">
        <v>380</v>
      </c>
      <c r="E1125" s="16" t="s">
        <v>50</v>
      </c>
      <c r="F1125" s="16" t="s">
        <v>20</v>
      </c>
      <c r="G1125" s="7" t="n">
        <v>1</v>
      </c>
      <c r="H1125" s="6" t="n">
        <v>1.1287</v>
      </c>
      <c r="I1125" s="6" t="n">
        <v>-1.13</v>
      </c>
      <c r="J1125" s="6" t="n">
        <v>-0</v>
      </c>
      <c r="K1125" s="6" t="n">
        <v>-0</v>
      </c>
      <c r="L1125" s="6" t="n">
        <v>-0</v>
      </c>
      <c r="M1125" s="6" t="s">
        <f>=I1125+J1125+K1125+L1125</f>
      </c>
      <c r="N1125" s="16"/>
      <c r="O1125" s="16" t="s">
        <v>643</v>
      </c>
    </row>
    <row collapsed="false" customFormat="false" customHeight="false" hidden="false" ht="12.1" outlineLevel="0" r="1126">
      <c r="A1126" s="20" t="n">
        <v>45966.715787037</v>
      </c>
      <c r="B1126" s="16" t="s">
        <v>69</v>
      </c>
      <c r="C1126" s="16" t="s">
        <v>647</v>
      </c>
      <c r="D1126" s="16" t="s">
        <v>380</v>
      </c>
      <c r="E1126" s="16" t="s">
        <v>50</v>
      </c>
      <c r="F1126" s="16" t="s">
        <v>20</v>
      </c>
      <c r="G1126" s="7" t="n">
        <v>1</v>
      </c>
      <c r="H1126" s="6" t="n">
        <v>1.1287</v>
      </c>
      <c r="I1126" s="6" t="n">
        <v>-1.13</v>
      </c>
      <c r="J1126" s="6" t="n">
        <v>-0</v>
      </c>
      <c r="K1126" s="6" t="n">
        <v>-0</v>
      </c>
      <c r="L1126" s="6" t="n">
        <v>-0</v>
      </c>
      <c r="M1126" s="6" t="s">
        <f>=I1126+J1126+K1126+L1126</f>
      </c>
      <c r="N1126" s="16"/>
      <c r="O1126" s="16" t="s">
        <v>643</v>
      </c>
    </row>
    <row collapsed="false" customFormat="false" customHeight="false" hidden="false" ht="12.1" outlineLevel="0" r="1127">
      <c r="A1127" s="20" t="n">
        <v>45966.715787037</v>
      </c>
      <c r="B1127" s="16" t="s">
        <v>69</v>
      </c>
      <c r="C1127" s="16" t="s">
        <v>647</v>
      </c>
      <c r="D1127" s="16" t="s">
        <v>380</v>
      </c>
      <c r="E1127" s="16" t="s">
        <v>50</v>
      </c>
      <c r="F1127" s="16" t="s">
        <v>20</v>
      </c>
      <c r="G1127" s="7" t="n">
        <v>1</v>
      </c>
      <c r="H1127" s="6" t="n">
        <v>1.1287</v>
      </c>
      <c r="I1127" s="6" t="n">
        <v>-1.13</v>
      </c>
      <c r="J1127" s="6" t="n">
        <v>-0</v>
      </c>
      <c r="K1127" s="6" t="n">
        <v>-0</v>
      </c>
      <c r="L1127" s="6" t="n">
        <v>-0</v>
      </c>
      <c r="M1127" s="6" t="s">
        <f>=I1127+J1127+K1127+L1127</f>
      </c>
      <c r="N1127" s="16"/>
      <c r="O1127" s="16" t="s">
        <v>643</v>
      </c>
    </row>
    <row collapsed="false" customFormat="false" customHeight="false" hidden="false" ht="12.1" outlineLevel="0" r="1128">
      <c r="A1128" s="20" t="n">
        <v>45966.715787037</v>
      </c>
      <c r="B1128" s="16" t="s">
        <v>69</v>
      </c>
      <c r="C1128" s="16" t="s">
        <v>647</v>
      </c>
      <c r="D1128" s="16" t="s">
        <v>380</v>
      </c>
      <c r="E1128" s="16" t="s">
        <v>50</v>
      </c>
      <c r="F1128" s="16" t="s">
        <v>20</v>
      </c>
      <c r="G1128" s="7" t="n">
        <v>1</v>
      </c>
      <c r="H1128" s="6" t="n">
        <v>1.1287</v>
      </c>
      <c r="I1128" s="6" t="n">
        <v>-1.13</v>
      </c>
      <c r="J1128" s="6" t="n">
        <v>-0</v>
      </c>
      <c r="K1128" s="6" t="n">
        <v>-0</v>
      </c>
      <c r="L1128" s="6" t="n">
        <v>-0</v>
      </c>
      <c r="M1128" s="6" t="s">
        <f>=I1128+J1128+K1128+L1128</f>
      </c>
      <c r="N1128" s="16"/>
      <c r="O1128" s="16" t="s">
        <v>643</v>
      </c>
    </row>
    <row collapsed="false" customFormat="false" customHeight="false" hidden="false" ht="12.1" outlineLevel="0" r="1129">
      <c r="A1129" s="20" t="n">
        <v>45966.715787037</v>
      </c>
      <c r="B1129" s="16" t="s">
        <v>69</v>
      </c>
      <c r="C1129" s="16" t="s">
        <v>647</v>
      </c>
      <c r="D1129" s="16" t="s">
        <v>380</v>
      </c>
      <c r="E1129" s="16" t="s">
        <v>50</v>
      </c>
      <c r="F1129" s="16" t="s">
        <v>20</v>
      </c>
      <c r="G1129" s="7" t="n">
        <v>1</v>
      </c>
      <c r="H1129" s="6" t="n">
        <v>1.1287</v>
      </c>
      <c r="I1129" s="6" t="n">
        <v>-1.13</v>
      </c>
      <c r="J1129" s="6" t="n">
        <v>-0</v>
      </c>
      <c r="K1129" s="6" t="n">
        <v>-0</v>
      </c>
      <c r="L1129" s="6" t="n">
        <v>-0</v>
      </c>
      <c r="M1129" s="6" t="s">
        <f>=I1129+J1129+K1129+L1129</f>
      </c>
      <c r="N1129" s="16"/>
      <c r="O1129" s="16" t="s">
        <v>643</v>
      </c>
    </row>
    <row collapsed="false" customFormat="false" customHeight="false" hidden="false" ht="12.1" outlineLevel="0" r="1130">
      <c r="A1130" s="20" t="n">
        <v>45966.715787037</v>
      </c>
      <c r="B1130" s="16" t="s">
        <v>69</v>
      </c>
      <c r="C1130" s="16" t="s">
        <v>647</v>
      </c>
      <c r="D1130" s="16" t="s">
        <v>380</v>
      </c>
      <c r="E1130" s="16" t="s">
        <v>50</v>
      </c>
      <c r="F1130" s="16" t="s">
        <v>20</v>
      </c>
      <c r="G1130" s="7" t="n">
        <v>1</v>
      </c>
      <c r="H1130" s="6" t="n">
        <v>1.1287</v>
      </c>
      <c r="I1130" s="6" t="n">
        <v>-1.13</v>
      </c>
      <c r="J1130" s="6" t="n">
        <v>-0</v>
      </c>
      <c r="K1130" s="6" t="n">
        <v>-0</v>
      </c>
      <c r="L1130" s="6" t="n">
        <v>-0</v>
      </c>
      <c r="M1130" s="6" t="s">
        <f>=I1130+J1130+K1130+L1130</f>
      </c>
      <c r="N1130" s="16"/>
      <c r="O1130" s="16" t="s">
        <v>643</v>
      </c>
    </row>
    <row collapsed="false" customFormat="false" customHeight="false" hidden="false" ht="12.1" outlineLevel="0" r="1131">
      <c r="A1131" s="20" t="n">
        <v>45966.715821759</v>
      </c>
      <c r="B1131" s="16" t="s">
        <v>69</v>
      </c>
      <c r="C1131" s="16" t="s">
        <v>647</v>
      </c>
      <c r="D1131" s="16" t="s">
        <v>380</v>
      </c>
      <c r="E1131" s="16" t="s">
        <v>50</v>
      </c>
      <c r="F1131" s="16" t="s">
        <v>20</v>
      </c>
      <c r="G1131" s="7" t="n">
        <v>1</v>
      </c>
      <c r="H1131" s="6" t="n">
        <v>1.1287</v>
      </c>
      <c r="I1131" s="6" t="n">
        <v>-1.13</v>
      </c>
      <c r="J1131" s="6" t="n">
        <v>-0</v>
      </c>
      <c r="K1131" s="6" t="n">
        <v>-0</v>
      </c>
      <c r="L1131" s="6" t="n">
        <v>-0</v>
      </c>
      <c r="M1131" s="6" t="s">
        <f>=I1131+J1131+K1131+L1131</f>
      </c>
      <c r="N1131" s="16"/>
      <c r="O1131" s="16" t="s">
        <v>643</v>
      </c>
    </row>
    <row collapsed="false" customFormat="false" customHeight="false" hidden="false" ht="12.1" outlineLevel="0" r="1132">
      <c r="A1132" s="20" t="n">
        <v>45966.715856481</v>
      </c>
      <c r="B1132" s="16" t="s">
        <v>69</v>
      </c>
      <c r="C1132" s="16" t="s">
        <v>647</v>
      </c>
      <c r="D1132" s="16" t="s">
        <v>380</v>
      </c>
      <c r="E1132" s="16" t="s">
        <v>50</v>
      </c>
      <c r="F1132" s="16" t="s">
        <v>20</v>
      </c>
      <c r="G1132" s="7" t="n">
        <v>1</v>
      </c>
      <c r="H1132" s="6" t="n">
        <v>1.1287</v>
      </c>
      <c r="I1132" s="6" t="n">
        <v>-1.13</v>
      </c>
      <c r="J1132" s="6" t="n">
        <v>-0</v>
      </c>
      <c r="K1132" s="6" t="n">
        <v>-0</v>
      </c>
      <c r="L1132" s="6" t="n">
        <v>-0</v>
      </c>
      <c r="M1132" s="6" t="s">
        <f>=I1132+J1132+K1132+L1132</f>
      </c>
      <c r="N1132" s="16"/>
      <c r="O1132" s="16" t="s">
        <v>643</v>
      </c>
    </row>
    <row collapsed="false" customFormat="false" customHeight="false" hidden="false" ht="12.1" outlineLevel="0" r="1133">
      <c r="A1133" s="20" t="n">
        <v>45966.715902778</v>
      </c>
      <c r="B1133" s="16" t="s">
        <v>69</v>
      </c>
      <c r="C1133" s="16" t="s">
        <v>647</v>
      </c>
      <c r="D1133" s="16" t="s">
        <v>380</v>
      </c>
      <c r="E1133" s="16" t="s">
        <v>50</v>
      </c>
      <c r="F1133" s="16" t="s">
        <v>20</v>
      </c>
      <c r="G1133" s="7" t="n">
        <v>1</v>
      </c>
      <c r="H1133" s="6" t="n">
        <v>1.1287</v>
      </c>
      <c r="I1133" s="6" t="n">
        <v>-1.13</v>
      </c>
      <c r="J1133" s="6" t="n">
        <v>-0</v>
      </c>
      <c r="K1133" s="6" t="n">
        <v>-0</v>
      </c>
      <c r="L1133" s="6" t="n">
        <v>-0</v>
      </c>
      <c r="M1133" s="6" t="s">
        <f>=I1133+J1133+K1133+L1133</f>
      </c>
      <c r="N1133" s="16"/>
      <c r="O1133" s="16" t="s">
        <v>643</v>
      </c>
    </row>
    <row collapsed="false" customFormat="false" customHeight="false" hidden="false" ht="12.1" outlineLevel="0" r="1134">
      <c r="A1134" s="20" t="n">
        <v>45966.715960648</v>
      </c>
      <c r="B1134" s="16" t="s">
        <v>69</v>
      </c>
      <c r="C1134" s="16" t="s">
        <v>647</v>
      </c>
      <c r="D1134" s="16" t="s">
        <v>380</v>
      </c>
      <c r="E1134" s="16" t="s">
        <v>50</v>
      </c>
      <c r="F1134" s="16" t="s">
        <v>20</v>
      </c>
      <c r="G1134" s="7" t="n">
        <v>1</v>
      </c>
      <c r="H1134" s="6" t="n">
        <v>1.1287</v>
      </c>
      <c r="I1134" s="6" t="n">
        <v>-1.13</v>
      </c>
      <c r="J1134" s="6" t="n">
        <v>-0</v>
      </c>
      <c r="K1134" s="6" t="n">
        <v>-0</v>
      </c>
      <c r="L1134" s="6" t="n">
        <v>-0</v>
      </c>
      <c r="M1134" s="6" t="s">
        <f>=I1134+J1134+K1134+L1134</f>
      </c>
      <c r="N1134" s="16"/>
      <c r="O1134" s="16" t="s">
        <v>643</v>
      </c>
    </row>
    <row collapsed="false" customFormat="false" customHeight="false" hidden="false" ht="12.1" outlineLevel="0" r="1135">
      <c r="A1135" s="20" t="n">
        <v>45966.716018519</v>
      </c>
      <c r="B1135" s="16" t="s">
        <v>69</v>
      </c>
      <c r="C1135" s="16" t="s">
        <v>647</v>
      </c>
      <c r="D1135" s="16" t="s">
        <v>380</v>
      </c>
      <c r="E1135" s="16" t="s">
        <v>50</v>
      </c>
      <c r="F1135" s="16" t="s">
        <v>20</v>
      </c>
      <c r="G1135" s="7" t="n">
        <v>1</v>
      </c>
      <c r="H1135" s="6" t="n">
        <v>1.1287</v>
      </c>
      <c r="I1135" s="6" t="n">
        <v>-1.13</v>
      </c>
      <c r="J1135" s="6" t="n">
        <v>-0</v>
      </c>
      <c r="K1135" s="6" t="n">
        <v>-0</v>
      </c>
      <c r="L1135" s="6" t="n">
        <v>-0</v>
      </c>
      <c r="M1135" s="6" t="s">
        <f>=I1135+J1135+K1135+L1135</f>
      </c>
      <c r="N1135" s="16"/>
      <c r="O1135" s="16" t="s">
        <v>643</v>
      </c>
    </row>
    <row collapsed="false" customFormat="false" customHeight="false" hidden="false" ht="12.1" outlineLevel="0" r="1136">
      <c r="A1136" s="20" t="n">
        <v>45966.716435185</v>
      </c>
      <c r="B1136" s="16" t="s">
        <v>69</v>
      </c>
      <c r="C1136" s="16" t="s">
        <v>647</v>
      </c>
      <c r="D1136" s="16" t="s">
        <v>380</v>
      </c>
      <c r="E1136" s="16" t="s">
        <v>50</v>
      </c>
      <c r="F1136" s="16" t="s">
        <v>20</v>
      </c>
      <c r="G1136" s="7" t="n">
        <v>1</v>
      </c>
      <c r="H1136" s="6" t="n">
        <v>1.1287</v>
      </c>
      <c r="I1136" s="6" t="n">
        <v>-1.13</v>
      </c>
      <c r="J1136" s="6" t="n">
        <v>-0</v>
      </c>
      <c r="K1136" s="6" t="n">
        <v>-0</v>
      </c>
      <c r="L1136" s="6" t="n">
        <v>-0</v>
      </c>
      <c r="M1136" s="6" t="s">
        <f>=I1136+J1136+K1136+L1136</f>
      </c>
      <c r="N1136" s="16"/>
      <c r="O1136" s="16" t="s">
        <v>643</v>
      </c>
    </row>
    <row collapsed="false" customFormat="false" customHeight="false" hidden="false" ht="12.1" outlineLevel="0" r="1137">
      <c r="A1137" s="20" t="n">
        <v>45966.716643519</v>
      </c>
      <c r="B1137" s="16" t="s">
        <v>69</v>
      </c>
      <c r="C1137" s="16" t="s">
        <v>647</v>
      </c>
      <c r="D1137" s="16" t="s">
        <v>380</v>
      </c>
      <c r="E1137" s="16" t="s">
        <v>50</v>
      </c>
      <c r="F1137" s="16" t="s">
        <v>20</v>
      </c>
      <c r="G1137" s="7" t="n">
        <v>1</v>
      </c>
      <c r="H1137" s="6" t="n">
        <v>1.1287</v>
      </c>
      <c r="I1137" s="6" t="n">
        <v>-1.13</v>
      </c>
      <c r="J1137" s="6" t="n">
        <v>-0</v>
      </c>
      <c r="K1137" s="6" t="n">
        <v>-0</v>
      </c>
      <c r="L1137" s="6" t="n">
        <v>-0</v>
      </c>
      <c r="M1137" s="6" t="s">
        <f>=I1137+J1137+K1137+L1137</f>
      </c>
      <c r="N1137" s="16"/>
      <c r="O1137" s="16" t="s">
        <v>643</v>
      </c>
    </row>
    <row collapsed="false" customFormat="false" customHeight="false" hidden="false" ht="12.1" outlineLevel="0" r="1138">
      <c r="A1138" s="20" t="n">
        <v>45966.716805556</v>
      </c>
      <c r="B1138" s="16" t="s">
        <v>69</v>
      </c>
      <c r="C1138" s="16" t="s">
        <v>647</v>
      </c>
      <c r="D1138" s="16" t="s">
        <v>380</v>
      </c>
      <c r="E1138" s="16" t="s">
        <v>50</v>
      </c>
      <c r="F1138" s="16" t="s">
        <v>20</v>
      </c>
      <c r="G1138" s="7" t="n">
        <v>1</v>
      </c>
      <c r="H1138" s="6" t="n">
        <v>1.1287</v>
      </c>
      <c r="I1138" s="6" t="n">
        <v>-1.13</v>
      </c>
      <c r="J1138" s="6" t="n">
        <v>-0</v>
      </c>
      <c r="K1138" s="6" t="n">
        <v>-0</v>
      </c>
      <c r="L1138" s="6" t="n">
        <v>-0</v>
      </c>
      <c r="M1138" s="6" t="s">
        <f>=I1138+J1138+K1138+L1138</f>
      </c>
      <c r="N1138" s="16"/>
      <c r="O1138" s="16" t="s">
        <v>643</v>
      </c>
    </row>
    <row collapsed="false" customFormat="false" customHeight="false" hidden="false" ht="12.1" outlineLevel="0" r="1139">
      <c r="A1139" s="20" t="n">
        <v>45966.716886574</v>
      </c>
      <c r="B1139" s="16" t="s">
        <v>69</v>
      </c>
      <c r="C1139" s="16" t="s">
        <v>647</v>
      </c>
      <c r="D1139" s="16" t="s">
        <v>380</v>
      </c>
      <c r="E1139" s="16" t="s">
        <v>50</v>
      </c>
      <c r="F1139" s="16" t="s">
        <v>20</v>
      </c>
      <c r="G1139" s="7" t="n">
        <v>1</v>
      </c>
      <c r="H1139" s="6" t="n">
        <v>1.1287</v>
      </c>
      <c r="I1139" s="6" t="n">
        <v>-1.13</v>
      </c>
      <c r="J1139" s="6" t="n">
        <v>-0</v>
      </c>
      <c r="K1139" s="6" t="n">
        <v>-0</v>
      </c>
      <c r="L1139" s="6" t="n">
        <v>-0</v>
      </c>
      <c r="M1139" s="6" t="s">
        <f>=I1139+J1139+K1139+L1139</f>
      </c>
      <c r="N1139" s="16"/>
      <c r="O1139" s="16" t="s">
        <v>643</v>
      </c>
    </row>
    <row collapsed="false" customFormat="false" customHeight="false" hidden="false" ht="12.1" outlineLevel="0" r="1140">
      <c r="A1140" s="20" t="n">
        <v>45966.754293981</v>
      </c>
      <c r="B1140" s="16" t="s">
        <v>69</v>
      </c>
      <c r="C1140" s="16" t="s">
        <v>647</v>
      </c>
      <c r="D1140" s="16" t="s">
        <v>380</v>
      </c>
      <c r="E1140" s="16" t="s">
        <v>50</v>
      </c>
      <c r="F1140" s="16" t="s">
        <v>20</v>
      </c>
      <c r="G1140" s="7" t="n">
        <v>1</v>
      </c>
      <c r="H1140" s="6" t="n">
        <v>1.1287</v>
      </c>
      <c r="I1140" s="6" t="n">
        <v>-1.13</v>
      </c>
      <c r="J1140" s="6" t="n">
        <v>-0</v>
      </c>
      <c r="K1140" s="6" t="n">
        <v>-0</v>
      </c>
      <c r="L1140" s="6" t="n">
        <v>-0</v>
      </c>
      <c r="M1140" s="6" t="s">
        <f>=I1140+J1140+K1140+L1140</f>
      </c>
      <c r="N1140" s="16"/>
      <c r="O1140" s="16" t="s">
        <v>643</v>
      </c>
    </row>
    <row collapsed="false" customFormat="false" customHeight="false" hidden="false" ht="12.1" outlineLevel="0" r="1141">
      <c r="A1141" s="20" t="n">
        <v>45966.754328704</v>
      </c>
      <c r="B1141" s="16" t="s">
        <v>69</v>
      </c>
      <c r="C1141" s="16" t="s">
        <v>647</v>
      </c>
      <c r="D1141" s="16" t="s">
        <v>380</v>
      </c>
      <c r="E1141" s="16" t="s">
        <v>50</v>
      </c>
      <c r="F1141" s="16" t="s">
        <v>20</v>
      </c>
      <c r="G1141" s="7" t="n">
        <v>1</v>
      </c>
      <c r="H1141" s="6" t="n">
        <v>1.1287</v>
      </c>
      <c r="I1141" s="6" t="n">
        <v>-1.13</v>
      </c>
      <c r="J1141" s="6" t="n">
        <v>-0</v>
      </c>
      <c r="K1141" s="6" t="n">
        <v>-0</v>
      </c>
      <c r="L1141" s="6" t="n">
        <v>-0</v>
      </c>
      <c r="M1141" s="6" t="s">
        <f>=I1141+J1141+K1141+L1141</f>
      </c>
      <c r="N1141" s="16"/>
      <c r="O1141" s="16" t="s">
        <v>643</v>
      </c>
    </row>
    <row collapsed="false" customFormat="false" customHeight="false" hidden="false" ht="12.1" outlineLevel="0" r="1142">
      <c r="A1142" s="20" t="n">
        <v>45966.754363426</v>
      </c>
      <c r="B1142" s="16" t="s">
        <v>69</v>
      </c>
      <c r="C1142" s="16" t="s">
        <v>647</v>
      </c>
      <c r="D1142" s="16" t="s">
        <v>380</v>
      </c>
      <c r="E1142" s="16" t="s">
        <v>50</v>
      </c>
      <c r="F1142" s="16" t="s">
        <v>20</v>
      </c>
      <c r="G1142" s="7" t="n">
        <v>1</v>
      </c>
      <c r="H1142" s="6" t="n">
        <v>1.1287</v>
      </c>
      <c r="I1142" s="6" t="n">
        <v>-1.13</v>
      </c>
      <c r="J1142" s="6" t="n">
        <v>-0</v>
      </c>
      <c r="K1142" s="6" t="n">
        <v>-0</v>
      </c>
      <c r="L1142" s="6" t="n">
        <v>-0</v>
      </c>
      <c r="M1142" s="6" t="s">
        <f>=I1142+J1142+K1142+L1142</f>
      </c>
      <c r="N1142" s="16"/>
      <c r="O1142" s="16" t="s">
        <v>643</v>
      </c>
    </row>
    <row collapsed="false" customFormat="false" customHeight="false" hidden="false" ht="12.1" outlineLevel="0" r="1143">
      <c r="A1143" s="20" t="n">
        <v>45966.754398148</v>
      </c>
      <c r="B1143" s="16" t="s">
        <v>69</v>
      </c>
      <c r="C1143" s="16" t="s">
        <v>647</v>
      </c>
      <c r="D1143" s="16" t="s">
        <v>380</v>
      </c>
      <c r="E1143" s="16" t="s">
        <v>50</v>
      </c>
      <c r="F1143" s="16" t="s">
        <v>20</v>
      </c>
      <c r="G1143" s="7" t="n">
        <v>1</v>
      </c>
      <c r="H1143" s="6" t="n">
        <v>1.1287</v>
      </c>
      <c r="I1143" s="6" t="n">
        <v>-1.13</v>
      </c>
      <c r="J1143" s="6" t="n">
        <v>-0</v>
      </c>
      <c r="K1143" s="6" t="n">
        <v>-0</v>
      </c>
      <c r="L1143" s="6" t="n">
        <v>-0</v>
      </c>
      <c r="M1143" s="6" t="s">
        <f>=I1143+J1143+K1143+L1143</f>
      </c>
      <c r="N1143" s="16"/>
      <c r="O1143" s="16" t="s">
        <v>643</v>
      </c>
    </row>
    <row collapsed="false" customFormat="false" customHeight="false" hidden="false" ht="12.1" outlineLevel="0" r="1144">
      <c r="A1144" s="20" t="n">
        <v>45966.75443287</v>
      </c>
      <c r="B1144" s="16" t="s">
        <v>69</v>
      </c>
      <c r="C1144" s="16" t="s">
        <v>647</v>
      </c>
      <c r="D1144" s="16" t="s">
        <v>380</v>
      </c>
      <c r="E1144" s="16" t="s">
        <v>50</v>
      </c>
      <c r="F1144" s="16" t="s">
        <v>20</v>
      </c>
      <c r="G1144" s="7" t="n">
        <v>1</v>
      </c>
      <c r="H1144" s="6" t="n">
        <v>1.1287</v>
      </c>
      <c r="I1144" s="6" t="n">
        <v>-1.13</v>
      </c>
      <c r="J1144" s="6" t="n">
        <v>-0</v>
      </c>
      <c r="K1144" s="6" t="n">
        <v>-0</v>
      </c>
      <c r="L1144" s="6" t="n">
        <v>-0</v>
      </c>
      <c r="M1144" s="6" t="s">
        <f>=I1144+J1144+K1144+L1144</f>
      </c>
      <c r="N1144" s="16"/>
      <c r="O1144" s="16" t="s">
        <v>643</v>
      </c>
    </row>
    <row collapsed="false" customFormat="false" customHeight="false" hidden="false" ht="12.1" outlineLevel="0" r="1145">
      <c r="A1145" s="20" t="n">
        <v>45966.754467593</v>
      </c>
      <c r="B1145" s="16" t="s">
        <v>69</v>
      </c>
      <c r="C1145" s="16" t="s">
        <v>647</v>
      </c>
      <c r="D1145" s="16" t="s">
        <v>380</v>
      </c>
      <c r="E1145" s="16" t="s">
        <v>50</v>
      </c>
      <c r="F1145" s="16" t="s">
        <v>20</v>
      </c>
      <c r="G1145" s="7" t="n">
        <v>1</v>
      </c>
      <c r="H1145" s="6" t="n">
        <v>1.1287</v>
      </c>
      <c r="I1145" s="6" t="n">
        <v>-1.13</v>
      </c>
      <c r="J1145" s="6" t="n">
        <v>-0</v>
      </c>
      <c r="K1145" s="6" t="n">
        <v>-0</v>
      </c>
      <c r="L1145" s="6" t="n">
        <v>-0</v>
      </c>
      <c r="M1145" s="6" t="s">
        <f>=I1145+J1145+K1145+L1145</f>
      </c>
      <c r="N1145" s="16"/>
      <c r="O1145" s="16" t="s">
        <v>643</v>
      </c>
    </row>
    <row collapsed="false" customFormat="false" customHeight="false" hidden="false" ht="12.1" outlineLevel="0" r="1146">
      <c r="A1146" s="20" t="n">
        <v>45966.754490741</v>
      </c>
      <c r="B1146" s="16" t="s">
        <v>69</v>
      </c>
      <c r="C1146" s="16" t="s">
        <v>647</v>
      </c>
      <c r="D1146" s="16" t="s">
        <v>380</v>
      </c>
      <c r="E1146" s="16" t="s">
        <v>50</v>
      </c>
      <c r="F1146" s="16" t="s">
        <v>20</v>
      </c>
      <c r="G1146" s="7" t="n">
        <v>1</v>
      </c>
      <c r="H1146" s="6" t="n">
        <v>1.1287</v>
      </c>
      <c r="I1146" s="6" t="n">
        <v>-1.13</v>
      </c>
      <c r="J1146" s="6" t="n">
        <v>-0</v>
      </c>
      <c r="K1146" s="6" t="n">
        <v>-0</v>
      </c>
      <c r="L1146" s="6" t="n">
        <v>-0</v>
      </c>
      <c r="M1146" s="6" t="s">
        <f>=I1146+J1146+K1146+L1146</f>
      </c>
      <c r="N1146" s="16"/>
      <c r="O1146" s="16" t="s">
        <v>643</v>
      </c>
    </row>
    <row collapsed="false" customFormat="false" customHeight="false" hidden="false" ht="12.1" outlineLevel="0" r="1147">
      <c r="A1147" s="20" t="n">
        <v>45966.754525463</v>
      </c>
      <c r="B1147" s="16" t="s">
        <v>69</v>
      </c>
      <c r="C1147" s="16" t="s">
        <v>647</v>
      </c>
      <c r="D1147" s="16" t="s">
        <v>380</v>
      </c>
      <c r="E1147" s="16" t="s">
        <v>50</v>
      </c>
      <c r="F1147" s="16" t="s">
        <v>20</v>
      </c>
      <c r="G1147" s="7" t="n">
        <v>1</v>
      </c>
      <c r="H1147" s="6" t="n">
        <v>1.1287</v>
      </c>
      <c r="I1147" s="6" t="n">
        <v>-1.13</v>
      </c>
      <c r="J1147" s="6" t="n">
        <v>-0</v>
      </c>
      <c r="K1147" s="6" t="n">
        <v>-0</v>
      </c>
      <c r="L1147" s="6" t="n">
        <v>-0</v>
      </c>
      <c r="M1147" s="6" t="s">
        <f>=I1147+J1147+K1147+L1147</f>
      </c>
      <c r="N1147" s="16"/>
      <c r="O1147" s="16" t="s">
        <v>643</v>
      </c>
    </row>
    <row collapsed="false" customFormat="false" customHeight="false" hidden="false" ht="12.1" outlineLevel="0" r="1148">
      <c r="A1148" s="20" t="n">
        <v>45966.754560185</v>
      </c>
      <c r="B1148" s="16" t="s">
        <v>69</v>
      </c>
      <c r="C1148" s="16" t="s">
        <v>647</v>
      </c>
      <c r="D1148" s="16" t="s">
        <v>380</v>
      </c>
      <c r="E1148" s="16" t="s">
        <v>50</v>
      </c>
      <c r="F1148" s="16" t="s">
        <v>20</v>
      </c>
      <c r="G1148" s="7" t="n">
        <v>1</v>
      </c>
      <c r="H1148" s="6" t="n">
        <v>1.1287</v>
      </c>
      <c r="I1148" s="6" t="n">
        <v>-1.13</v>
      </c>
      <c r="J1148" s="6" t="n">
        <v>-0</v>
      </c>
      <c r="K1148" s="6" t="n">
        <v>-0</v>
      </c>
      <c r="L1148" s="6" t="n">
        <v>-0</v>
      </c>
      <c r="M1148" s="6" t="s">
        <f>=I1148+J1148+K1148+L1148</f>
      </c>
      <c r="N1148" s="16"/>
      <c r="O1148" s="16" t="s">
        <v>643</v>
      </c>
    </row>
    <row collapsed="false" customFormat="false" customHeight="false" hidden="false" ht="12.1" outlineLevel="0" r="1149">
      <c r="A1149" s="20" t="n">
        <v>45966.754594907</v>
      </c>
      <c r="B1149" s="16" t="s">
        <v>69</v>
      </c>
      <c r="C1149" s="16" t="s">
        <v>647</v>
      </c>
      <c r="D1149" s="16" t="s">
        <v>380</v>
      </c>
      <c r="E1149" s="16" t="s">
        <v>50</v>
      </c>
      <c r="F1149" s="16" t="s">
        <v>20</v>
      </c>
      <c r="G1149" s="7" t="n">
        <v>1</v>
      </c>
      <c r="H1149" s="6" t="n">
        <v>1.1287</v>
      </c>
      <c r="I1149" s="6" t="n">
        <v>-1.13</v>
      </c>
      <c r="J1149" s="6" t="n">
        <v>-0</v>
      </c>
      <c r="K1149" s="6" t="n">
        <v>-0</v>
      </c>
      <c r="L1149" s="6" t="n">
        <v>-0</v>
      </c>
      <c r="M1149" s="6" t="s">
        <f>=I1149+J1149+K1149+L1149</f>
      </c>
      <c r="N1149" s="16"/>
      <c r="O1149" s="16" t="s">
        <v>643</v>
      </c>
    </row>
    <row collapsed="false" customFormat="false" customHeight="false" hidden="false" ht="12.1" outlineLevel="0" r="1150">
      <c r="A1150" s="20" t="n">
        <v>45966.75462963</v>
      </c>
      <c r="B1150" s="16" t="s">
        <v>69</v>
      </c>
      <c r="C1150" s="16" t="s">
        <v>647</v>
      </c>
      <c r="D1150" s="16" t="s">
        <v>380</v>
      </c>
      <c r="E1150" s="16" t="s">
        <v>50</v>
      </c>
      <c r="F1150" s="16" t="s">
        <v>20</v>
      </c>
      <c r="G1150" s="7" t="n">
        <v>1</v>
      </c>
      <c r="H1150" s="6" t="n">
        <v>1.1287</v>
      </c>
      <c r="I1150" s="6" t="n">
        <v>-1.13</v>
      </c>
      <c r="J1150" s="6" t="n">
        <v>-0</v>
      </c>
      <c r="K1150" s="6" t="n">
        <v>-0</v>
      </c>
      <c r="L1150" s="6" t="n">
        <v>-0</v>
      </c>
      <c r="M1150" s="6" t="s">
        <f>=I1150+J1150+K1150+L1150</f>
      </c>
      <c r="N1150" s="16"/>
      <c r="O1150" s="16" t="s">
        <v>643</v>
      </c>
    </row>
    <row collapsed="false" customFormat="false" customHeight="false" hidden="false" ht="12.1" outlineLevel="0" r="1151">
      <c r="A1151" s="20" t="n">
        <v>45966.754652778</v>
      </c>
      <c r="B1151" s="16" t="s">
        <v>69</v>
      </c>
      <c r="C1151" s="16" t="s">
        <v>647</v>
      </c>
      <c r="D1151" s="16" t="s">
        <v>380</v>
      </c>
      <c r="E1151" s="16" t="s">
        <v>50</v>
      </c>
      <c r="F1151" s="16" t="s">
        <v>20</v>
      </c>
      <c r="G1151" s="7" t="n">
        <v>1</v>
      </c>
      <c r="H1151" s="6" t="n">
        <v>1.1287</v>
      </c>
      <c r="I1151" s="6" t="n">
        <v>-1.13</v>
      </c>
      <c r="J1151" s="6" t="n">
        <v>-0</v>
      </c>
      <c r="K1151" s="6" t="n">
        <v>-0</v>
      </c>
      <c r="L1151" s="6" t="n">
        <v>-0</v>
      </c>
      <c r="M1151" s="6" t="s">
        <f>=I1151+J1151+K1151+L1151</f>
      </c>
      <c r="N1151" s="16"/>
      <c r="O1151" s="16" t="s">
        <v>643</v>
      </c>
    </row>
    <row collapsed="false" customFormat="false" customHeight="false" hidden="false" ht="12.1" outlineLevel="0" r="1152">
      <c r="A1152" s="20" t="n">
        <v>45966.7546875</v>
      </c>
      <c r="B1152" s="16" t="s">
        <v>69</v>
      </c>
      <c r="C1152" s="16" t="s">
        <v>647</v>
      </c>
      <c r="D1152" s="16" t="s">
        <v>380</v>
      </c>
      <c r="E1152" s="16" t="s">
        <v>50</v>
      </c>
      <c r="F1152" s="16" t="s">
        <v>20</v>
      </c>
      <c r="G1152" s="7" t="n">
        <v>1</v>
      </c>
      <c r="H1152" s="6" t="n">
        <v>1.1287</v>
      </c>
      <c r="I1152" s="6" t="n">
        <v>-1.13</v>
      </c>
      <c r="J1152" s="6" t="n">
        <v>-0</v>
      </c>
      <c r="K1152" s="6" t="n">
        <v>-0</v>
      </c>
      <c r="L1152" s="6" t="n">
        <v>-0</v>
      </c>
      <c r="M1152" s="6" t="s">
        <f>=I1152+J1152+K1152+L1152</f>
      </c>
      <c r="N1152" s="16"/>
      <c r="O1152" s="16" t="s">
        <v>643</v>
      </c>
    </row>
    <row collapsed="false" customFormat="false" customHeight="false" hidden="false" ht="12.1" outlineLevel="0" r="1153">
      <c r="A1153" s="20" t="n">
        <v>45966.754722222</v>
      </c>
      <c r="B1153" s="16" t="s">
        <v>69</v>
      </c>
      <c r="C1153" s="16" t="s">
        <v>647</v>
      </c>
      <c r="D1153" s="16" t="s">
        <v>380</v>
      </c>
      <c r="E1153" s="16" t="s">
        <v>50</v>
      </c>
      <c r="F1153" s="16" t="s">
        <v>20</v>
      </c>
      <c r="G1153" s="7" t="n">
        <v>1</v>
      </c>
      <c r="H1153" s="6" t="n">
        <v>1.1287</v>
      </c>
      <c r="I1153" s="6" t="n">
        <v>-1.13</v>
      </c>
      <c r="J1153" s="6" t="n">
        <v>-0</v>
      </c>
      <c r="K1153" s="6" t="n">
        <v>-0</v>
      </c>
      <c r="L1153" s="6" t="n">
        <v>-0</v>
      </c>
      <c r="M1153" s="6" t="s">
        <f>=I1153+J1153+K1153+L1153</f>
      </c>
      <c r="N1153" s="16"/>
      <c r="O1153" s="16" t="s">
        <v>643</v>
      </c>
    </row>
    <row collapsed="false" customFormat="false" customHeight="false" hidden="false" ht="12.1" outlineLevel="0" r="1154">
      <c r="A1154" s="20" t="n">
        <v>45966.754756944</v>
      </c>
      <c r="B1154" s="16" t="s">
        <v>69</v>
      </c>
      <c r="C1154" s="16" t="s">
        <v>647</v>
      </c>
      <c r="D1154" s="16" t="s">
        <v>380</v>
      </c>
      <c r="E1154" s="16" t="s">
        <v>50</v>
      </c>
      <c r="F1154" s="16" t="s">
        <v>20</v>
      </c>
      <c r="G1154" s="7" t="n">
        <v>1</v>
      </c>
      <c r="H1154" s="6" t="n">
        <v>1.1287</v>
      </c>
      <c r="I1154" s="6" t="n">
        <v>-1.13</v>
      </c>
      <c r="J1154" s="6" t="n">
        <v>-0</v>
      </c>
      <c r="K1154" s="6" t="n">
        <v>-0</v>
      </c>
      <c r="L1154" s="6" t="n">
        <v>-0</v>
      </c>
      <c r="M1154" s="6" t="s">
        <f>=I1154+J1154+K1154+L1154</f>
      </c>
      <c r="N1154" s="16"/>
      <c r="O1154" s="16" t="s">
        <v>643</v>
      </c>
    </row>
    <row collapsed="false" customFormat="false" customHeight="false" hidden="false" ht="12.1" outlineLevel="0" r="1155">
      <c r="A1155" s="20" t="n">
        <v>45966.754780093</v>
      </c>
      <c r="B1155" s="16" t="s">
        <v>69</v>
      </c>
      <c r="C1155" s="16" t="s">
        <v>647</v>
      </c>
      <c r="D1155" s="16" t="s">
        <v>380</v>
      </c>
      <c r="E1155" s="16" t="s">
        <v>50</v>
      </c>
      <c r="F1155" s="16" t="s">
        <v>20</v>
      </c>
      <c r="G1155" s="7" t="n">
        <v>1</v>
      </c>
      <c r="H1155" s="6" t="n">
        <v>1.1287</v>
      </c>
      <c r="I1155" s="6" t="n">
        <v>-1.13</v>
      </c>
      <c r="J1155" s="6" t="n">
        <v>-0</v>
      </c>
      <c r="K1155" s="6" t="n">
        <v>-0</v>
      </c>
      <c r="L1155" s="6" t="n">
        <v>-0</v>
      </c>
      <c r="M1155" s="6" t="s">
        <f>=I1155+J1155+K1155+L1155</f>
      </c>
      <c r="N1155" s="16"/>
      <c r="O1155" s="16" t="s">
        <v>643</v>
      </c>
    </row>
    <row collapsed="false" customFormat="false" customHeight="false" hidden="false" ht="12.1" outlineLevel="0" r="1156">
      <c r="A1156" s="20" t="n">
        <v>45966.754814815</v>
      </c>
      <c r="B1156" s="16" t="s">
        <v>69</v>
      </c>
      <c r="C1156" s="16" t="s">
        <v>647</v>
      </c>
      <c r="D1156" s="16" t="s">
        <v>380</v>
      </c>
      <c r="E1156" s="16" t="s">
        <v>50</v>
      </c>
      <c r="F1156" s="16" t="s">
        <v>20</v>
      </c>
      <c r="G1156" s="7" t="n">
        <v>1</v>
      </c>
      <c r="H1156" s="6" t="n">
        <v>1.1287</v>
      </c>
      <c r="I1156" s="6" t="n">
        <v>-1.13</v>
      </c>
      <c r="J1156" s="6" t="n">
        <v>-0</v>
      </c>
      <c r="K1156" s="6" t="n">
        <v>-0</v>
      </c>
      <c r="L1156" s="6" t="n">
        <v>-0</v>
      </c>
      <c r="M1156" s="6" t="s">
        <f>=I1156+J1156+K1156+L1156</f>
      </c>
      <c r="N1156" s="16"/>
      <c r="O1156" s="16" t="s">
        <v>643</v>
      </c>
    </row>
    <row collapsed="false" customFormat="false" customHeight="false" hidden="false" ht="12.1" outlineLevel="0" r="1157">
      <c r="A1157" s="20" t="n">
        <v>45966.754849537</v>
      </c>
      <c r="B1157" s="16" t="s">
        <v>69</v>
      </c>
      <c r="C1157" s="16" t="s">
        <v>647</v>
      </c>
      <c r="D1157" s="16" t="s">
        <v>380</v>
      </c>
      <c r="E1157" s="16" t="s">
        <v>50</v>
      </c>
      <c r="F1157" s="16" t="s">
        <v>20</v>
      </c>
      <c r="G1157" s="7" t="n">
        <v>1</v>
      </c>
      <c r="H1157" s="6" t="n">
        <v>1.1287</v>
      </c>
      <c r="I1157" s="6" t="n">
        <v>-1.13</v>
      </c>
      <c r="J1157" s="6" t="n">
        <v>-0</v>
      </c>
      <c r="K1157" s="6" t="n">
        <v>-0</v>
      </c>
      <c r="L1157" s="6" t="n">
        <v>-0</v>
      </c>
      <c r="M1157" s="6" t="s">
        <f>=I1157+J1157+K1157+L1157</f>
      </c>
      <c r="N1157" s="16"/>
      <c r="O1157" s="16" t="s">
        <v>643</v>
      </c>
    </row>
    <row collapsed="false" customFormat="false" customHeight="false" hidden="false" ht="12.1" outlineLevel="0" r="1158">
      <c r="A1158" s="20" t="n">
        <v>45966.754872685</v>
      </c>
      <c r="B1158" s="16" t="s">
        <v>69</v>
      </c>
      <c r="C1158" s="16" t="s">
        <v>647</v>
      </c>
      <c r="D1158" s="16" t="s">
        <v>380</v>
      </c>
      <c r="E1158" s="16" t="s">
        <v>50</v>
      </c>
      <c r="F1158" s="16" t="s">
        <v>20</v>
      </c>
      <c r="G1158" s="7" t="n">
        <v>1</v>
      </c>
      <c r="H1158" s="6" t="n">
        <v>1.1287</v>
      </c>
      <c r="I1158" s="6" t="n">
        <v>-1.13</v>
      </c>
      <c r="J1158" s="6" t="n">
        <v>-0</v>
      </c>
      <c r="K1158" s="6" t="n">
        <v>-0</v>
      </c>
      <c r="L1158" s="6" t="n">
        <v>-0</v>
      </c>
      <c r="M1158" s="6" t="s">
        <f>=I1158+J1158+K1158+L1158</f>
      </c>
      <c r="N1158" s="16"/>
      <c r="O1158" s="16" t="s">
        <v>643</v>
      </c>
    </row>
    <row collapsed="false" customFormat="false" customHeight="false" hidden="false" ht="12.1" outlineLevel="0" r="1159">
      <c r="A1159" s="20" t="n">
        <v>45966.754907407</v>
      </c>
      <c r="B1159" s="16" t="s">
        <v>69</v>
      </c>
      <c r="C1159" s="16" t="s">
        <v>647</v>
      </c>
      <c r="D1159" s="16" t="s">
        <v>380</v>
      </c>
      <c r="E1159" s="16" t="s">
        <v>50</v>
      </c>
      <c r="F1159" s="16" t="s">
        <v>20</v>
      </c>
      <c r="G1159" s="7" t="n">
        <v>1</v>
      </c>
      <c r="H1159" s="6" t="n">
        <v>1.1287</v>
      </c>
      <c r="I1159" s="6" t="n">
        <v>-1.13</v>
      </c>
      <c r="J1159" s="6" t="n">
        <v>-0</v>
      </c>
      <c r="K1159" s="6" t="n">
        <v>-0</v>
      </c>
      <c r="L1159" s="6" t="n">
        <v>-0</v>
      </c>
      <c r="M1159" s="6" t="s">
        <f>=I1159+J1159+K1159+L1159</f>
      </c>
      <c r="N1159" s="16"/>
      <c r="O1159" s="16" t="s">
        <v>643</v>
      </c>
    </row>
    <row collapsed="false" customFormat="false" customHeight="false" hidden="false" ht="12.1" outlineLevel="0" r="1160">
      <c r="A1160" s="20" t="n">
        <v>45966.75494213</v>
      </c>
      <c r="B1160" s="16" t="s">
        <v>69</v>
      </c>
      <c r="C1160" s="16" t="s">
        <v>647</v>
      </c>
      <c r="D1160" s="16" t="s">
        <v>380</v>
      </c>
      <c r="E1160" s="16" t="s">
        <v>50</v>
      </c>
      <c r="F1160" s="16" t="s">
        <v>20</v>
      </c>
      <c r="G1160" s="7" t="n">
        <v>1</v>
      </c>
      <c r="H1160" s="6" t="n">
        <v>1.1287</v>
      </c>
      <c r="I1160" s="6" t="n">
        <v>-1.13</v>
      </c>
      <c r="J1160" s="6" t="n">
        <v>-0</v>
      </c>
      <c r="K1160" s="6" t="n">
        <v>-0</v>
      </c>
      <c r="L1160" s="6" t="n">
        <v>-0</v>
      </c>
      <c r="M1160" s="6" t="s">
        <f>=I1160+J1160+K1160+L1160</f>
      </c>
      <c r="N1160" s="16"/>
      <c r="O1160" s="16" t="s">
        <v>643</v>
      </c>
    </row>
    <row collapsed="false" customFormat="false" customHeight="false" hidden="false" ht="12.1" outlineLevel="0" r="1161">
      <c r="A1161" s="20" t="n">
        <v>45966.965694444</v>
      </c>
      <c r="B1161" s="16" t="s">
        <v>69</v>
      </c>
      <c r="C1161" s="16" t="s">
        <v>647</v>
      </c>
      <c r="D1161" s="16" t="s">
        <v>380</v>
      </c>
      <c r="E1161" s="16" t="s">
        <v>50</v>
      </c>
      <c r="F1161" s="16" t="s">
        <v>20</v>
      </c>
      <c r="G1161" s="7" t="n">
        <v>1</v>
      </c>
      <c r="H1161" s="6" t="n">
        <v>1.1287</v>
      </c>
      <c r="I1161" s="6" t="n">
        <v>-1.13</v>
      </c>
      <c r="J1161" s="6" t="n">
        <v>-0</v>
      </c>
      <c r="K1161" s="6" t="n">
        <v>-0</v>
      </c>
      <c r="L1161" s="6" t="n">
        <v>-0</v>
      </c>
      <c r="M1161" s="6" t="s">
        <f>=I1161+J1161+K1161+L1161</f>
      </c>
      <c r="N1161" s="16"/>
      <c r="O1161" s="16" t="s">
        <v>643</v>
      </c>
    </row>
    <row collapsed="false" customFormat="false" customHeight="false" hidden="false" ht="12.1" outlineLevel="0" r="1162">
      <c r="A1162" s="20" t="n">
        <v>45966.965694444</v>
      </c>
      <c r="B1162" s="16" t="s">
        <v>69</v>
      </c>
      <c r="C1162" s="16" t="s">
        <v>647</v>
      </c>
      <c r="D1162" s="16" t="s">
        <v>380</v>
      </c>
      <c r="E1162" s="16" t="s">
        <v>50</v>
      </c>
      <c r="F1162" s="16" t="s">
        <v>20</v>
      </c>
      <c r="G1162" s="7" t="n">
        <v>1</v>
      </c>
      <c r="H1162" s="6" t="n">
        <v>1.1287</v>
      </c>
      <c r="I1162" s="6" t="n">
        <v>-1.13</v>
      </c>
      <c r="J1162" s="6" t="n">
        <v>-0</v>
      </c>
      <c r="K1162" s="6" t="n">
        <v>-0</v>
      </c>
      <c r="L1162" s="6" t="n">
        <v>-0</v>
      </c>
      <c r="M1162" s="6" t="s">
        <f>=I1162+J1162+K1162+L1162</f>
      </c>
      <c r="N1162" s="16"/>
      <c r="O1162" s="16" t="s">
        <v>643</v>
      </c>
    </row>
    <row collapsed="false" customFormat="false" customHeight="false" hidden="false" ht="12.1" outlineLevel="0" r="1163">
      <c r="A1163" s="20" t="n">
        <v>45966.965694444</v>
      </c>
      <c r="B1163" s="16" t="s">
        <v>69</v>
      </c>
      <c r="C1163" s="16" t="s">
        <v>647</v>
      </c>
      <c r="D1163" s="16" t="s">
        <v>380</v>
      </c>
      <c r="E1163" s="16" t="s">
        <v>50</v>
      </c>
      <c r="F1163" s="16" t="s">
        <v>20</v>
      </c>
      <c r="G1163" s="7" t="n">
        <v>1</v>
      </c>
      <c r="H1163" s="6" t="n">
        <v>1.1287</v>
      </c>
      <c r="I1163" s="6" t="n">
        <v>-1.13</v>
      </c>
      <c r="J1163" s="6" t="n">
        <v>-0</v>
      </c>
      <c r="K1163" s="6" t="n">
        <v>-0</v>
      </c>
      <c r="L1163" s="6" t="n">
        <v>-0</v>
      </c>
      <c r="M1163" s="6" t="s">
        <f>=I1163+J1163+K1163+L1163</f>
      </c>
      <c r="N1163" s="16"/>
      <c r="O1163" s="16" t="s">
        <v>643</v>
      </c>
    </row>
    <row collapsed="false" customFormat="false" customHeight="false" hidden="false" ht="12.1" outlineLevel="0" r="1164">
      <c r="A1164" s="20" t="n">
        <v>45966.965694444</v>
      </c>
      <c r="B1164" s="16" t="s">
        <v>69</v>
      </c>
      <c r="C1164" s="16" t="s">
        <v>647</v>
      </c>
      <c r="D1164" s="16" t="s">
        <v>380</v>
      </c>
      <c r="E1164" s="16" t="s">
        <v>50</v>
      </c>
      <c r="F1164" s="16" t="s">
        <v>20</v>
      </c>
      <c r="G1164" s="7" t="n">
        <v>1</v>
      </c>
      <c r="H1164" s="6" t="n">
        <v>1.1287</v>
      </c>
      <c r="I1164" s="6" t="n">
        <v>-1.13</v>
      </c>
      <c r="J1164" s="6" t="n">
        <v>-0</v>
      </c>
      <c r="K1164" s="6" t="n">
        <v>-0</v>
      </c>
      <c r="L1164" s="6" t="n">
        <v>-0</v>
      </c>
      <c r="M1164" s="6" t="s">
        <f>=I1164+J1164+K1164+L1164</f>
      </c>
      <c r="N1164" s="16"/>
      <c r="O1164" s="16" t="s">
        <v>643</v>
      </c>
    </row>
    <row collapsed="false" customFormat="false" customHeight="false" hidden="false" ht="12.1" outlineLevel="0" r="1165">
      <c r="A1165" s="20" t="n">
        <v>45966.965694444</v>
      </c>
      <c r="B1165" s="16" t="s">
        <v>69</v>
      </c>
      <c r="C1165" s="16" t="s">
        <v>647</v>
      </c>
      <c r="D1165" s="16" t="s">
        <v>380</v>
      </c>
      <c r="E1165" s="16" t="s">
        <v>50</v>
      </c>
      <c r="F1165" s="16" t="s">
        <v>20</v>
      </c>
      <c r="G1165" s="7" t="n">
        <v>1</v>
      </c>
      <c r="H1165" s="6" t="n">
        <v>1.1287</v>
      </c>
      <c r="I1165" s="6" t="n">
        <v>-1.13</v>
      </c>
      <c r="J1165" s="6" t="n">
        <v>-0</v>
      </c>
      <c r="K1165" s="6" t="n">
        <v>-0</v>
      </c>
      <c r="L1165" s="6" t="n">
        <v>-0</v>
      </c>
      <c r="M1165" s="6" t="s">
        <f>=I1165+J1165+K1165+L1165</f>
      </c>
      <c r="N1165" s="16"/>
      <c r="O1165" s="16" t="s">
        <v>643</v>
      </c>
    </row>
    <row collapsed="false" customFormat="false" customHeight="false" hidden="false" ht="12.1" outlineLevel="0" r="1166">
      <c r="A1166" s="20" t="n">
        <v>45966.965694444</v>
      </c>
      <c r="B1166" s="16" t="s">
        <v>69</v>
      </c>
      <c r="C1166" s="16" t="s">
        <v>647</v>
      </c>
      <c r="D1166" s="16" t="s">
        <v>380</v>
      </c>
      <c r="E1166" s="16" t="s">
        <v>50</v>
      </c>
      <c r="F1166" s="16" t="s">
        <v>20</v>
      </c>
      <c r="G1166" s="7" t="n">
        <v>1</v>
      </c>
      <c r="H1166" s="6" t="n">
        <v>1.1287</v>
      </c>
      <c r="I1166" s="6" t="n">
        <v>-1.13</v>
      </c>
      <c r="J1166" s="6" t="n">
        <v>-0</v>
      </c>
      <c r="K1166" s="6" t="n">
        <v>-0</v>
      </c>
      <c r="L1166" s="6" t="n">
        <v>-0</v>
      </c>
      <c r="M1166" s="6" t="s">
        <f>=I1166+J1166+K1166+L1166</f>
      </c>
      <c r="N1166" s="16"/>
      <c r="O1166" s="16" t="s">
        <v>643</v>
      </c>
    </row>
    <row collapsed="false" customFormat="false" customHeight="false" hidden="false" ht="12.1" outlineLevel="0" r="1167">
      <c r="A1167" s="20" t="n">
        <v>45966.965694444</v>
      </c>
      <c r="B1167" s="16" t="s">
        <v>69</v>
      </c>
      <c r="C1167" s="16" t="s">
        <v>647</v>
      </c>
      <c r="D1167" s="16" t="s">
        <v>380</v>
      </c>
      <c r="E1167" s="16" t="s">
        <v>50</v>
      </c>
      <c r="F1167" s="16" t="s">
        <v>20</v>
      </c>
      <c r="G1167" s="7" t="n">
        <v>1</v>
      </c>
      <c r="H1167" s="6" t="n">
        <v>1.1287</v>
      </c>
      <c r="I1167" s="6" t="n">
        <v>-1.13</v>
      </c>
      <c r="J1167" s="6" t="n">
        <v>-0</v>
      </c>
      <c r="K1167" s="6" t="n">
        <v>-0</v>
      </c>
      <c r="L1167" s="6" t="n">
        <v>-0</v>
      </c>
      <c r="M1167" s="6" t="s">
        <f>=I1167+J1167+K1167+L1167</f>
      </c>
      <c r="N1167" s="16"/>
      <c r="O1167" s="16" t="s">
        <v>643</v>
      </c>
    </row>
    <row collapsed="false" customFormat="false" customHeight="false" hidden="false" ht="12.1" outlineLevel="0" r="1168">
      <c r="A1168" s="20" t="n">
        <v>45966.965694444</v>
      </c>
      <c r="B1168" s="16" t="s">
        <v>69</v>
      </c>
      <c r="C1168" s="16" t="s">
        <v>647</v>
      </c>
      <c r="D1168" s="16" t="s">
        <v>380</v>
      </c>
      <c r="E1168" s="16" t="s">
        <v>50</v>
      </c>
      <c r="F1168" s="16" t="s">
        <v>20</v>
      </c>
      <c r="G1168" s="7" t="n">
        <v>1</v>
      </c>
      <c r="H1168" s="6" t="n">
        <v>1.1287</v>
      </c>
      <c r="I1168" s="6" t="n">
        <v>-1.13</v>
      </c>
      <c r="J1168" s="6" t="n">
        <v>-0</v>
      </c>
      <c r="K1168" s="6" t="n">
        <v>-0</v>
      </c>
      <c r="L1168" s="6" t="n">
        <v>-0</v>
      </c>
      <c r="M1168" s="6" t="s">
        <f>=I1168+J1168+K1168+L1168</f>
      </c>
      <c r="N1168" s="16"/>
      <c r="O1168" s="16" t="s">
        <v>643</v>
      </c>
    </row>
    <row collapsed="false" customFormat="false" customHeight="false" hidden="false" ht="12.1" outlineLevel="0" r="1169">
      <c r="A1169" s="20" t="n">
        <v>45966.965694444</v>
      </c>
      <c r="B1169" s="16" t="s">
        <v>69</v>
      </c>
      <c r="C1169" s="16" t="s">
        <v>647</v>
      </c>
      <c r="D1169" s="16" t="s">
        <v>380</v>
      </c>
      <c r="E1169" s="16" t="s">
        <v>50</v>
      </c>
      <c r="F1169" s="16" t="s">
        <v>20</v>
      </c>
      <c r="G1169" s="7" t="n">
        <v>1</v>
      </c>
      <c r="H1169" s="6" t="n">
        <v>1.1287</v>
      </c>
      <c r="I1169" s="6" t="n">
        <v>-1.13</v>
      </c>
      <c r="J1169" s="6" t="n">
        <v>-0</v>
      </c>
      <c r="K1169" s="6" t="n">
        <v>-0</v>
      </c>
      <c r="L1169" s="6" t="n">
        <v>-0</v>
      </c>
      <c r="M1169" s="6" t="s">
        <f>=I1169+J1169+K1169+L1169</f>
      </c>
      <c r="N1169" s="16"/>
      <c r="O1169" s="16" t="s">
        <v>643</v>
      </c>
    </row>
    <row collapsed="false" customFormat="false" customHeight="false" hidden="false" ht="12.1" outlineLevel="0" r="1170">
      <c r="A1170" s="20" t="n">
        <v>45966.965694444</v>
      </c>
      <c r="B1170" s="16" t="s">
        <v>69</v>
      </c>
      <c r="C1170" s="16" t="s">
        <v>647</v>
      </c>
      <c r="D1170" s="16" t="s">
        <v>380</v>
      </c>
      <c r="E1170" s="16" t="s">
        <v>50</v>
      </c>
      <c r="F1170" s="16" t="s">
        <v>20</v>
      </c>
      <c r="G1170" s="7" t="n">
        <v>1</v>
      </c>
      <c r="H1170" s="6" t="n">
        <v>1.1287</v>
      </c>
      <c r="I1170" s="6" t="n">
        <v>-1.13</v>
      </c>
      <c r="J1170" s="6" t="n">
        <v>-0</v>
      </c>
      <c r="K1170" s="6" t="n">
        <v>-0</v>
      </c>
      <c r="L1170" s="6" t="n">
        <v>-0</v>
      </c>
      <c r="M1170" s="6" t="s">
        <f>=I1170+J1170+K1170+L1170</f>
      </c>
      <c r="N1170" s="16"/>
      <c r="O1170" s="16" t="s">
        <v>643</v>
      </c>
    </row>
    <row collapsed="false" customFormat="false" customHeight="false" hidden="false" ht="12.1" outlineLevel="0" r="1171">
      <c r="A1171" s="20" t="n">
        <v>45966.965694444</v>
      </c>
      <c r="B1171" s="16" t="s">
        <v>69</v>
      </c>
      <c r="C1171" s="16" t="s">
        <v>647</v>
      </c>
      <c r="D1171" s="16" t="s">
        <v>380</v>
      </c>
      <c r="E1171" s="16" t="s">
        <v>50</v>
      </c>
      <c r="F1171" s="16" t="s">
        <v>20</v>
      </c>
      <c r="G1171" s="7" t="n">
        <v>1</v>
      </c>
      <c r="H1171" s="6" t="n">
        <v>1.1287</v>
      </c>
      <c r="I1171" s="6" t="n">
        <v>-1.13</v>
      </c>
      <c r="J1171" s="6" t="n">
        <v>-0</v>
      </c>
      <c r="K1171" s="6" t="n">
        <v>-0</v>
      </c>
      <c r="L1171" s="6" t="n">
        <v>-0</v>
      </c>
      <c r="M1171" s="6" t="s">
        <f>=I1171+J1171+K1171+L1171</f>
      </c>
      <c r="N1171" s="16"/>
      <c r="O1171" s="16" t="s">
        <v>643</v>
      </c>
    </row>
    <row collapsed="false" customFormat="false" customHeight="false" hidden="false" ht="12.1" outlineLevel="0" r="1172">
      <c r="A1172" s="20" t="n">
        <v>45966.965694444</v>
      </c>
      <c r="B1172" s="16" t="s">
        <v>69</v>
      </c>
      <c r="C1172" s="16" t="s">
        <v>647</v>
      </c>
      <c r="D1172" s="16" t="s">
        <v>380</v>
      </c>
      <c r="E1172" s="16" t="s">
        <v>50</v>
      </c>
      <c r="F1172" s="16" t="s">
        <v>20</v>
      </c>
      <c r="G1172" s="7" t="n">
        <v>1</v>
      </c>
      <c r="H1172" s="6" t="n">
        <v>1.1287</v>
      </c>
      <c r="I1172" s="6" t="n">
        <v>-1.13</v>
      </c>
      <c r="J1172" s="6" t="n">
        <v>-0</v>
      </c>
      <c r="K1172" s="6" t="n">
        <v>-0</v>
      </c>
      <c r="L1172" s="6" t="n">
        <v>-0</v>
      </c>
      <c r="M1172" s="6" t="s">
        <f>=I1172+J1172+K1172+L1172</f>
      </c>
      <c r="N1172" s="16"/>
      <c r="O1172" s="16" t="s">
        <v>643</v>
      </c>
    </row>
    <row collapsed="false" customFormat="false" customHeight="false" hidden="false" ht="12.1" outlineLevel="0" r="1173">
      <c r="A1173" s="20" t="n">
        <v>45966.965694444</v>
      </c>
      <c r="B1173" s="16" t="s">
        <v>69</v>
      </c>
      <c r="C1173" s="16" t="s">
        <v>647</v>
      </c>
      <c r="D1173" s="16" t="s">
        <v>380</v>
      </c>
      <c r="E1173" s="16" t="s">
        <v>50</v>
      </c>
      <c r="F1173" s="16" t="s">
        <v>20</v>
      </c>
      <c r="G1173" s="7" t="n">
        <v>1</v>
      </c>
      <c r="H1173" s="6" t="n">
        <v>1.1287</v>
      </c>
      <c r="I1173" s="6" t="n">
        <v>-1.13</v>
      </c>
      <c r="J1173" s="6" t="n">
        <v>-0</v>
      </c>
      <c r="K1173" s="6" t="n">
        <v>-0</v>
      </c>
      <c r="L1173" s="6" t="n">
        <v>-0</v>
      </c>
      <c r="M1173" s="6" t="s">
        <f>=I1173+J1173+K1173+L1173</f>
      </c>
      <c r="N1173" s="16"/>
      <c r="O1173" s="16" t="s">
        <v>643</v>
      </c>
    </row>
    <row collapsed="false" customFormat="false" customHeight="false" hidden="false" ht="12.1" outlineLevel="0" r="1174">
      <c r="A1174" s="20" t="n">
        <v>45966.965694444</v>
      </c>
      <c r="B1174" s="16" t="s">
        <v>69</v>
      </c>
      <c r="C1174" s="16" t="s">
        <v>647</v>
      </c>
      <c r="D1174" s="16" t="s">
        <v>380</v>
      </c>
      <c r="E1174" s="16" t="s">
        <v>50</v>
      </c>
      <c r="F1174" s="16" t="s">
        <v>20</v>
      </c>
      <c r="G1174" s="7" t="n">
        <v>1</v>
      </c>
      <c r="H1174" s="6" t="n">
        <v>1.1287</v>
      </c>
      <c r="I1174" s="6" t="n">
        <v>-1.13</v>
      </c>
      <c r="J1174" s="6" t="n">
        <v>-0</v>
      </c>
      <c r="K1174" s="6" t="n">
        <v>-0</v>
      </c>
      <c r="L1174" s="6" t="n">
        <v>-0</v>
      </c>
      <c r="M1174" s="6" t="s">
        <f>=I1174+J1174+K1174+L1174</f>
      </c>
      <c r="N1174" s="16"/>
      <c r="O1174" s="16" t="s">
        <v>643</v>
      </c>
    </row>
    <row collapsed="false" customFormat="false" customHeight="false" hidden="false" ht="12.1" outlineLevel="0" r="1175">
      <c r="A1175" s="20" t="n">
        <v>45966.965694444</v>
      </c>
      <c r="B1175" s="16" t="s">
        <v>69</v>
      </c>
      <c r="C1175" s="16" t="s">
        <v>647</v>
      </c>
      <c r="D1175" s="16" t="s">
        <v>380</v>
      </c>
      <c r="E1175" s="16" t="s">
        <v>50</v>
      </c>
      <c r="F1175" s="16" t="s">
        <v>20</v>
      </c>
      <c r="G1175" s="7" t="n">
        <v>1</v>
      </c>
      <c r="H1175" s="6" t="n">
        <v>1.1287</v>
      </c>
      <c r="I1175" s="6" t="n">
        <v>-1.13</v>
      </c>
      <c r="J1175" s="6" t="n">
        <v>-0</v>
      </c>
      <c r="K1175" s="6" t="n">
        <v>-0</v>
      </c>
      <c r="L1175" s="6" t="n">
        <v>-0</v>
      </c>
      <c r="M1175" s="6" t="s">
        <f>=I1175+J1175+K1175+L1175</f>
      </c>
      <c r="N1175" s="16"/>
      <c r="O1175" s="16" t="s">
        <v>643</v>
      </c>
    </row>
    <row collapsed="false" customFormat="false" customHeight="false" hidden="false" ht="12.1" outlineLevel="0" r="1176">
      <c r="A1176" s="20" t="n">
        <v>45966.965694444</v>
      </c>
      <c r="B1176" s="16" t="s">
        <v>69</v>
      </c>
      <c r="C1176" s="16" t="s">
        <v>647</v>
      </c>
      <c r="D1176" s="16" t="s">
        <v>380</v>
      </c>
      <c r="E1176" s="16" t="s">
        <v>50</v>
      </c>
      <c r="F1176" s="16" t="s">
        <v>20</v>
      </c>
      <c r="G1176" s="7" t="n">
        <v>1</v>
      </c>
      <c r="H1176" s="6" t="n">
        <v>1.1287</v>
      </c>
      <c r="I1176" s="6" t="n">
        <v>-1.13</v>
      </c>
      <c r="J1176" s="6" t="n">
        <v>-0</v>
      </c>
      <c r="K1176" s="6" t="n">
        <v>-0</v>
      </c>
      <c r="L1176" s="6" t="n">
        <v>-0</v>
      </c>
      <c r="M1176" s="6" t="s">
        <f>=I1176+J1176+K1176+L1176</f>
      </c>
      <c r="N1176" s="16"/>
      <c r="O1176" s="16" t="s">
        <v>643</v>
      </c>
    </row>
    <row collapsed="false" customFormat="false" customHeight="false" hidden="false" ht="12.1" outlineLevel="0" r="1177">
      <c r="A1177" s="20" t="n">
        <v>45966.965694444</v>
      </c>
      <c r="B1177" s="16" t="s">
        <v>69</v>
      </c>
      <c r="C1177" s="16" t="s">
        <v>647</v>
      </c>
      <c r="D1177" s="16" t="s">
        <v>380</v>
      </c>
      <c r="E1177" s="16" t="s">
        <v>50</v>
      </c>
      <c r="F1177" s="16" t="s">
        <v>20</v>
      </c>
      <c r="G1177" s="7" t="n">
        <v>1</v>
      </c>
      <c r="H1177" s="6" t="n">
        <v>1.1287</v>
      </c>
      <c r="I1177" s="6" t="n">
        <v>-1.13</v>
      </c>
      <c r="J1177" s="6" t="n">
        <v>-0</v>
      </c>
      <c r="K1177" s="6" t="n">
        <v>-0</v>
      </c>
      <c r="L1177" s="6" t="n">
        <v>-0</v>
      </c>
      <c r="M1177" s="6" t="s">
        <f>=I1177+J1177+K1177+L1177</f>
      </c>
      <c r="N1177" s="16"/>
      <c r="O1177" s="16" t="s">
        <v>643</v>
      </c>
    </row>
    <row collapsed="false" customFormat="false" customHeight="false" hidden="false" ht="12.1" outlineLevel="0" r="1178">
      <c r="A1178" s="20" t="n">
        <v>45966.965694444</v>
      </c>
      <c r="B1178" s="16" t="s">
        <v>69</v>
      </c>
      <c r="C1178" s="16" t="s">
        <v>647</v>
      </c>
      <c r="D1178" s="16" t="s">
        <v>380</v>
      </c>
      <c r="E1178" s="16" t="s">
        <v>50</v>
      </c>
      <c r="F1178" s="16" t="s">
        <v>20</v>
      </c>
      <c r="G1178" s="7" t="n">
        <v>1</v>
      </c>
      <c r="H1178" s="6" t="n">
        <v>1.1287</v>
      </c>
      <c r="I1178" s="6" t="n">
        <v>-1.13</v>
      </c>
      <c r="J1178" s="6" t="n">
        <v>-0</v>
      </c>
      <c r="K1178" s="6" t="n">
        <v>-0</v>
      </c>
      <c r="L1178" s="6" t="n">
        <v>-0</v>
      </c>
      <c r="M1178" s="6" t="s">
        <f>=I1178+J1178+K1178+L1178</f>
      </c>
      <c r="N1178" s="16"/>
      <c r="O1178" s="16" t="s">
        <v>643</v>
      </c>
    </row>
    <row collapsed="false" customFormat="false" customHeight="false" hidden="false" ht="12.1" outlineLevel="0" r="1179">
      <c r="A1179" s="20" t="n">
        <v>45966.965694444</v>
      </c>
      <c r="B1179" s="16" t="s">
        <v>69</v>
      </c>
      <c r="C1179" s="16" t="s">
        <v>647</v>
      </c>
      <c r="D1179" s="16" t="s">
        <v>380</v>
      </c>
      <c r="E1179" s="16" t="s">
        <v>50</v>
      </c>
      <c r="F1179" s="16" t="s">
        <v>20</v>
      </c>
      <c r="G1179" s="7" t="n">
        <v>1</v>
      </c>
      <c r="H1179" s="6" t="n">
        <v>1.1287</v>
      </c>
      <c r="I1179" s="6" t="n">
        <v>-1.13</v>
      </c>
      <c r="J1179" s="6" t="n">
        <v>-0</v>
      </c>
      <c r="K1179" s="6" t="n">
        <v>-0</v>
      </c>
      <c r="L1179" s="6" t="n">
        <v>-0</v>
      </c>
      <c r="M1179" s="6" t="s">
        <f>=I1179+J1179+K1179+L1179</f>
      </c>
      <c r="N1179" s="16"/>
      <c r="O1179" s="16" t="s">
        <v>643</v>
      </c>
    </row>
    <row collapsed="false" customFormat="false" customHeight="false" hidden="false" ht="12.1" outlineLevel="0" r="1180">
      <c r="A1180" s="20" t="n">
        <v>45966.965694444</v>
      </c>
      <c r="B1180" s="16" t="s">
        <v>69</v>
      </c>
      <c r="C1180" s="16" t="s">
        <v>647</v>
      </c>
      <c r="D1180" s="16" t="s">
        <v>380</v>
      </c>
      <c r="E1180" s="16" t="s">
        <v>50</v>
      </c>
      <c r="F1180" s="16" t="s">
        <v>20</v>
      </c>
      <c r="G1180" s="7" t="n">
        <v>1</v>
      </c>
      <c r="H1180" s="6" t="n">
        <v>1.1287</v>
      </c>
      <c r="I1180" s="6" t="n">
        <v>-1.13</v>
      </c>
      <c r="J1180" s="6" t="n">
        <v>-0</v>
      </c>
      <c r="K1180" s="6" t="n">
        <v>-0</v>
      </c>
      <c r="L1180" s="6" t="n">
        <v>-0</v>
      </c>
      <c r="M1180" s="6" t="s">
        <f>=I1180+J1180+K1180+L1180</f>
      </c>
      <c r="N1180" s="16"/>
      <c r="O1180" s="16" t="s">
        <v>643</v>
      </c>
    </row>
    <row collapsed="false" customFormat="false" customHeight="false" hidden="false" ht="12.1" outlineLevel="0" r="1181">
      <c r="A1181" s="20" t="n">
        <v>45966.965694444</v>
      </c>
      <c r="B1181" s="16" t="s">
        <v>69</v>
      </c>
      <c r="C1181" s="16" t="s">
        <v>647</v>
      </c>
      <c r="D1181" s="16" t="s">
        <v>380</v>
      </c>
      <c r="E1181" s="16" t="s">
        <v>50</v>
      </c>
      <c r="F1181" s="16" t="s">
        <v>20</v>
      </c>
      <c r="G1181" s="7" t="n">
        <v>1</v>
      </c>
      <c r="H1181" s="6" t="n">
        <v>1.1287</v>
      </c>
      <c r="I1181" s="6" t="n">
        <v>-1.13</v>
      </c>
      <c r="J1181" s="6" t="n">
        <v>-0</v>
      </c>
      <c r="K1181" s="6" t="n">
        <v>-0</v>
      </c>
      <c r="L1181" s="6" t="n">
        <v>-0</v>
      </c>
      <c r="M1181" s="6" t="s">
        <f>=I1181+J1181+K1181+L1181</f>
      </c>
      <c r="N1181" s="16"/>
      <c r="O1181" s="16" t="s">
        <v>643</v>
      </c>
    </row>
    <row collapsed="false" customFormat="false" customHeight="false" hidden="false" ht="12.1" outlineLevel="0" r="1182">
      <c r="A1182" s="20" t="n">
        <v>45966.965694444</v>
      </c>
      <c r="B1182" s="16" t="s">
        <v>69</v>
      </c>
      <c r="C1182" s="16" t="s">
        <v>647</v>
      </c>
      <c r="D1182" s="16" t="s">
        <v>380</v>
      </c>
      <c r="E1182" s="16" t="s">
        <v>50</v>
      </c>
      <c r="F1182" s="16" t="s">
        <v>20</v>
      </c>
      <c r="G1182" s="7" t="n">
        <v>1</v>
      </c>
      <c r="H1182" s="6" t="n">
        <v>1.1287</v>
      </c>
      <c r="I1182" s="6" t="n">
        <v>-1.13</v>
      </c>
      <c r="J1182" s="6" t="n">
        <v>-0</v>
      </c>
      <c r="K1182" s="6" t="n">
        <v>-0</v>
      </c>
      <c r="L1182" s="6" t="n">
        <v>-0</v>
      </c>
      <c r="M1182" s="6" t="s">
        <f>=I1182+J1182+K1182+L1182</f>
      </c>
      <c r="N1182" s="16"/>
      <c r="O1182" s="16" t="s">
        <v>643</v>
      </c>
    </row>
    <row collapsed="false" customFormat="false" customHeight="false" hidden="false" ht="12.1" outlineLevel="0" r="1183">
      <c r="A1183" s="20" t="n">
        <v>45966.965694444</v>
      </c>
      <c r="B1183" s="16" t="s">
        <v>69</v>
      </c>
      <c r="C1183" s="16" t="s">
        <v>647</v>
      </c>
      <c r="D1183" s="16" t="s">
        <v>380</v>
      </c>
      <c r="E1183" s="16" t="s">
        <v>50</v>
      </c>
      <c r="F1183" s="16" t="s">
        <v>20</v>
      </c>
      <c r="G1183" s="7" t="n">
        <v>1</v>
      </c>
      <c r="H1183" s="6" t="n">
        <v>1.1287</v>
      </c>
      <c r="I1183" s="6" t="n">
        <v>-1.13</v>
      </c>
      <c r="J1183" s="6" t="n">
        <v>-0</v>
      </c>
      <c r="K1183" s="6" t="n">
        <v>-0</v>
      </c>
      <c r="L1183" s="6" t="n">
        <v>-0</v>
      </c>
      <c r="M1183" s="6" t="s">
        <f>=I1183+J1183+K1183+L1183</f>
      </c>
      <c r="N1183" s="16"/>
      <c r="O1183" s="16" t="s">
        <v>643</v>
      </c>
    </row>
    <row collapsed="false" customFormat="false" customHeight="false" hidden="false" ht="12.1" outlineLevel="0" r="1184">
      <c r="A1184" s="20" t="n">
        <v>45966.965694444</v>
      </c>
      <c r="B1184" s="16" t="s">
        <v>69</v>
      </c>
      <c r="C1184" s="16" t="s">
        <v>647</v>
      </c>
      <c r="D1184" s="16" t="s">
        <v>380</v>
      </c>
      <c r="E1184" s="16" t="s">
        <v>50</v>
      </c>
      <c r="F1184" s="16" t="s">
        <v>20</v>
      </c>
      <c r="G1184" s="7" t="n">
        <v>1</v>
      </c>
      <c r="H1184" s="6" t="n">
        <v>1.1287</v>
      </c>
      <c r="I1184" s="6" t="n">
        <v>-1.13</v>
      </c>
      <c r="J1184" s="6" t="n">
        <v>-0</v>
      </c>
      <c r="K1184" s="6" t="n">
        <v>-0</v>
      </c>
      <c r="L1184" s="6" t="n">
        <v>-0</v>
      </c>
      <c r="M1184" s="6" t="s">
        <f>=I1184+J1184+K1184+L1184</f>
      </c>
      <c r="N1184" s="16"/>
      <c r="O1184" s="16" t="s">
        <v>643</v>
      </c>
    </row>
    <row collapsed="false" customFormat="false" customHeight="false" hidden="false" ht="12.1" outlineLevel="0" r="1185">
      <c r="A1185" s="20" t="n">
        <v>45966.965694444</v>
      </c>
      <c r="B1185" s="16" t="s">
        <v>69</v>
      </c>
      <c r="C1185" s="16" t="s">
        <v>647</v>
      </c>
      <c r="D1185" s="16" t="s">
        <v>380</v>
      </c>
      <c r="E1185" s="16" t="s">
        <v>50</v>
      </c>
      <c r="F1185" s="16" t="s">
        <v>20</v>
      </c>
      <c r="G1185" s="7" t="n">
        <v>1</v>
      </c>
      <c r="H1185" s="6" t="n">
        <v>1.1287</v>
      </c>
      <c r="I1185" s="6" t="n">
        <v>-1.13</v>
      </c>
      <c r="J1185" s="6" t="n">
        <v>-0</v>
      </c>
      <c r="K1185" s="6" t="n">
        <v>-0</v>
      </c>
      <c r="L1185" s="6" t="n">
        <v>-0</v>
      </c>
      <c r="M1185" s="6" t="s">
        <f>=I1185+J1185+K1185+L1185</f>
      </c>
      <c r="N1185" s="16"/>
      <c r="O1185" s="16" t="s">
        <v>643</v>
      </c>
    </row>
    <row collapsed="false" customFormat="false" customHeight="false" hidden="false" ht="12.1" outlineLevel="0" r="1186">
      <c r="A1186" s="20" t="n">
        <v>45966.965694444</v>
      </c>
      <c r="B1186" s="16" t="s">
        <v>69</v>
      </c>
      <c r="C1186" s="16" t="s">
        <v>647</v>
      </c>
      <c r="D1186" s="16" t="s">
        <v>380</v>
      </c>
      <c r="E1186" s="16" t="s">
        <v>50</v>
      </c>
      <c r="F1186" s="16" t="s">
        <v>20</v>
      </c>
      <c r="G1186" s="7" t="n">
        <v>1</v>
      </c>
      <c r="H1186" s="6" t="n">
        <v>1.1287</v>
      </c>
      <c r="I1186" s="6" t="n">
        <v>-1.13</v>
      </c>
      <c r="J1186" s="6" t="n">
        <v>-0</v>
      </c>
      <c r="K1186" s="6" t="n">
        <v>-0</v>
      </c>
      <c r="L1186" s="6" t="n">
        <v>-0</v>
      </c>
      <c r="M1186" s="6" t="s">
        <f>=I1186+J1186+K1186+L1186</f>
      </c>
      <c r="N1186" s="16"/>
      <c r="O1186" s="16" t="s">
        <v>643</v>
      </c>
    </row>
    <row collapsed="false" customFormat="false" customHeight="false" hidden="false" ht="12.1" outlineLevel="0" r="1187">
      <c r="A1187" s="20" t="n">
        <v>45966.965694444</v>
      </c>
      <c r="B1187" s="16" t="s">
        <v>69</v>
      </c>
      <c r="C1187" s="16" t="s">
        <v>647</v>
      </c>
      <c r="D1187" s="16" t="s">
        <v>380</v>
      </c>
      <c r="E1187" s="16" t="s">
        <v>50</v>
      </c>
      <c r="F1187" s="16" t="s">
        <v>20</v>
      </c>
      <c r="G1187" s="7" t="n">
        <v>1</v>
      </c>
      <c r="H1187" s="6" t="n">
        <v>1.1287</v>
      </c>
      <c r="I1187" s="6" t="n">
        <v>-1.13</v>
      </c>
      <c r="J1187" s="6" t="n">
        <v>-0</v>
      </c>
      <c r="K1187" s="6" t="n">
        <v>-0</v>
      </c>
      <c r="L1187" s="6" t="n">
        <v>-0</v>
      </c>
      <c r="M1187" s="6" t="s">
        <f>=I1187+J1187+K1187+L1187</f>
      </c>
      <c r="N1187" s="16"/>
      <c r="O1187" s="16" t="s">
        <v>643</v>
      </c>
    </row>
    <row collapsed="false" customFormat="false" customHeight="false" hidden="false" ht="12.1" outlineLevel="0" r="1188">
      <c r="A1188" s="20" t="n">
        <v>45966.965694444</v>
      </c>
      <c r="B1188" s="16" t="s">
        <v>69</v>
      </c>
      <c r="C1188" s="16" t="s">
        <v>647</v>
      </c>
      <c r="D1188" s="16" t="s">
        <v>380</v>
      </c>
      <c r="E1188" s="16" t="s">
        <v>50</v>
      </c>
      <c r="F1188" s="16" t="s">
        <v>20</v>
      </c>
      <c r="G1188" s="7" t="n">
        <v>1</v>
      </c>
      <c r="H1188" s="6" t="n">
        <v>1.1287</v>
      </c>
      <c r="I1188" s="6" t="n">
        <v>-1.13</v>
      </c>
      <c r="J1188" s="6" t="n">
        <v>-0</v>
      </c>
      <c r="K1188" s="6" t="n">
        <v>-0</v>
      </c>
      <c r="L1188" s="6" t="n">
        <v>-0</v>
      </c>
      <c r="M1188" s="6" t="s">
        <f>=I1188+J1188+K1188+L1188</f>
      </c>
      <c r="N1188" s="16"/>
      <c r="O1188" s="16" t="s">
        <v>643</v>
      </c>
    </row>
    <row collapsed="false" customFormat="false" customHeight="false" hidden="false" ht="12.1" outlineLevel="0" r="1189">
      <c r="A1189" s="20" t="n">
        <v>45966.965694444</v>
      </c>
      <c r="B1189" s="16" t="s">
        <v>69</v>
      </c>
      <c r="C1189" s="16" t="s">
        <v>647</v>
      </c>
      <c r="D1189" s="16" t="s">
        <v>380</v>
      </c>
      <c r="E1189" s="16" t="s">
        <v>50</v>
      </c>
      <c r="F1189" s="16" t="s">
        <v>20</v>
      </c>
      <c r="G1189" s="7" t="n">
        <v>1</v>
      </c>
      <c r="H1189" s="6" t="n">
        <v>1.1287</v>
      </c>
      <c r="I1189" s="6" t="n">
        <v>-1.13</v>
      </c>
      <c r="J1189" s="6" t="n">
        <v>-0</v>
      </c>
      <c r="K1189" s="6" t="n">
        <v>-0</v>
      </c>
      <c r="L1189" s="6" t="n">
        <v>-0</v>
      </c>
      <c r="M1189" s="6" t="s">
        <f>=I1189+J1189+K1189+L1189</f>
      </c>
      <c r="N1189" s="16"/>
      <c r="O1189" s="16" t="s">
        <v>643</v>
      </c>
    </row>
    <row collapsed="false" customFormat="false" customHeight="false" hidden="false" ht="12.1" outlineLevel="0" r="1190">
      <c r="A1190" s="20" t="n">
        <v>45966.965694444</v>
      </c>
      <c r="B1190" s="16" t="s">
        <v>69</v>
      </c>
      <c r="C1190" s="16" t="s">
        <v>647</v>
      </c>
      <c r="D1190" s="16" t="s">
        <v>380</v>
      </c>
      <c r="E1190" s="16" t="s">
        <v>50</v>
      </c>
      <c r="F1190" s="16" t="s">
        <v>20</v>
      </c>
      <c r="G1190" s="7" t="n">
        <v>1</v>
      </c>
      <c r="H1190" s="6" t="n">
        <v>1.1287</v>
      </c>
      <c r="I1190" s="6" t="n">
        <v>-1.13</v>
      </c>
      <c r="J1190" s="6" t="n">
        <v>-0</v>
      </c>
      <c r="K1190" s="6" t="n">
        <v>-0</v>
      </c>
      <c r="L1190" s="6" t="n">
        <v>-0</v>
      </c>
      <c r="M1190" s="6" t="s">
        <f>=I1190+J1190+K1190+L1190</f>
      </c>
      <c r="N1190" s="16"/>
      <c r="O1190" s="16" t="s">
        <v>643</v>
      </c>
    </row>
    <row collapsed="false" customFormat="false" customHeight="false" hidden="false" ht="12.1" outlineLevel="0" r="1191">
      <c r="A1191" s="20" t="n">
        <v>45966.965694444</v>
      </c>
      <c r="B1191" s="16" t="s">
        <v>69</v>
      </c>
      <c r="C1191" s="16" t="s">
        <v>647</v>
      </c>
      <c r="D1191" s="16" t="s">
        <v>380</v>
      </c>
      <c r="E1191" s="16" t="s">
        <v>50</v>
      </c>
      <c r="F1191" s="16" t="s">
        <v>20</v>
      </c>
      <c r="G1191" s="7" t="n">
        <v>1</v>
      </c>
      <c r="H1191" s="6" t="n">
        <v>1.1287</v>
      </c>
      <c r="I1191" s="6" t="n">
        <v>-1.13</v>
      </c>
      <c r="J1191" s="6" t="n">
        <v>-0</v>
      </c>
      <c r="K1191" s="6" t="n">
        <v>-0</v>
      </c>
      <c r="L1191" s="6" t="n">
        <v>-0</v>
      </c>
      <c r="M1191" s="6" t="s">
        <f>=I1191+J1191+K1191+L1191</f>
      </c>
      <c r="N1191" s="16"/>
      <c r="O1191" s="16" t="s">
        <v>643</v>
      </c>
    </row>
    <row collapsed="false" customFormat="false" customHeight="false" hidden="false" ht="12.1" outlineLevel="0" r="1192">
      <c r="A1192" s="20" t="n">
        <v>45966.965694444</v>
      </c>
      <c r="B1192" s="16" t="s">
        <v>69</v>
      </c>
      <c r="C1192" s="16" t="s">
        <v>647</v>
      </c>
      <c r="D1192" s="16" t="s">
        <v>380</v>
      </c>
      <c r="E1192" s="16" t="s">
        <v>50</v>
      </c>
      <c r="F1192" s="16" t="s">
        <v>20</v>
      </c>
      <c r="G1192" s="7" t="n">
        <v>1</v>
      </c>
      <c r="H1192" s="6" t="n">
        <v>1.1287</v>
      </c>
      <c r="I1192" s="6" t="n">
        <v>-1.13</v>
      </c>
      <c r="J1192" s="6" t="n">
        <v>-0</v>
      </c>
      <c r="K1192" s="6" t="n">
        <v>-0</v>
      </c>
      <c r="L1192" s="6" t="n">
        <v>-0</v>
      </c>
      <c r="M1192" s="6" t="s">
        <f>=I1192+J1192+K1192+L1192</f>
      </c>
      <c r="N1192" s="16"/>
      <c r="O1192" s="16" t="s">
        <v>643</v>
      </c>
    </row>
    <row collapsed="false" customFormat="false" customHeight="false" hidden="false" ht="12.1" outlineLevel="0" r="1193">
      <c r="A1193" s="20" t="n">
        <v>45966.965694444</v>
      </c>
      <c r="B1193" s="16" t="s">
        <v>69</v>
      </c>
      <c r="C1193" s="16" t="s">
        <v>647</v>
      </c>
      <c r="D1193" s="16" t="s">
        <v>380</v>
      </c>
      <c r="E1193" s="16" t="s">
        <v>50</v>
      </c>
      <c r="F1193" s="16" t="s">
        <v>20</v>
      </c>
      <c r="G1193" s="7" t="n">
        <v>1</v>
      </c>
      <c r="H1193" s="6" t="n">
        <v>1.1287</v>
      </c>
      <c r="I1193" s="6" t="n">
        <v>-1.13</v>
      </c>
      <c r="J1193" s="6" t="n">
        <v>-0</v>
      </c>
      <c r="K1193" s="6" t="n">
        <v>-0</v>
      </c>
      <c r="L1193" s="6" t="n">
        <v>-0</v>
      </c>
      <c r="M1193" s="6" t="s">
        <f>=I1193+J1193+K1193+L1193</f>
      </c>
      <c r="N1193" s="16"/>
      <c r="O1193" s="16" t="s">
        <v>643</v>
      </c>
    </row>
    <row collapsed="false" customFormat="false" customHeight="false" hidden="false" ht="12.1" outlineLevel="0" r="1194">
      <c r="A1194" s="20" t="n">
        <v>45966.965694444</v>
      </c>
      <c r="B1194" s="16" t="s">
        <v>69</v>
      </c>
      <c r="C1194" s="16" t="s">
        <v>647</v>
      </c>
      <c r="D1194" s="16" t="s">
        <v>380</v>
      </c>
      <c r="E1194" s="16" t="s">
        <v>50</v>
      </c>
      <c r="F1194" s="16" t="s">
        <v>20</v>
      </c>
      <c r="G1194" s="7" t="n">
        <v>1</v>
      </c>
      <c r="H1194" s="6" t="n">
        <v>1.1287</v>
      </c>
      <c r="I1194" s="6" t="n">
        <v>-1.13</v>
      </c>
      <c r="J1194" s="6" t="n">
        <v>-0</v>
      </c>
      <c r="K1194" s="6" t="n">
        <v>-0</v>
      </c>
      <c r="L1194" s="6" t="n">
        <v>-0</v>
      </c>
      <c r="M1194" s="6" t="s">
        <f>=I1194+J1194+K1194+L1194</f>
      </c>
      <c r="N1194" s="16"/>
      <c r="O1194" s="16" t="s">
        <v>643</v>
      </c>
    </row>
    <row collapsed="false" customFormat="false" customHeight="false" hidden="false" ht="12.1" outlineLevel="0" r="1195">
      <c r="A1195" s="20" t="n">
        <v>45966.965694444</v>
      </c>
      <c r="B1195" s="16" t="s">
        <v>69</v>
      </c>
      <c r="C1195" s="16" t="s">
        <v>647</v>
      </c>
      <c r="D1195" s="16" t="s">
        <v>380</v>
      </c>
      <c r="E1195" s="16" t="s">
        <v>50</v>
      </c>
      <c r="F1195" s="16" t="s">
        <v>20</v>
      </c>
      <c r="G1195" s="7" t="n">
        <v>1</v>
      </c>
      <c r="H1195" s="6" t="n">
        <v>1.1287</v>
      </c>
      <c r="I1195" s="6" t="n">
        <v>-1.13</v>
      </c>
      <c r="J1195" s="6" t="n">
        <v>-0</v>
      </c>
      <c r="K1195" s="6" t="n">
        <v>-0</v>
      </c>
      <c r="L1195" s="6" t="n">
        <v>-0</v>
      </c>
      <c r="M1195" s="6" t="s">
        <f>=I1195+J1195+K1195+L1195</f>
      </c>
      <c r="N1195" s="16"/>
      <c r="O1195" s="16" t="s">
        <v>643</v>
      </c>
    </row>
    <row collapsed="false" customFormat="false" customHeight="false" hidden="false" ht="12.1" outlineLevel="0" r="1196">
      <c r="A1196" s="20" t="n">
        <v>45966.965694444</v>
      </c>
      <c r="B1196" s="16" t="s">
        <v>69</v>
      </c>
      <c r="C1196" s="16" t="s">
        <v>647</v>
      </c>
      <c r="D1196" s="16" t="s">
        <v>380</v>
      </c>
      <c r="E1196" s="16" t="s">
        <v>50</v>
      </c>
      <c r="F1196" s="16" t="s">
        <v>20</v>
      </c>
      <c r="G1196" s="7" t="n">
        <v>1</v>
      </c>
      <c r="H1196" s="6" t="n">
        <v>1.1287</v>
      </c>
      <c r="I1196" s="6" t="n">
        <v>-1.13</v>
      </c>
      <c r="J1196" s="6" t="n">
        <v>-0</v>
      </c>
      <c r="K1196" s="6" t="n">
        <v>-0</v>
      </c>
      <c r="L1196" s="6" t="n">
        <v>-0</v>
      </c>
      <c r="M1196" s="6" t="s">
        <f>=I1196+J1196+K1196+L1196</f>
      </c>
      <c r="N1196" s="16"/>
      <c r="O1196" s="16" t="s">
        <v>643</v>
      </c>
    </row>
    <row collapsed="false" customFormat="false" customHeight="false" hidden="false" ht="12.1" outlineLevel="0" r="1197">
      <c r="A1197" s="20" t="n">
        <v>45966.965694444</v>
      </c>
      <c r="B1197" s="16" t="s">
        <v>69</v>
      </c>
      <c r="C1197" s="16" t="s">
        <v>647</v>
      </c>
      <c r="D1197" s="16" t="s">
        <v>380</v>
      </c>
      <c r="E1197" s="16" t="s">
        <v>50</v>
      </c>
      <c r="F1197" s="16" t="s">
        <v>20</v>
      </c>
      <c r="G1197" s="7" t="n">
        <v>1</v>
      </c>
      <c r="H1197" s="6" t="n">
        <v>1.1287</v>
      </c>
      <c r="I1197" s="6" t="n">
        <v>-1.13</v>
      </c>
      <c r="J1197" s="6" t="n">
        <v>-0</v>
      </c>
      <c r="K1197" s="6" t="n">
        <v>-0</v>
      </c>
      <c r="L1197" s="6" t="n">
        <v>-0</v>
      </c>
      <c r="M1197" s="6" t="s">
        <f>=I1197+J1197+K1197+L1197</f>
      </c>
      <c r="N1197" s="16"/>
      <c r="O1197" s="16" t="s">
        <v>643</v>
      </c>
    </row>
    <row collapsed="false" customFormat="false" customHeight="false" hidden="false" ht="12.1" outlineLevel="0" r="1198">
      <c r="A1198" s="20" t="n">
        <v>45966.965694444</v>
      </c>
      <c r="B1198" s="16" t="s">
        <v>69</v>
      </c>
      <c r="C1198" s="16" t="s">
        <v>647</v>
      </c>
      <c r="D1198" s="16" t="s">
        <v>380</v>
      </c>
      <c r="E1198" s="16" t="s">
        <v>50</v>
      </c>
      <c r="F1198" s="16" t="s">
        <v>20</v>
      </c>
      <c r="G1198" s="7" t="n">
        <v>1</v>
      </c>
      <c r="H1198" s="6" t="n">
        <v>1.1287</v>
      </c>
      <c r="I1198" s="6" t="n">
        <v>-1.13</v>
      </c>
      <c r="J1198" s="6" t="n">
        <v>-0</v>
      </c>
      <c r="K1198" s="6" t="n">
        <v>-0</v>
      </c>
      <c r="L1198" s="6" t="n">
        <v>-0</v>
      </c>
      <c r="M1198" s="6" t="s">
        <f>=I1198+J1198+K1198+L1198</f>
      </c>
      <c r="N1198" s="16"/>
      <c r="O1198" s="16" t="s">
        <v>643</v>
      </c>
    </row>
    <row collapsed="false" customFormat="false" customHeight="false" hidden="false" ht="12.1" outlineLevel="0" r="1199">
      <c r="A1199" s="20" t="n">
        <v>45966.965694444</v>
      </c>
      <c r="B1199" s="16" t="s">
        <v>69</v>
      </c>
      <c r="C1199" s="16" t="s">
        <v>647</v>
      </c>
      <c r="D1199" s="16" t="s">
        <v>380</v>
      </c>
      <c r="E1199" s="16" t="s">
        <v>50</v>
      </c>
      <c r="F1199" s="16" t="s">
        <v>20</v>
      </c>
      <c r="G1199" s="7" t="n">
        <v>1</v>
      </c>
      <c r="H1199" s="6" t="n">
        <v>1.1287</v>
      </c>
      <c r="I1199" s="6" t="n">
        <v>-1.13</v>
      </c>
      <c r="J1199" s="6" t="n">
        <v>-0</v>
      </c>
      <c r="K1199" s="6" t="n">
        <v>-0</v>
      </c>
      <c r="L1199" s="6" t="n">
        <v>-0</v>
      </c>
      <c r="M1199" s="6" t="s">
        <f>=I1199+J1199+K1199+L1199</f>
      </c>
      <c r="N1199" s="16"/>
      <c r="O1199" s="16" t="s">
        <v>643</v>
      </c>
    </row>
    <row collapsed="false" customFormat="false" customHeight="false" hidden="false" ht="12.1" outlineLevel="0" r="1200">
      <c r="A1200" s="20" t="n">
        <v>45966.965694444</v>
      </c>
      <c r="B1200" s="16" t="s">
        <v>69</v>
      </c>
      <c r="C1200" s="16" t="s">
        <v>647</v>
      </c>
      <c r="D1200" s="16" t="s">
        <v>380</v>
      </c>
      <c r="E1200" s="16" t="s">
        <v>50</v>
      </c>
      <c r="F1200" s="16" t="s">
        <v>20</v>
      </c>
      <c r="G1200" s="7" t="n">
        <v>1</v>
      </c>
      <c r="H1200" s="6" t="n">
        <v>1.1287</v>
      </c>
      <c r="I1200" s="6" t="n">
        <v>-1.13</v>
      </c>
      <c r="J1200" s="6" t="n">
        <v>-0</v>
      </c>
      <c r="K1200" s="6" t="n">
        <v>-0</v>
      </c>
      <c r="L1200" s="6" t="n">
        <v>-0</v>
      </c>
      <c r="M1200" s="6" t="s">
        <f>=I1200+J1200+K1200+L1200</f>
      </c>
      <c r="N1200" s="16"/>
      <c r="O1200" s="16" t="s">
        <v>643</v>
      </c>
    </row>
    <row collapsed="false" customFormat="false" customHeight="false" hidden="false" ht="12.1" outlineLevel="0" r="1201">
      <c r="A1201" s="20" t="n">
        <v>45966.965694444</v>
      </c>
      <c r="B1201" s="16" t="s">
        <v>69</v>
      </c>
      <c r="C1201" s="16" t="s">
        <v>647</v>
      </c>
      <c r="D1201" s="16" t="s">
        <v>380</v>
      </c>
      <c r="E1201" s="16" t="s">
        <v>50</v>
      </c>
      <c r="F1201" s="16" t="s">
        <v>20</v>
      </c>
      <c r="G1201" s="7" t="n">
        <v>1</v>
      </c>
      <c r="H1201" s="6" t="n">
        <v>1.1287</v>
      </c>
      <c r="I1201" s="6" t="n">
        <v>-1.13</v>
      </c>
      <c r="J1201" s="6" t="n">
        <v>-0</v>
      </c>
      <c r="K1201" s="6" t="n">
        <v>-0</v>
      </c>
      <c r="L1201" s="6" t="n">
        <v>-0</v>
      </c>
      <c r="M1201" s="6" t="s">
        <f>=I1201+J1201+K1201+L1201</f>
      </c>
      <c r="N1201" s="16"/>
      <c r="O1201" s="16" t="s">
        <v>643</v>
      </c>
    </row>
    <row collapsed="false" customFormat="false" customHeight="false" hidden="false" ht="12.1" outlineLevel="0" r="1202">
      <c r="A1202" s="20" t="n">
        <v>45966.965694444</v>
      </c>
      <c r="B1202" s="16" t="s">
        <v>69</v>
      </c>
      <c r="C1202" s="16" t="s">
        <v>647</v>
      </c>
      <c r="D1202" s="16" t="s">
        <v>380</v>
      </c>
      <c r="E1202" s="16" t="s">
        <v>50</v>
      </c>
      <c r="F1202" s="16" t="s">
        <v>20</v>
      </c>
      <c r="G1202" s="7" t="n">
        <v>1</v>
      </c>
      <c r="H1202" s="6" t="n">
        <v>1.1287</v>
      </c>
      <c r="I1202" s="6" t="n">
        <v>-1.13</v>
      </c>
      <c r="J1202" s="6" t="n">
        <v>-0</v>
      </c>
      <c r="K1202" s="6" t="n">
        <v>-0</v>
      </c>
      <c r="L1202" s="6" t="n">
        <v>-0</v>
      </c>
      <c r="M1202" s="6" t="s">
        <f>=I1202+J1202+K1202+L1202</f>
      </c>
      <c r="N1202" s="16"/>
      <c r="O1202" s="16" t="s">
        <v>643</v>
      </c>
    </row>
    <row collapsed="false" customFormat="false" customHeight="false" hidden="false" ht="12.1" outlineLevel="0" r="1203">
      <c r="A1203" s="20" t="n">
        <v>45966.965694444</v>
      </c>
      <c r="B1203" s="16" t="s">
        <v>69</v>
      </c>
      <c r="C1203" s="16" t="s">
        <v>647</v>
      </c>
      <c r="D1203" s="16" t="s">
        <v>380</v>
      </c>
      <c r="E1203" s="16" t="s">
        <v>50</v>
      </c>
      <c r="F1203" s="16" t="s">
        <v>20</v>
      </c>
      <c r="G1203" s="7" t="n">
        <v>1</v>
      </c>
      <c r="H1203" s="6" t="n">
        <v>1.1287</v>
      </c>
      <c r="I1203" s="6" t="n">
        <v>-1.13</v>
      </c>
      <c r="J1203" s="6" t="n">
        <v>-0</v>
      </c>
      <c r="K1203" s="6" t="n">
        <v>-0</v>
      </c>
      <c r="L1203" s="6" t="n">
        <v>-0</v>
      </c>
      <c r="M1203" s="6" t="s">
        <f>=I1203+J1203+K1203+L1203</f>
      </c>
      <c r="N1203" s="16"/>
      <c r="O1203" s="16" t="s">
        <v>643</v>
      </c>
    </row>
    <row collapsed="false" customFormat="false" customHeight="false" hidden="false" ht="12.1" outlineLevel="0" r="1204">
      <c r="A1204" s="20" t="n">
        <v>45966.965694444</v>
      </c>
      <c r="B1204" s="16" t="s">
        <v>69</v>
      </c>
      <c r="C1204" s="16" t="s">
        <v>647</v>
      </c>
      <c r="D1204" s="16" t="s">
        <v>380</v>
      </c>
      <c r="E1204" s="16" t="s">
        <v>50</v>
      </c>
      <c r="F1204" s="16" t="s">
        <v>20</v>
      </c>
      <c r="G1204" s="7" t="n">
        <v>1</v>
      </c>
      <c r="H1204" s="6" t="n">
        <v>1.1287</v>
      </c>
      <c r="I1204" s="6" t="n">
        <v>-1.13</v>
      </c>
      <c r="J1204" s="6" t="n">
        <v>-0</v>
      </c>
      <c r="K1204" s="6" t="n">
        <v>-0</v>
      </c>
      <c r="L1204" s="6" t="n">
        <v>-0</v>
      </c>
      <c r="M1204" s="6" t="s">
        <f>=I1204+J1204+K1204+L1204</f>
      </c>
      <c r="N1204" s="16"/>
      <c r="O1204" s="16" t="s">
        <v>643</v>
      </c>
    </row>
    <row collapsed="false" customFormat="false" customHeight="false" hidden="false" ht="12.1" outlineLevel="0" r="1205">
      <c r="A1205" s="20" t="n">
        <v>45966.965694444</v>
      </c>
      <c r="B1205" s="16" t="s">
        <v>69</v>
      </c>
      <c r="C1205" s="16" t="s">
        <v>647</v>
      </c>
      <c r="D1205" s="16" t="s">
        <v>380</v>
      </c>
      <c r="E1205" s="16" t="s">
        <v>50</v>
      </c>
      <c r="F1205" s="16" t="s">
        <v>20</v>
      </c>
      <c r="G1205" s="7" t="n">
        <v>1</v>
      </c>
      <c r="H1205" s="6" t="n">
        <v>1.1287</v>
      </c>
      <c r="I1205" s="6" t="n">
        <v>-1.13</v>
      </c>
      <c r="J1205" s="6" t="n">
        <v>-0</v>
      </c>
      <c r="K1205" s="6" t="n">
        <v>-0</v>
      </c>
      <c r="L1205" s="6" t="n">
        <v>-0</v>
      </c>
      <c r="M1205" s="6" t="s">
        <f>=I1205+J1205+K1205+L1205</f>
      </c>
      <c r="N1205" s="16"/>
      <c r="O1205" s="16" t="s">
        <v>643</v>
      </c>
    </row>
    <row collapsed="false" customFormat="false" customHeight="false" hidden="false" ht="12.1" outlineLevel="0" r="1206">
      <c r="A1206" s="20" t="n">
        <v>45966.965694444</v>
      </c>
      <c r="B1206" s="16" t="s">
        <v>69</v>
      </c>
      <c r="C1206" s="16" t="s">
        <v>647</v>
      </c>
      <c r="D1206" s="16" t="s">
        <v>380</v>
      </c>
      <c r="E1206" s="16" t="s">
        <v>50</v>
      </c>
      <c r="F1206" s="16" t="s">
        <v>20</v>
      </c>
      <c r="G1206" s="7" t="n">
        <v>1</v>
      </c>
      <c r="H1206" s="6" t="n">
        <v>1.1287</v>
      </c>
      <c r="I1206" s="6" t="n">
        <v>-1.13</v>
      </c>
      <c r="J1206" s="6" t="n">
        <v>-0</v>
      </c>
      <c r="K1206" s="6" t="n">
        <v>-0</v>
      </c>
      <c r="L1206" s="6" t="n">
        <v>-0</v>
      </c>
      <c r="M1206" s="6" t="s">
        <f>=I1206+J1206+K1206+L1206</f>
      </c>
      <c r="N1206" s="16"/>
      <c r="O1206" s="16" t="s">
        <v>643</v>
      </c>
    </row>
    <row collapsed="false" customFormat="false" customHeight="false" hidden="false" ht="12.1" outlineLevel="0" r="1207">
      <c r="A1207" s="20" t="n">
        <v>45966.965694444</v>
      </c>
      <c r="B1207" s="16" t="s">
        <v>69</v>
      </c>
      <c r="C1207" s="16" t="s">
        <v>647</v>
      </c>
      <c r="D1207" s="16" t="s">
        <v>380</v>
      </c>
      <c r="E1207" s="16" t="s">
        <v>50</v>
      </c>
      <c r="F1207" s="16" t="s">
        <v>20</v>
      </c>
      <c r="G1207" s="7" t="n">
        <v>1</v>
      </c>
      <c r="H1207" s="6" t="n">
        <v>1.1287</v>
      </c>
      <c r="I1207" s="6" t="n">
        <v>-1.13</v>
      </c>
      <c r="J1207" s="6" t="n">
        <v>-0</v>
      </c>
      <c r="K1207" s="6" t="n">
        <v>-0</v>
      </c>
      <c r="L1207" s="6" t="n">
        <v>-0</v>
      </c>
      <c r="M1207" s="6" t="s">
        <f>=I1207+J1207+K1207+L1207</f>
      </c>
      <c r="N1207" s="16"/>
      <c r="O1207" s="16" t="s">
        <v>643</v>
      </c>
    </row>
    <row collapsed="false" customFormat="false" customHeight="false" hidden="false" ht="12.1" outlineLevel="0" r="1208">
      <c r="A1208" s="20" t="n">
        <v>45966.965694444</v>
      </c>
      <c r="B1208" s="16" t="s">
        <v>69</v>
      </c>
      <c r="C1208" s="16" t="s">
        <v>647</v>
      </c>
      <c r="D1208" s="16" t="s">
        <v>380</v>
      </c>
      <c r="E1208" s="16" t="s">
        <v>50</v>
      </c>
      <c r="F1208" s="16" t="s">
        <v>20</v>
      </c>
      <c r="G1208" s="7" t="n">
        <v>1</v>
      </c>
      <c r="H1208" s="6" t="n">
        <v>1.1287</v>
      </c>
      <c r="I1208" s="6" t="n">
        <v>-1.13</v>
      </c>
      <c r="J1208" s="6" t="n">
        <v>-0</v>
      </c>
      <c r="K1208" s="6" t="n">
        <v>-0</v>
      </c>
      <c r="L1208" s="6" t="n">
        <v>-0</v>
      </c>
      <c r="M1208" s="6" t="s">
        <f>=I1208+J1208+K1208+L1208</f>
      </c>
      <c r="N1208" s="16"/>
      <c r="O1208" s="16" t="s">
        <v>643</v>
      </c>
    </row>
    <row collapsed="false" customFormat="false" customHeight="false" hidden="false" ht="12.1" outlineLevel="0" r="1209">
      <c r="A1209" s="20" t="n">
        <v>45966.965694444</v>
      </c>
      <c r="B1209" s="16" t="s">
        <v>69</v>
      </c>
      <c r="C1209" s="16" t="s">
        <v>647</v>
      </c>
      <c r="D1209" s="16" t="s">
        <v>380</v>
      </c>
      <c r="E1209" s="16" t="s">
        <v>50</v>
      </c>
      <c r="F1209" s="16" t="s">
        <v>20</v>
      </c>
      <c r="G1209" s="7" t="n">
        <v>1</v>
      </c>
      <c r="H1209" s="6" t="n">
        <v>1.1287</v>
      </c>
      <c r="I1209" s="6" t="n">
        <v>-1.13</v>
      </c>
      <c r="J1209" s="6" t="n">
        <v>-0</v>
      </c>
      <c r="K1209" s="6" t="n">
        <v>-0</v>
      </c>
      <c r="L1209" s="6" t="n">
        <v>-0</v>
      </c>
      <c r="M1209" s="6" t="s">
        <f>=I1209+J1209+K1209+L1209</f>
      </c>
      <c r="N1209" s="16"/>
      <c r="O1209" s="16" t="s">
        <v>643</v>
      </c>
    </row>
    <row collapsed="false" customFormat="false" customHeight="false" hidden="false" ht="12.1" outlineLevel="0" r="1210">
      <c r="A1210" s="20" t="n">
        <v>45966.965694444</v>
      </c>
      <c r="B1210" s="16" t="s">
        <v>69</v>
      </c>
      <c r="C1210" s="16" t="s">
        <v>647</v>
      </c>
      <c r="D1210" s="16" t="s">
        <v>380</v>
      </c>
      <c r="E1210" s="16" t="s">
        <v>50</v>
      </c>
      <c r="F1210" s="16" t="s">
        <v>20</v>
      </c>
      <c r="G1210" s="7" t="n">
        <v>1</v>
      </c>
      <c r="H1210" s="6" t="n">
        <v>1.1287</v>
      </c>
      <c r="I1210" s="6" t="n">
        <v>-1.13</v>
      </c>
      <c r="J1210" s="6" t="n">
        <v>-0</v>
      </c>
      <c r="K1210" s="6" t="n">
        <v>-0</v>
      </c>
      <c r="L1210" s="6" t="n">
        <v>-0</v>
      </c>
      <c r="M1210" s="6" t="s">
        <f>=I1210+J1210+K1210+L1210</f>
      </c>
      <c r="N1210" s="16"/>
      <c r="O1210" s="16" t="s">
        <v>643</v>
      </c>
    </row>
    <row collapsed="false" customFormat="false" customHeight="false" hidden="false" ht="12.1" outlineLevel="0" r="1211">
      <c r="A1211" s="29" t="n">
        <v>45967.351215278</v>
      </c>
      <c r="B1211" s="30" t="s">
        <v>69</v>
      </c>
      <c r="C1211" s="30" t="s">
        <v>647</v>
      </c>
      <c r="D1211" s="30" t="s">
        <v>381</v>
      </c>
      <c r="E1211" s="30" t="s">
        <v>50</v>
      </c>
      <c r="F1211" s="30" t="s">
        <v>20</v>
      </c>
      <c r="G1211" s="31" t="n">
        <v>-1</v>
      </c>
      <c r="H1211" s="32" t="n">
        <v>1.1295</v>
      </c>
      <c r="I1211" s="32" t="n">
        <v>1.13</v>
      </c>
      <c r="J1211" s="32" t="n">
        <v>0</v>
      </c>
      <c r="K1211" s="32" t="n">
        <v>-0</v>
      </c>
      <c r="L1211" s="32" t="n">
        <v>-0</v>
      </c>
      <c r="M1211" s="6" t="s">
        <f>=I1211+J1211+K1211+L1211</f>
      </c>
      <c r="N1211" s="30"/>
      <c r="O1211" s="30" t="s">
        <v>643</v>
      </c>
    </row>
    <row collapsed="false" customFormat="false" customHeight="false" hidden="false" ht="12.1" outlineLevel="0" r="1212">
      <c r="A1212" s="29" t="n">
        <v>45967.351215278</v>
      </c>
      <c r="B1212" s="30" t="s">
        <v>69</v>
      </c>
      <c r="C1212" s="30" t="s">
        <v>647</v>
      </c>
      <c r="D1212" s="30" t="s">
        <v>381</v>
      </c>
      <c r="E1212" s="30" t="s">
        <v>50</v>
      </c>
      <c r="F1212" s="30" t="s">
        <v>20</v>
      </c>
      <c r="G1212" s="31" t="n">
        <v>-1</v>
      </c>
      <c r="H1212" s="32" t="n">
        <v>1.1295</v>
      </c>
      <c r="I1212" s="32" t="n">
        <v>1.13</v>
      </c>
      <c r="J1212" s="32" t="n">
        <v>0</v>
      </c>
      <c r="K1212" s="32" t="n">
        <v>-0</v>
      </c>
      <c r="L1212" s="32" t="n">
        <v>-0</v>
      </c>
      <c r="M1212" s="6" t="s">
        <f>=I1212+J1212+K1212+L1212</f>
      </c>
      <c r="N1212" s="30"/>
      <c r="O1212" s="30" t="s">
        <v>643</v>
      </c>
    </row>
    <row collapsed="false" customFormat="false" customHeight="false" hidden="false" ht="12.1" outlineLevel="0" r="1213">
      <c r="A1213" s="29" t="n">
        <v>45967.351215278</v>
      </c>
      <c r="B1213" s="30" t="s">
        <v>69</v>
      </c>
      <c r="C1213" s="30" t="s">
        <v>647</v>
      </c>
      <c r="D1213" s="30" t="s">
        <v>381</v>
      </c>
      <c r="E1213" s="30" t="s">
        <v>50</v>
      </c>
      <c r="F1213" s="30" t="s">
        <v>20</v>
      </c>
      <c r="G1213" s="31" t="n">
        <v>-1</v>
      </c>
      <c r="H1213" s="32" t="n">
        <v>1.1295</v>
      </c>
      <c r="I1213" s="32" t="n">
        <v>1.13</v>
      </c>
      <c r="J1213" s="32" t="n">
        <v>0</v>
      </c>
      <c r="K1213" s="32" t="n">
        <v>-0</v>
      </c>
      <c r="L1213" s="32" t="n">
        <v>-0</v>
      </c>
      <c r="M1213" s="6" t="s">
        <f>=I1213+J1213+K1213+L1213</f>
      </c>
      <c r="N1213" s="30"/>
      <c r="O1213" s="30" t="s">
        <v>643</v>
      </c>
    </row>
    <row collapsed="false" customFormat="false" customHeight="false" hidden="false" ht="12.1" outlineLevel="0" r="1214">
      <c r="A1214" s="29" t="n">
        <v>45967.351215278</v>
      </c>
      <c r="B1214" s="30" t="s">
        <v>69</v>
      </c>
      <c r="C1214" s="30" t="s">
        <v>647</v>
      </c>
      <c r="D1214" s="30" t="s">
        <v>381</v>
      </c>
      <c r="E1214" s="30" t="s">
        <v>50</v>
      </c>
      <c r="F1214" s="30" t="s">
        <v>20</v>
      </c>
      <c r="G1214" s="31" t="n">
        <v>-1</v>
      </c>
      <c r="H1214" s="32" t="n">
        <v>1.1295</v>
      </c>
      <c r="I1214" s="32" t="n">
        <v>1.13</v>
      </c>
      <c r="J1214" s="32" t="n">
        <v>0</v>
      </c>
      <c r="K1214" s="32" t="n">
        <v>-0</v>
      </c>
      <c r="L1214" s="32" t="n">
        <v>-0</v>
      </c>
      <c r="M1214" s="6" t="s">
        <f>=I1214+J1214+K1214+L1214</f>
      </c>
      <c r="N1214" s="30"/>
      <c r="O1214" s="30" t="s">
        <v>643</v>
      </c>
    </row>
    <row collapsed="false" customFormat="false" customHeight="false" hidden="false" ht="12.1" outlineLevel="0" r="1215">
      <c r="A1215" s="29" t="n">
        <v>45967.351215278</v>
      </c>
      <c r="B1215" s="30" t="s">
        <v>69</v>
      </c>
      <c r="C1215" s="30" t="s">
        <v>647</v>
      </c>
      <c r="D1215" s="30" t="s">
        <v>381</v>
      </c>
      <c r="E1215" s="30" t="s">
        <v>50</v>
      </c>
      <c r="F1215" s="30" t="s">
        <v>20</v>
      </c>
      <c r="G1215" s="31" t="n">
        <v>-1</v>
      </c>
      <c r="H1215" s="32" t="n">
        <v>1.1295</v>
      </c>
      <c r="I1215" s="32" t="n">
        <v>1.13</v>
      </c>
      <c r="J1215" s="32" t="n">
        <v>0</v>
      </c>
      <c r="K1215" s="32" t="n">
        <v>-0</v>
      </c>
      <c r="L1215" s="32" t="n">
        <v>-0</v>
      </c>
      <c r="M1215" s="6" t="s">
        <f>=I1215+J1215+K1215+L1215</f>
      </c>
      <c r="N1215" s="30"/>
      <c r="O1215" s="30" t="s">
        <v>643</v>
      </c>
    </row>
    <row collapsed="false" customFormat="false" customHeight="false" hidden="false" ht="12.1" outlineLevel="0" r="1216">
      <c r="A1216" s="29" t="n">
        <v>45967.351215278</v>
      </c>
      <c r="B1216" s="30" t="s">
        <v>69</v>
      </c>
      <c r="C1216" s="30" t="s">
        <v>647</v>
      </c>
      <c r="D1216" s="30" t="s">
        <v>381</v>
      </c>
      <c r="E1216" s="30" t="s">
        <v>50</v>
      </c>
      <c r="F1216" s="30" t="s">
        <v>20</v>
      </c>
      <c r="G1216" s="31" t="n">
        <v>-1</v>
      </c>
      <c r="H1216" s="32" t="n">
        <v>1.1295</v>
      </c>
      <c r="I1216" s="32" t="n">
        <v>1.13</v>
      </c>
      <c r="J1216" s="32" t="n">
        <v>0</v>
      </c>
      <c r="K1216" s="32" t="n">
        <v>-0</v>
      </c>
      <c r="L1216" s="32" t="n">
        <v>-0</v>
      </c>
      <c r="M1216" s="6" t="s">
        <f>=I1216+J1216+K1216+L1216</f>
      </c>
      <c r="N1216" s="30"/>
      <c r="O1216" s="30" t="s">
        <v>643</v>
      </c>
    </row>
    <row collapsed="false" customFormat="false" customHeight="false" hidden="false" ht="12.1" outlineLevel="0" r="1217">
      <c r="A1217" s="29" t="n">
        <v>45967.351215278</v>
      </c>
      <c r="B1217" s="30" t="s">
        <v>69</v>
      </c>
      <c r="C1217" s="30" t="s">
        <v>647</v>
      </c>
      <c r="D1217" s="30" t="s">
        <v>381</v>
      </c>
      <c r="E1217" s="30" t="s">
        <v>50</v>
      </c>
      <c r="F1217" s="30" t="s">
        <v>20</v>
      </c>
      <c r="G1217" s="31" t="n">
        <v>-1</v>
      </c>
      <c r="H1217" s="32" t="n">
        <v>1.1295</v>
      </c>
      <c r="I1217" s="32" t="n">
        <v>1.13</v>
      </c>
      <c r="J1217" s="32" t="n">
        <v>0</v>
      </c>
      <c r="K1217" s="32" t="n">
        <v>-0</v>
      </c>
      <c r="L1217" s="32" t="n">
        <v>-0</v>
      </c>
      <c r="M1217" s="6" t="s">
        <f>=I1217+J1217+K1217+L1217</f>
      </c>
      <c r="N1217" s="30"/>
      <c r="O1217" s="30" t="s">
        <v>643</v>
      </c>
    </row>
    <row collapsed="false" customFormat="false" customHeight="false" hidden="false" ht="12.1" outlineLevel="0" r="1218">
      <c r="A1218" s="29" t="n">
        <v>45967.351215278</v>
      </c>
      <c r="B1218" s="30" t="s">
        <v>69</v>
      </c>
      <c r="C1218" s="30" t="s">
        <v>647</v>
      </c>
      <c r="D1218" s="30" t="s">
        <v>381</v>
      </c>
      <c r="E1218" s="30" t="s">
        <v>50</v>
      </c>
      <c r="F1218" s="30" t="s">
        <v>20</v>
      </c>
      <c r="G1218" s="31" t="n">
        <v>-1</v>
      </c>
      <c r="H1218" s="32" t="n">
        <v>1.1295</v>
      </c>
      <c r="I1218" s="32" t="n">
        <v>1.13</v>
      </c>
      <c r="J1218" s="32" t="n">
        <v>0</v>
      </c>
      <c r="K1218" s="32" t="n">
        <v>-0</v>
      </c>
      <c r="L1218" s="32" t="n">
        <v>-0</v>
      </c>
      <c r="M1218" s="6" t="s">
        <f>=I1218+J1218+K1218+L1218</f>
      </c>
      <c r="N1218" s="30"/>
      <c r="O1218" s="30" t="s">
        <v>643</v>
      </c>
    </row>
    <row collapsed="false" customFormat="false" customHeight="false" hidden="false" ht="12.1" outlineLevel="0" r="1219">
      <c r="A1219" s="29" t="n">
        <v>45967.351215278</v>
      </c>
      <c r="B1219" s="30" t="s">
        <v>69</v>
      </c>
      <c r="C1219" s="30" t="s">
        <v>647</v>
      </c>
      <c r="D1219" s="30" t="s">
        <v>381</v>
      </c>
      <c r="E1219" s="30" t="s">
        <v>50</v>
      </c>
      <c r="F1219" s="30" t="s">
        <v>20</v>
      </c>
      <c r="G1219" s="31" t="n">
        <v>-1</v>
      </c>
      <c r="H1219" s="32" t="n">
        <v>1.1295</v>
      </c>
      <c r="I1219" s="32" t="n">
        <v>1.13</v>
      </c>
      <c r="J1219" s="32" t="n">
        <v>0</v>
      </c>
      <c r="K1219" s="32" t="n">
        <v>-0</v>
      </c>
      <c r="L1219" s="32" t="n">
        <v>-0</v>
      </c>
      <c r="M1219" s="6" t="s">
        <f>=I1219+J1219+K1219+L1219</f>
      </c>
      <c r="N1219" s="30"/>
      <c r="O1219" s="30" t="s">
        <v>643</v>
      </c>
    </row>
    <row collapsed="false" customFormat="false" customHeight="false" hidden="false" ht="12.1" outlineLevel="0" r="1220">
      <c r="A1220" s="29" t="n">
        <v>45967.351215278</v>
      </c>
      <c r="B1220" s="30" t="s">
        <v>69</v>
      </c>
      <c r="C1220" s="30" t="s">
        <v>647</v>
      </c>
      <c r="D1220" s="30" t="s">
        <v>381</v>
      </c>
      <c r="E1220" s="30" t="s">
        <v>50</v>
      </c>
      <c r="F1220" s="30" t="s">
        <v>20</v>
      </c>
      <c r="G1220" s="31" t="n">
        <v>-1</v>
      </c>
      <c r="H1220" s="32" t="n">
        <v>1.1295</v>
      </c>
      <c r="I1220" s="32" t="n">
        <v>1.13</v>
      </c>
      <c r="J1220" s="32" t="n">
        <v>0</v>
      </c>
      <c r="K1220" s="32" t="n">
        <v>-0</v>
      </c>
      <c r="L1220" s="32" t="n">
        <v>-0</v>
      </c>
      <c r="M1220" s="6" t="s">
        <f>=I1220+J1220+K1220+L1220</f>
      </c>
      <c r="N1220" s="30"/>
      <c r="O1220" s="30" t="s">
        <v>643</v>
      </c>
    </row>
    <row collapsed="false" customFormat="false" customHeight="false" hidden="false" ht="12.1" outlineLevel="0" r="1221">
      <c r="A1221" s="29" t="n">
        <v>45967.351215278</v>
      </c>
      <c r="B1221" s="30" t="s">
        <v>69</v>
      </c>
      <c r="C1221" s="30" t="s">
        <v>647</v>
      </c>
      <c r="D1221" s="30" t="s">
        <v>381</v>
      </c>
      <c r="E1221" s="30" t="s">
        <v>50</v>
      </c>
      <c r="F1221" s="30" t="s">
        <v>20</v>
      </c>
      <c r="G1221" s="31" t="n">
        <v>-1</v>
      </c>
      <c r="H1221" s="32" t="n">
        <v>1.1295</v>
      </c>
      <c r="I1221" s="32" t="n">
        <v>1.13</v>
      </c>
      <c r="J1221" s="32" t="n">
        <v>0</v>
      </c>
      <c r="K1221" s="32" t="n">
        <v>-0</v>
      </c>
      <c r="L1221" s="32" t="n">
        <v>-0</v>
      </c>
      <c r="M1221" s="6" t="s">
        <f>=I1221+J1221+K1221+L1221</f>
      </c>
      <c r="N1221" s="30"/>
      <c r="O1221" s="30" t="s">
        <v>643</v>
      </c>
    </row>
    <row collapsed="false" customFormat="false" customHeight="false" hidden="false" ht="12.1" outlineLevel="0" r="1222">
      <c r="A1222" s="29" t="n">
        <v>45967.351215278</v>
      </c>
      <c r="B1222" s="30" t="s">
        <v>69</v>
      </c>
      <c r="C1222" s="30" t="s">
        <v>647</v>
      </c>
      <c r="D1222" s="30" t="s">
        <v>381</v>
      </c>
      <c r="E1222" s="30" t="s">
        <v>50</v>
      </c>
      <c r="F1222" s="30" t="s">
        <v>20</v>
      </c>
      <c r="G1222" s="31" t="n">
        <v>-1</v>
      </c>
      <c r="H1222" s="32" t="n">
        <v>1.1295</v>
      </c>
      <c r="I1222" s="32" t="n">
        <v>1.13</v>
      </c>
      <c r="J1222" s="32" t="n">
        <v>0</v>
      </c>
      <c r="K1222" s="32" t="n">
        <v>-0</v>
      </c>
      <c r="L1222" s="32" t="n">
        <v>-0</v>
      </c>
      <c r="M1222" s="6" t="s">
        <f>=I1222+J1222+K1222+L1222</f>
      </c>
      <c r="N1222" s="30"/>
      <c r="O1222" s="30" t="s">
        <v>643</v>
      </c>
    </row>
    <row collapsed="false" customFormat="false" customHeight="false" hidden="false" ht="12.1" outlineLevel="0" r="1223">
      <c r="A1223" s="29" t="n">
        <v>45967.351215278</v>
      </c>
      <c r="B1223" s="30" t="s">
        <v>69</v>
      </c>
      <c r="C1223" s="30" t="s">
        <v>647</v>
      </c>
      <c r="D1223" s="30" t="s">
        <v>381</v>
      </c>
      <c r="E1223" s="30" t="s">
        <v>50</v>
      </c>
      <c r="F1223" s="30" t="s">
        <v>20</v>
      </c>
      <c r="G1223" s="31" t="n">
        <v>-1</v>
      </c>
      <c r="H1223" s="32" t="n">
        <v>1.1295</v>
      </c>
      <c r="I1223" s="32" t="n">
        <v>1.13</v>
      </c>
      <c r="J1223" s="32" t="n">
        <v>0</v>
      </c>
      <c r="K1223" s="32" t="n">
        <v>-0</v>
      </c>
      <c r="L1223" s="32" t="n">
        <v>-0</v>
      </c>
      <c r="M1223" s="6" t="s">
        <f>=I1223+J1223+K1223+L1223</f>
      </c>
      <c r="N1223" s="30"/>
      <c r="O1223" s="30" t="s">
        <v>643</v>
      </c>
    </row>
    <row collapsed="false" customFormat="false" customHeight="false" hidden="false" ht="12.1" outlineLevel="0" r="1224">
      <c r="A1224" s="29" t="n">
        <v>45967.351215278</v>
      </c>
      <c r="B1224" s="30" t="s">
        <v>69</v>
      </c>
      <c r="C1224" s="30" t="s">
        <v>647</v>
      </c>
      <c r="D1224" s="30" t="s">
        <v>381</v>
      </c>
      <c r="E1224" s="30" t="s">
        <v>50</v>
      </c>
      <c r="F1224" s="30" t="s">
        <v>20</v>
      </c>
      <c r="G1224" s="31" t="n">
        <v>-1</v>
      </c>
      <c r="H1224" s="32" t="n">
        <v>1.1295</v>
      </c>
      <c r="I1224" s="32" t="n">
        <v>1.13</v>
      </c>
      <c r="J1224" s="32" t="n">
        <v>0</v>
      </c>
      <c r="K1224" s="32" t="n">
        <v>-0</v>
      </c>
      <c r="L1224" s="32" t="n">
        <v>-0</v>
      </c>
      <c r="M1224" s="6" t="s">
        <f>=I1224+J1224+K1224+L1224</f>
      </c>
      <c r="N1224" s="30"/>
      <c r="O1224" s="30" t="s">
        <v>643</v>
      </c>
    </row>
    <row collapsed="false" customFormat="false" customHeight="false" hidden="false" ht="12.1" outlineLevel="0" r="1225">
      <c r="A1225" s="29" t="n">
        <v>45967.351215278</v>
      </c>
      <c r="B1225" s="30" t="s">
        <v>69</v>
      </c>
      <c r="C1225" s="30" t="s">
        <v>647</v>
      </c>
      <c r="D1225" s="30" t="s">
        <v>381</v>
      </c>
      <c r="E1225" s="30" t="s">
        <v>50</v>
      </c>
      <c r="F1225" s="30" t="s">
        <v>20</v>
      </c>
      <c r="G1225" s="31" t="n">
        <v>-1</v>
      </c>
      <c r="H1225" s="32" t="n">
        <v>1.1295</v>
      </c>
      <c r="I1225" s="32" t="n">
        <v>1.13</v>
      </c>
      <c r="J1225" s="32" t="n">
        <v>0</v>
      </c>
      <c r="K1225" s="32" t="n">
        <v>-0</v>
      </c>
      <c r="L1225" s="32" t="n">
        <v>-0</v>
      </c>
      <c r="M1225" s="6" t="s">
        <f>=I1225+J1225+K1225+L1225</f>
      </c>
      <c r="N1225" s="30"/>
      <c r="O1225" s="30" t="s">
        <v>643</v>
      </c>
    </row>
    <row collapsed="false" customFormat="false" customHeight="false" hidden="false" ht="12.1" outlineLevel="0" r="1226">
      <c r="A1226" s="29" t="n">
        <v>45967.351215278</v>
      </c>
      <c r="B1226" s="30" t="s">
        <v>69</v>
      </c>
      <c r="C1226" s="30" t="s">
        <v>647</v>
      </c>
      <c r="D1226" s="30" t="s">
        <v>381</v>
      </c>
      <c r="E1226" s="30" t="s">
        <v>50</v>
      </c>
      <c r="F1226" s="30" t="s">
        <v>20</v>
      </c>
      <c r="G1226" s="31" t="n">
        <v>-1</v>
      </c>
      <c r="H1226" s="32" t="n">
        <v>1.1295</v>
      </c>
      <c r="I1226" s="32" t="n">
        <v>1.13</v>
      </c>
      <c r="J1226" s="32" t="n">
        <v>0</v>
      </c>
      <c r="K1226" s="32" t="n">
        <v>-0</v>
      </c>
      <c r="L1226" s="32" t="n">
        <v>-0</v>
      </c>
      <c r="M1226" s="6" t="s">
        <f>=I1226+J1226+K1226+L1226</f>
      </c>
      <c r="N1226" s="30"/>
      <c r="O1226" s="30" t="s">
        <v>643</v>
      </c>
    </row>
    <row collapsed="false" customFormat="false" customHeight="false" hidden="false" ht="12.1" outlineLevel="0" r="1227">
      <c r="A1227" s="29" t="n">
        <v>45967.351215278</v>
      </c>
      <c r="B1227" s="30" t="s">
        <v>69</v>
      </c>
      <c r="C1227" s="30" t="s">
        <v>647</v>
      </c>
      <c r="D1227" s="30" t="s">
        <v>381</v>
      </c>
      <c r="E1227" s="30" t="s">
        <v>50</v>
      </c>
      <c r="F1227" s="30" t="s">
        <v>20</v>
      </c>
      <c r="G1227" s="31" t="n">
        <v>-1</v>
      </c>
      <c r="H1227" s="32" t="n">
        <v>1.1295</v>
      </c>
      <c r="I1227" s="32" t="n">
        <v>1.13</v>
      </c>
      <c r="J1227" s="32" t="n">
        <v>0</v>
      </c>
      <c r="K1227" s="32" t="n">
        <v>-0</v>
      </c>
      <c r="L1227" s="32" t="n">
        <v>-0</v>
      </c>
      <c r="M1227" s="6" t="s">
        <f>=I1227+J1227+K1227+L1227</f>
      </c>
      <c r="N1227" s="30"/>
      <c r="O1227" s="30" t="s">
        <v>643</v>
      </c>
    </row>
    <row collapsed="false" customFormat="false" customHeight="false" hidden="false" ht="12.1" outlineLevel="0" r="1228">
      <c r="A1228" s="29" t="n">
        <v>45967.351215278</v>
      </c>
      <c r="B1228" s="30" t="s">
        <v>69</v>
      </c>
      <c r="C1228" s="30" t="s">
        <v>647</v>
      </c>
      <c r="D1228" s="30" t="s">
        <v>381</v>
      </c>
      <c r="E1228" s="30" t="s">
        <v>50</v>
      </c>
      <c r="F1228" s="30" t="s">
        <v>20</v>
      </c>
      <c r="G1228" s="31" t="n">
        <v>-1</v>
      </c>
      <c r="H1228" s="32" t="n">
        <v>1.1295</v>
      </c>
      <c r="I1228" s="32" t="n">
        <v>1.13</v>
      </c>
      <c r="J1228" s="32" t="n">
        <v>0</v>
      </c>
      <c r="K1228" s="32" t="n">
        <v>-0</v>
      </c>
      <c r="L1228" s="32" t="n">
        <v>-0</v>
      </c>
      <c r="M1228" s="6" t="s">
        <f>=I1228+J1228+K1228+L1228</f>
      </c>
      <c r="N1228" s="30"/>
      <c r="O1228" s="30" t="s">
        <v>643</v>
      </c>
    </row>
    <row collapsed="false" customFormat="false" customHeight="false" hidden="false" ht="12.1" outlineLevel="0" r="1229">
      <c r="A1229" s="29" t="n">
        <v>45967.351215278</v>
      </c>
      <c r="B1229" s="30" t="s">
        <v>69</v>
      </c>
      <c r="C1229" s="30" t="s">
        <v>647</v>
      </c>
      <c r="D1229" s="30" t="s">
        <v>381</v>
      </c>
      <c r="E1229" s="30" t="s">
        <v>50</v>
      </c>
      <c r="F1229" s="30" t="s">
        <v>20</v>
      </c>
      <c r="G1229" s="31" t="n">
        <v>-1</v>
      </c>
      <c r="H1229" s="32" t="n">
        <v>1.1295</v>
      </c>
      <c r="I1229" s="32" t="n">
        <v>1.13</v>
      </c>
      <c r="J1229" s="32" t="n">
        <v>0</v>
      </c>
      <c r="K1229" s="32" t="n">
        <v>-0</v>
      </c>
      <c r="L1229" s="32" t="n">
        <v>-0</v>
      </c>
      <c r="M1229" s="6" t="s">
        <f>=I1229+J1229+K1229+L1229</f>
      </c>
      <c r="N1229" s="30"/>
      <c r="O1229" s="30" t="s">
        <v>643</v>
      </c>
    </row>
    <row collapsed="false" customFormat="false" customHeight="false" hidden="false" ht="12.1" outlineLevel="0" r="1230">
      <c r="A1230" s="29" t="n">
        <v>45967.351215278</v>
      </c>
      <c r="B1230" s="30" t="s">
        <v>69</v>
      </c>
      <c r="C1230" s="30" t="s">
        <v>647</v>
      </c>
      <c r="D1230" s="30" t="s">
        <v>381</v>
      </c>
      <c r="E1230" s="30" t="s">
        <v>50</v>
      </c>
      <c r="F1230" s="30" t="s">
        <v>20</v>
      </c>
      <c r="G1230" s="31" t="n">
        <v>-1</v>
      </c>
      <c r="H1230" s="32" t="n">
        <v>1.1295</v>
      </c>
      <c r="I1230" s="32" t="n">
        <v>1.13</v>
      </c>
      <c r="J1230" s="32" t="n">
        <v>0</v>
      </c>
      <c r="K1230" s="32" t="n">
        <v>-0</v>
      </c>
      <c r="L1230" s="32" t="n">
        <v>-0</v>
      </c>
      <c r="M1230" s="6" t="s">
        <f>=I1230+J1230+K1230+L1230</f>
      </c>
      <c r="N1230" s="30"/>
      <c r="O1230" s="30" t="s">
        <v>643</v>
      </c>
    </row>
    <row collapsed="false" customFormat="false" customHeight="false" hidden="false" ht="12.1" outlineLevel="0" r="1231">
      <c r="A1231" s="29" t="n">
        <v>45967.351215278</v>
      </c>
      <c r="B1231" s="30" t="s">
        <v>69</v>
      </c>
      <c r="C1231" s="30" t="s">
        <v>647</v>
      </c>
      <c r="D1231" s="30" t="s">
        <v>381</v>
      </c>
      <c r="E1231" s="30" t="s">
        <v>50</v>
      </c>
      <c r="F1231" s="30" t="s">
        <v>20</v>
      </c>
      <c r="G1231" s="31" t="n">
        <v>-1</v>
      </c>
      <c r="H1231" s="32" t="n">
        <v>1.1295</v>
      </c>
      <c r="I1231" s="32" t="n">
        <v>1.13</v>
      </c>
      <c r="J1231" s="32" t="n">
        <v>0</v>
      </c>
      <c r="K1231" s="32" t="n">
        <v>-0</v>
      </c>
      <c r="L1231" s="32" t="n">
        <v>-0</v>
      </c>
      <c r="M1231" s="6" t="s">
        <f>=I1231+J1231+K1231+L1231</f>
      </c>
      <c r="N1231" s="30"/>
      <c r="O1231" s="30" t="s">
        <v>643</v>
      </c>
    </row>
    <row collapsed="false" customFormat="false" customHeight="false" hidden="false" ht="12.1" outlineLevel="0" r="1232">
      <c r="A1232" s="29" t="n">
        <v>45967.351215278</v>
      </c>
      <c r="B1232" s="30" t="s">
        <v>69</v>
      </c>
      <c r="C1232" s="30" t="s">
        <v>647</v>
      </c>
      <c r="D1232" s="30" t="s">
        <v>381</v>
      </c>
      <c r="E1232" s="30" t="s">
        <v>50</v>
      </c>
      <c r="F1232" s="30" t="s">
        <v>20</v>
      </c>
      <c r="G1232" s="31" t="n">
        <v>-1</v>
      </c>
      <c r="H1232" s="32" t="n">
        <v>1.1295</v>
      </c>
      <c r="I1232" s="32" t="n">
        <v>1.13</v>
      </c>
      <c r="J1232" s="32" t="n">
        <v>0</v>
      </c>
      <c r="K1232" s="32" t="n">
        <v>-0</v>
      </c>
      <c r="L1232" s="32" t="n">
        <v>-0</v>
      </c>
      <c r="M1232" s="6" t="s">
        <f>=I1232+J1232+K1232+L1232</f>
      </c>
      <c r="N1232" s="30"/>
      <c r="O1232" s="30" t="s">
        <v>643</v>
      </c>
    </row>
    <row collapsed="false" customFormat="false" customHeight="false" hidden="false" ht="12.1" outlineLevel="0" r="1233">
      <c r="A1233" s="29" t="n">
        <v>45967.351215278</v>
      </c>
      <c r="B1233" s="30" t="s">
        <v>69</v>
      </c>
      <c r="C1233" s="30" t="s">
        <v>647</v>
      </c>
      <c r="D1233" s="30" t="s">
        <v>381</v>
      </c>
      <c r="E1233" s="30" t="s">
        <v>50</v>
      </c>
      <c r="F1233" s="30" t="s">
        <v>20</v>
      </c>
      <c r="G1233" s="31" t="n">
        <v>-1</v>
      </c>
      <c r="H1233" s="32" t="n">
        <v>1.1295</v>
      </c>
      <c r="I1233" s="32" t="n">
        <v>1.13</v>
      </c>
      <c r="J1233" s="32" t="n">
        <v>0</v>
      </c>
      <c r="K1233" s="32" t="n">
        <v>-0</v>
      </c>
      <c r="L1233" s="32" t="n">
        <v>-0</v>
      </c>
      <c r="M1233" s="6" t="s">
        <f>=I1233+J1233+K1233+L1233</f>
      </c>
      <c r="N1233" s="30"/>
      <c r="O1233" s="30" t="s">
        <v>643</v>
      </c>
    </row>
    <row collapsed="false" customFormat="false" customHeight="false" hidden="false" ht="12.1" outlineLevel="0" r="1234">
      <c r="A1234" s="29" t="n">
        <v>45967.351215278</v>
      </c>
      <c r="B1234" s="30" t="s">
        <v>69</v>
      </c>
      <c r="C1234" s="30" t="s">
        <v>647</v>
      </c>
      <c r="D1234" s="30" t="s">
        <v>381</v>
      </c>
      <c r="E1234" s="30" t="s">
        <v>50</v>
      </c>
      <c r="F1234" s="30" t="s">
        <v>20</v>
      </c>
      <c r="G1234" s="31" t="n">
        <v>-1</v>
      </c>
      <c r="H1234" s="32" t="n">
        <v>1.1295</v>
      </c>
      <c r="I1234" s="32" t="n">
        <v>1.13</v>
      </c>
      <c r="J1234" s="32" t="n">
        <v>0</v>
      </c>
      <c r="K1234" s="32" t="n">
        <v>-0</v>
      </c>
      <c r="L1234" s="32" t="n">
        <v>-0</v>
      </c>
      <c r="M1234" s="6" t="s">
        <f>=I1234+J1234+K1234+L1234</f>
      </c>
      <c r="N1234" s="30"/>
      <c r="O1234" s="30" t="s">
        <v>643</v>
      </c>
    </row>
    <row collapsed="false" customFormat="false" customHeight="false" hidden="false" ht="12.1" outlineLevel="0" r="1235">
      <c r="A1235" s="29" t="n">
        <v>45967.351215278</v>
      </c>
      <c r="B1235" s="30" t="s">
        <v>69</v>
      </c>
      <c r="C1235" s="30" t="s">
        <v>647</v>
      </c>
      <c r="D1235" s="30" t="s">
        <v>381</v>
      </c>
      <c r="E1235" s="30" t="s">
        <v>50</v>
      </c>
      <c r="F1235" s="30" t="s">
        <v>20</v>
      </c>
      <c r="G1235" s="31" t="n">
        <v>-1</v>
      </c>
      <c r="H1235" s="32" t="n">
        <v>1.1295</v>
      </c>
      <c r="I1235" s="32" t="n">
        <v>1.13</v>
      </c>
      <c r="J1235" s="32" t="n">
        <v>0</v>
      </c>
      <c r="K1235" s="32" t="n">
        <v>-0</v>
      </c>
      <c r="L1235" s="32" t="n">
        <v>-0</v>
      </c>
      <c r="M1235" s="6" t="s">
        <f>=I1235+J1235+K1235+L1235</f>
      </c>
      <c r="N1235" s="30"/>
      <c r="O1235" s="30" t="s">
        <v>643</v>
      </c>
    </row>
    <row collapsed="false" customFormat="false" customHeight="false" hidden="false" ht="12.1" outlineLevel="0" r="1236">
      <c r="A1236" s="29" t="n">
        <v>45967.351215278</v>
      </c>
      <c r="B1236" s="30" t="s">
        <v>69</v>
      </c>
      <c r="C1236" s="30" t="s">
        <v>647</v>
      </c>
      <c r="D1236" s="30" t="s">
        <v>381</v>
      </c>
      <c r="E1236" s="30" t="s">
        <v>50</v>
      </c>
      <c r="F1236" s="30" t="s">
        <v>20</v>
      </c>
      <c r="G1236" s="31" t="n">
        <v>-1</v>
      </c>
      <c r="H1236" s="32" t="n">
        <v>1.1295</v>
      </c>
      <c r="I1236" s="32" t="n">
        <v>1.13</v>
      </c>
      <c r="J1236" s="32" t="n">
        <v>0</v>
      </c>
      <c r="K1236" s="32" t="n">
        <v>-0</v>
      </c>
      <c r="L1236" s="32" t="n">
        <v>-0</v>
      </c>
      <c r="M1236" s="6" t="s">
        <f>=I1236+J1236+K1236+L1236</f>
      </c>
      <c r="N1236" s="30"/>
      <c r="O1236" s="30" t="s">
        <v>643</v>
      </c>
    </row>
    <row collapsed="false" customFormat="false" customHeight="false" hidden="false" ht="12.1" outlineLevel="0" r="1237">
      <c r="A1237" s="29" t="n">
        <v>45967.351215278</v>
      </c>
      <c r="B1237" s="30" t="s">
        <v>69</v>
      </c>
      <c r="C1237" s="30" t="s">
        <v>647</v>
      </c>
      <c r="D1237" s="30" t="s">
        <v>381</v>
      </c>
      <c r="E1237" s="30" t="s">
        <v>50</v>
      </c>
      <c r="F1237" s="30" t="s">
        <v>20</v>
      </c>
      <c r="G1237" s="31" t="n">
        <v>-1</v>
      </c>
      <c r="H1237" s="32" t="n">
        <v>1.1295</v>
      </c>
      <c r="I1237" s="32" t="n">
        <v>1.13</v>
      </c>
      <c r="J1237" s="32" t="n">
        <v>0</v>
      </c>
      <c r="K1237" s="32" t="n">
        <v>-0</v>
      </c>
      <c r="L1237" s="32" t="n">
        <v>-0</v>
      </c>
      <c r="M1237" s="6" t="s">
        <f>=I1237+J1237+K1237+L1237</f>
      </c>
      <c r="N1237" s="30"/>
      <c r="O1237" s="30" t="s">
        <v>643</v>
      </c>
    </row>
    <row collapsed="false" customFormat="false" customHeight="false" hidden="false" ht="12.1" outlineLevel="0" r="1238">
      <c r="A1238" s="29" t="n">
        <v>45967.351215278</v>
      </c>
      <c r="B1238" s="30" t="s">
        <v>69</v>
      </c>
      <c r="C1238" s="30" t="s">
        <v>647</v>
      </c>
      <c r="D1238" s="30" t="s">
        <v>381</v>
      </c>
      <c r="E1238" s="30" t="s">
        <v>50</v>
      </c>
      <c r="F1238" s="30" t="s">
        <v>20</v>
      </c>
      <c r="G1238" s="31" t="n">
        <v>-1</v>
      </c>
      <c r="H1238" s="32" t="n">
        <v>1.1295</v>
      </c>
      <c r="I1238" s="32" t="n">
        <v>1.13</v>
      </c>
      <c r="J1238" s="32" t="n">
        <v>0</v>
      </c>
      <c r="K1238" s="32" t="n">
        <v>-0</v>
      </c>
      <c r="L1238" s="32" t="n">
        <v>-0</v>
      </c>
      <c r="M1238" s="6" t="s">
        <f>=I1238+J1238+K1238+L1238</f>
      </c>
      <c r="N1238" s="30"/>
      <c r="O1238" s="30" t="s">
        <v>643</v>
      </c>
    </row>
    <row collapsed="false" customFormat="false" customHeight="false" hidden="false" ht="12.1" outlineLevel="0" r="1239">
      <c r="A1239" s="29" t="n">
        <v>45967.351215278</v>
      </c>
      <c r="B1239" s="30" t="s">
        <v>69</v>
      </c>
      <c r="C1239" s="30" t="s">
        <v>647</v>
      </c>
      <c r="D1239" s="30" t="s">
        <v>381</v>
      </c>
      <c r="E1239" s="30" t="s">
        <v>50</v>
      </c>
      <c r="F1239" s="30" t="s">
        <v>20</v>
      </c>
      <c r="G1239" s="31" t="n">
        <v>-1</v>
      </c>
      <c r="H1239" s="32" t="n">
        <v>1.1295</v>
      </c>
      <c r="I1239" s="32" t="n">
        <v>1.13</v>
      </c>
      <c r="J1239" s="32" t="n">
        <v>0</v>
      </c>
      <c r="K1239" s="32" t="n">
        <v>-0</v>
      </c>
      <c r="L1239" s="32" t="n">
        <v>-0</v>
      </c>
      <c r="M1239" s="6" t="s">
        <f>=I1239+J1239+K1239+L1239</f>
      </c>
      <c r="N1239" s="30"/>
      <c r="O1239" s="30" t="s">
        <v>643</v>
      </c>
    </row>
    <row collapsed="false" customFormat="false" customHeight="false" hidden="false" ht="12.1" outlineLevel="0" r="1240">
      <c r="A1240" s="29" t="n">
        <v>45967.351215278</v>
      </c>
      <c r="B1240" s="30" t="s">
        <v>69</v>
      </c>
      <c r="C1240" s="30" t="s">
        <v>647</v>
      </c>
      <c r="D1240" s="30" t="s">
        <v>381</v>
      </c>
      <c r="E1240" s="30" t="s">
        <v>50</v>
      </c>
      <c r="F1240" s="30" t="s">
        <v>20</v>
      </c>
      <c r="G1240" s="31" t="n">
        <v>-1</v>
      </c>
      <c r="H1240" s="32" t="n">
        <v>1.1295</v>
      </c>
      <c r="I1240" s="32" t="n">
        <v>1.13</v>
      </c>
      <c r="J1240" s="32" t="n">
        <v>0</v>
      </c>
      <c r="K1240" s="32" t="n">
        <v>-0</v>
      </c>
      <c r="L1240" s="32" t="n">
        <v>-0</v>
      </c>
      <c r="M1240" s="6" t="s">
        <f>=I1240+J1240+K1240+L1240</f>
      </c>
      <c r="N1240" s="30"/>
      <c r="O1240" s="30" t="s">
        <v>643</v>
      </c>
    </row>
    <row collapsed="false" customFormat="false" customHeight="false" hidden="false" ht="12.1" outlineLevel="0" r="1241">
      <c r="A1241" s="29" t="n">
        <v>45967.351215278</v>
      </c>
      <c r="B1241" s="30" t="s">
        <v>69</v>
      </c>
      <c r="C1241" s="30" t="s">
        <v>647</v>
      </c>
      <c r="D1241" s="30" t="s">
        <v>381</v>
      </c>
      <c r="E1241" s="30" t="s">
        <v>50</v>
      </c>
      <c r="F1241" s="30" t="s">
        <v>20</v>
      </c>
      <c r="G1241" s="31" t="n">
        <v>-1</v>
      </c>
      <c r="H1241" s="32" t="n">
        <v>1.1295</v>
      </c>
      <c r="I1241" s="32" t="n">
        <v>1.13</v>
      </c>
      <c r="J1241" s="32" t="n">
        <v>0</v>
      </c>
      <c r="K1241" s="32" t="n">
        <v>-0</v>
      </c>
      <c r="L1241" s="32" t="n">
        <v>-0</v>
      </c>
      <c r="M1241" s="6" t="s">
        <f>=I1241+J1241+K1241+L1241</f>
      </c>
      <c r="N1241" s="30"/>
      <c r="O1241" s="30" t="s">
        <v>643</v>
      </c>
    </row>
    <row collapsed="false" customFormat="false" customHeight="false" hidden="false" ht="12.1" outlineLevel="0" r="1242">
      <c r="A1242" s="29" t="n">
        <v>45967.351215278</v>
      </c>
      <c r="B1242" s="30" t="s">
        <v>69</v>
      </c>
      <c r="C1242" s="30" t="s">
        <v>647</v>
      </c>
      <c r="D1242" s="30" t="s">
        <v>381</v>
      </c>
      <c r="E1242" s="30" t="s">
        <v>50</v>
      </c>
      <c r="F1242" s="30" t="s">
        <v>20</v>
      </c>
      <c r="G1242" s="31" t="n">
        <v>-1</v>
      </c>
      <c r="H1242" s="32" t="n">
        <v>1.1295</v>
      </c>
      <c r="I1242" s="32" t="n">
        <v>1.13</v>
      </c>
      <c r="J1242" s="32" t="n">
        <v>0</v>
      </c>
      <c r="K1242" s="32" t="n">
        <v>-0</v>
      </c>
      <c r="L1242" s="32" t="n">
        <v>-0</v>
      </c>
      <c r="M1242" s="6" t="s">
        <f>=I1242+J1242+K1242+L1242</f>
      </c>
      <c r="N1242" s="30"/>
      <c r="O1242" s="30" t="s">
        <v>643</v>
      </c>
    </row>
    <row collapsed="false" customFormat="false" customHeight="false" hidden="false" ht="12.1" outlineLevel="0" r="1243">
      <c r="A1243" s="29" t="n">
        <v>45967.351215278</v>
      </c>
      <c r="B1243" s="30" t="s">
        <v>69</v>
      </c>
      <c r="C1243" s="30" t="s">
        <v>647</v>
      </c>
      <c r="D1243" s="30" t="s">
        <v>381</v>
      </c>
      <c r="E1243" s="30" t="s">
        <v>50</v>
      </c>
      <c r="F1243" s="30" t="s">
        <v>20</v>
      </c>
      <c r="G1243" s="31" t="n">
        <v>-1</v>
      </c>
      <c r="H1243" s="32" t="n">
        <v>1.1295</v>
      </c>
      <c r="I1243" s="32" t="n">
        <v>1.13</v>
      </c>
      <c r="J1243" s="32" t="n">
        <v>0</v>
      </c>
      <c r="K1243" s="32" t="n">
        <v>-0</v>
      </c>
      <c r="L1243" s="32" t="n">
        <v>-0</v>
      </c>
      <c r="M1243" s="6" t="s">
        <f>=I1243+J1243+K1243+L1243</f>
      </c>
      <c r="N1243" s="30"/>
      <c r="O1243" s="30" t="s">
        <v>643</v>
      </c>
    </row>
    <row collapsed="false" customFormat="false" customHeight="false" hidden="false" ht="12.1" outlineLevel="0" r="1244">
      <c r="A1244" s="29" t="n">
        <v>45967.351215278</v>
      </c>
      <c r="B1244" s="30" t="s">
        <v>69</v>
      </c>
      <c r="C1244" s="30" t="s">
        <v>647</v>
      </c>
      <c r="D1244" s="30" t="s">
        <v>381</v>
      </c>
      <c r="E1244" s="30" t="s">
        <v>50</v>
      </c>
      <c r="F1244" s="30" t="s">
        <v>20</v>
      </c>
      <c r="G1244" s="31" t="n">
        <v>-1</v>
      </c>
      <c r="H1244" s="32" t="n">
        <v>1.1295</v>
      </c>
      <c r="I1244" s="32" t="n">
        <v>1.13</v>
      </c>
      <c r="J1244" s="32" t="n">
        <v>0</v>
      </c>
      <c r="K1244" s="32" t="n">
        <v>-0</v>
      </c>
      <c r="L1244" s="32" t="n">
        <v>-0</v>
      </c>
      <c r="M1244" s="6" t="s">
        <f>=I1244+J1244+K1244+L1244</f>
      </c>
      <c r="N1244" s="30"/>
      <c r="O1244" s="30" t="s">
        <v>643</v>
      </c>
    </row>
    <row collapsed="false" customFormat="false" customHeight="false" hidden="false" ht="12.1" outlineLevel="0" r="1245">
      <c r="A1245" s="29" t="n">
        <v>45967.351215278</v>
      </c>
      <c r="B1245" s="30" t="s">
        <v>69</v>
      </c>
      <c r="C1245" s="30" t="s">
        <v>647</v>
      </c>
      <c r="D1245" s="30" t="s">
        <v>381</v>
      </c>
      <c r="E1245" s="30" t="s">
        <v>50</v>
      </c>
      <c r="F1245" s="30" t="s">
        <v>20</v>
      </c>
      <c r="G1245" s="31" t="n">
        <v>-1</v>
      </c>
      <c r="H1245" s="32" t="n">
        <v>1.1295</v>
      </c>
      <c r="I1245" s="32" t="n">
        <v>1.13</v>
      </c>
      <c r="J1245" s="32" t="n">
        <v>0</v>
      </c>
      <c r="K1245" s="32" t="n">
        <v>-0</v>
      </c>
      <c r="L1245" s="32" t="n">
        <v>-0</v>
      </c>
      <c r="M1245" s="6" t="s">
        <f>=I1245+J1245+K1245+L1245</f>
      </c>
      <c r="N1245" s="30"/>
      <c r="O1245" s="30" t="s">
        <v>643</v>
      </c>
    </row>
    <row collapsed="false" customFormat="false" customHeight="false" hidden="false" ht="12.1" outlineLevel="0" r="1246">
      <c r="A1246" s="29" t="n">
        <v>45967.351215278</v>
      </c>
      <c r="B1246" s="30" t="s">
        <v>69</v>
      </c>
      <c r="C1246" s="30" t="s">
        <v>647</v>
      </c>
      <c r="D1246" s="30" t="s">
        <v>381</v>
      </c>
      <c r="E1246" s="30" t="s">
        <v>50</v>
      </c>
      <c r="F1246" s="30" t="s">
        <v>20</v>
      </c>
      <c r="G1246" s="31" t="n">
        <v>-1</v>
      </c>
      <c r="H1246" s="32" t="n">
        <v>1.1295</v>
      </c>
      <c r="I1246" s="32" t="n">
        <v>1.13</v>
      </c>
      <c r="J1246" s="32" t="n">
        <v>0</v>
      </c>
      <c r="K1246" s="32" t="n">
        <v>-0</v>
      </c>
      <c r="L1246" s="32" t="n">
        <v>-0</v>
      </c>
      <c r="M1246" s="6" t="s">
        <f>=I1246+J1246+K1246+L1246</f>
      </c>
      <c r="N1246" s="30"/>
      <c r="O1246" s="30" t="s">
        <v>643</v>
      </c>
    </row>
    <row collapsed="false" customFormat="false" customHeight="false" hidden="false" ht="12.1" outlineLevel="0" r="1247">
      <c r="A1247" s="29" t="n">
        <v>45967.351215278</v>
      </c>
      <c r="B1247" s="30" t="s">
        <v>69</v>
      </c>
      <c r="C1247" s="30" t="s">
        <v>647</v>
      </c>
      <c r="D1247" s="30" t="s">
        <v>381</v>
      </c>
      <c r="E1247" s="30" t="s">
        <v>50</v>
      </c>
      <c r="F1247" s="30" t="s">
        <v>20</v>
      </c>
      <c r="G1247" s="31" t="n">
        <v>-1</v>
      </c>
      <c r="H1247" s="32" t="n">
        <v>1.1295</v>
      </c>
      <c r="I1247" s="32" t="n">
        <v>1.13</v>
      </c>
      <c r="J1247" s="32" t="n">
        <v>0</v>
      </c>
      <c r="K1247" s="32" t="n">
        <v>-0</v>
      </c>
      <c r="L1247" s="32" t="n">
        <v>-0</v>
      </c>
      <c r="M1247" s="6" t="s">
        <f>=I1247+J1247+K1247+L1247</f>
      </c>
      <c r="N1247" s="30"/>
      <c r="O1247" s="30" t="s">
        <v>643</v>
      </c>
    </row>
    <row collapsed="false" customFormat="false" customHeight="false" hidden="false" ht="12.1" outlineLevel="0" r="1248">
      <c r="A1248" s="29" t="n">
        <v>45967.351215278</v>
      </c>
      <c r="B1248" s="30" t="s">
        <v>69</v>
      </c>
      <c r="C1248" s="30" t="s">
        <v>647</v>
      </c>
      <c r="D1248" s="30" t="s">
        <v>381</v>
      </c>
      <c r="E1248" s="30" t="s">
        <v>50</v>
      </c>
      <c r="F1248" s="30" t="s">
        <v>20</v>
      </c>
      <c r="G1248" s="31" t="n">
        <v>-1</v>
      </c>
      <c r="H1248" s="32" t="n">
        <v>1.1295</v>
      </c>
      <c r="I1248" s="32" t="n">
        <v>1.13</v>
      </c>
      <c r="J1248" s="32" t="n">
        <v>0</v>
      </c>
      <c r="K1248" s="32" t="n">
        <v>-0</v>
      </c>
      <c r="L1248" s="32" t="n">
        <v>-0</v>
      </c>
      <c r="M1248" s="6" t="s">
        <f>=I1248+J1248+K1248+L1248</f>
      </c>
      <c r="N1248" s="30"/>
      <c r="O1248" s="30" t="s">
        <v>643</v>
      </c>
    </row>
    <row collapsed="false" customFormat="false" customHeight="false" hidden="false" ht="12.1" outlineLevel="0" r="1249">
      <c r="A1249" s="29" t="n">
        <v>45967.351215278</v>
      </c>
      <c r="B1249" s="30" t="s">
        <v>69</v>
      </c>
      <c r="C1249" s="30" t="s">
        <v>647</v>
      </c>
      <c r="D1249" s="30" t="s">
        <v>381</v>
      </c>
      <c r="E1249" s="30" t="s">
        <v>50</v>
      </c>
      <c r="F1249" s="30" t="s">
        <v>20</v>
      </c>
      <c r="G1249" s="31" t="n">
        <v>-1</v>
      </c>
      <c r="H1249" s="32" t="n">
        <v>1.1295</v>
      </c>
      <c r="I1249" s="32" t="n">
        <v>1.13</v>
      </c>
      <c r="J1249" s="32" t="n">
        <v>0</v>
      </c>
      <c r="K1249" s="32" t="n">
        <v>-0</v>
      </c>
      <c r="L1249" s="32" t="n">
        <v>-0</v>
      </c>
      <c r="M1249" s="6" t="s">
        <f>=I1249+J1249+K1249+L1249</f>
      </c>
      <c r="N1249" s="30"/>
      <c r="O1249" s="30" t="s">
        <v>643</v>
      </c>
    </row>
    <row collapsed="false" customFormat="false" customHeight="false" hidden="false" ht="12.1" outlineLevel="0" r="1250">
      <c r="A1250" s="29" t="n">
        <v>45967.351215278</v>
      </c>
      <c r="B1250" s="30" t="s">
        <v>69</v>
      </c>
      <c r="C1250" s="30" t="s">
        <v>647</v>
      </c>
      <c r="D1250" s="30" t="s">
        <v>381</v>
      </c>
      <c r="E1250" s="30" t="s">
        <v>50</v>
      </c>
      <c r="F1250" s="30" t="s">
        <v>20</v>
      </c>
      <c r="G1250" s="31" t="n">
        <v>-1</v>
      </c>
      <c r="H1250" s="32" t="n">
        <v>1.1295</v>
      </c>
      <c r="I1250" s="32" t="n">
        <v>1.13</v>
      </c>
      <c r="J1250" s="32" t="n">
        <v>0</v>
      </c>
      <c r="K1250" s="32" t="n">
        <v>-0</v>
      </c>
      <c r="L1250" s="32" t="n">
        <v>-0</v>
      </c>
      <c r="M1250" s="6" t="s">
        <f>=I1250+J1250+K1250+L1250</f>
      </c>
      <c r="N1250" s="30"/>
      <c r="O1250" s="30" t="s">
        <v>643</v>
      </c>
    </row>
    <row collapsed="false" customFormat="false" customHeight="false" hidden="false" ht="12.1" outlineLevel="0" r="1251">
      <c r="A1251" s="29" t="n">
        <v>45967.351215278</v>
      </c>
      <c r="B1251" s="30" t="s">
        <v>69</v>
      </c>
      <c r="C1251" s="30" t="s">
        <v>647</v>
      </c>
      <c r="D1251" s="30" t="s">
        <v>381</v>
      </c>
      <c r="E1251" s="30" t="s">
        <v>50</v>
      </c>
      <c r="F1251" s="30" t="s">
        <v>20</v>
      </c>
      <c r="G1251" s="31" t="n">
        <v>-1</v>
      </c>
      <c r="H1251" s="32" t="n">
        <v>1.1295</v>
      </c>
      <c r="I1251" s="32" t="n">
        <v>1.13</v>
      </c>
      <c r="J1251" s="32" t="n">
        <v>0</v>
      </c>
      <c r="K1251" s="32" t="n">
        <v>-0</v>
      </c>
      <c r="L1251" s="32" t="n">
        <v>-0</v>
      </c>
      <c r="M1251" s="6" t="s">
        <f>=I1251+J1251+K1251+L1251</f>
      </c>
      <c r="N1251" s="30"/>
      <c r="O1251" s="30" t="s">
        <v>643</v>
      </c>
    </row>
    <row collapsed="false" customFormat="false" customHeight="false" hidden="false" ht="12.1" outlineLevel="0" r="1252">
      <c r="A1252" s="29" t="n">
        <v>45967.351215278</v>
      </c>
      <c r="B1252" s="30" t="s">
        <v>69</v>
      </c>
      <c r="C1252" s="30" t="s">
        <v>647</v>
      </c>
      <c r="D1252" s="30" t="s">
        <v>381</v>
      </c>
      <c r="E1252" s="30" t="s">
        <v>50</v>
      </c>
      <c r="F1252" s="30" t="s">
        <v>20</v>
      </c>
      <c r="G1252" s="31" t="n">
        <v>-1</v>
      </c>
      <c r="H1252" s="32" t="n">
        <v>1.1295</v>
      </c>
      <c r="I1252" s="32" t="n">
        <v>1.13</v>
      </c>
      <c r="J1252" s="32" t="n">
        <v>0</v>
      </c>
      <c r="K1252" s="32" t="n">
        <v>-0</v>
      </c>
      <c r="L1252" s="32" t="n">
        <v>-0</v>
      </c>
      <c r="M1252" s="6" t="s">
        <f>=I1252+J1252+K1252+L1252</f>
      </c>
      <c r="N1252" s="30"/>
      <c r="O1252" s="30" t="s">
        <v>643</v>
      </c>
    </row>
    <row collapsed="false" customFormat="false" customHeight="false" hidden="false" ht="12.1" outlineLevel="0" r="1253">
      <c r="A1253" s="29" t="n">
        <v>45967.351215278</v>
      </c>
      <c r="B1253" s="30" t="s">
        <v>69</v>
      </c>
      <c r="C1253" s="30" t="s">
        <v>647</v>
      </c>
      <c r="D1253" s="30" t="s">
        <v>381</v>
      </c>
      <c r="E1253" s="30" t="s">
        <v>50</v>
      </c>
      <c r="F1253" s="30" t="s">
        <v>20</v>
      </c>
      <c r="G1253" s="31" t="n">
        <v>-1</v>
      </c>
      <c r="H1253" s="32" t="n">
        <v>1.1295</v>
      </c>
      <c r="I1253" s="32" t="n">
        <v>1.13</v>
      </c>
      <c r="J1253" s="32" t="n">
        <v>0</v>
      </c>
      <c r="K1253" s="32" t="n">
        <v>-0</v>
      </c>
      <c r="L1253" s="32" t="n">
        <v>-0</v>
      </c>
      <c r="M1253" s="6" t="s">
        <f>=I1253+J1253+K1253+L1253</f>
      </c>
      <c r="N1253" s="30"/>
      <c r="O1253" s="30" t="s">
        <v>643</v>
      </c>
    </row>
    <row collapsed="false" customFormat="false" customHeight="false" hidden="false" ht="12.1" outlineLevel="0" r="1254">
      <c r="A1254" s="29" t="n">
        <v>45967.351215278</v>
      </c>
      <c r="B1254" s="30" t="s">
        <v>69</v>
      </c>
      <c r="C1254" s="30" t="s">
        <v>647</v>
      </c>
      <c r="D1254" s="30" t="s">
        <v>381</v>
      </c>
      <c r="E1254" s="30" t="s">
        <v>50</v>
      </c>
      <c r="F1254" s="30" t="s">
        <v>20</v>
      </c>
      <c r="G1254" s="31" t="n">
        <v>-1</v>
      </c>
      <c r="H1254" s="32" t="n">
        <v>1.1295</v>
      </c>
      <c r="I1254" s="32" t="n">
        <v>1.13</v>
      </c>
      <c r="J1254" s="32" t="n">
        <v>0</v>
      </c>
      <c r="K1254" s="32" t="n">
        <v>-0</v>
      </c>
      <c r="L1254" s="32" t="n">
        <v>-0</v>
      </c>
      <c r="M1254" s="6" t="s">
        <f>=I1254+J1254+K1254+L1254</f>
      </c>
      <c r="N1254" s="30"/>
      <c r="O1254" s="30" t="s">
        <v>643</v>
      </c>
    </row>
    <row collapsed="false" customFormat="false" customHeight="false" hidden="false" ht="12.1" outlineLevel="0" r="1255">
      <c r="A1255" s="29" t="n">
        <v>45967.351215278</v>
      </c>
      <c r="B1255" s="30" t="s">
        <v>69</v>
      </c>
      <c r="C1255" s="30" t="s">
        <v>647</v>
      </c>
      <c r="D1255" s="30" t="s">
        <v>381</v>
      </c>
      <c r="E1255" s="30" t="s">
        <v>50</v>
      </c>
      <c r="F1255" s="30" t="s">
        <v>20</v>
      </c>
      <c r="G1255" s="31" t="n">
        <v>-1</v>
      </c>
      <c r="H1255" s="32" t="n">
        <v>1.1295</v>
      </c>
      <c r="I1255" s="32" t="n">
        <v>1.13</v>
      </c>
      <c r="J1255" s="32" t="n">
        <v>0</v>
      </c>
      <c r="K1255" s="32" t="n">
        <v>-0</v>
      </c>
      <c r="L1255" s="32" t="n">
        <v>-0</v>
      </c>
      <c r="M1255" s="6" t="s">
        <f>=I1255+J1255+K1255+L1255</f>
      </c>
      <c r="N1255" s="30"/>
      <c r="O1255" s="30" t="s">
        <v>643</v>
      </c>
    </row>
    <row collapsed="false" customFormat="false" customHeight="false" hidden="false" ht="12.1" outlineLevel="0" r="1256">
      <c r="A1256" s="29" t="n">
        <v>45967.351215278</v>
      </c>
      <c r="B1256" s="30" t="s">
        <v>69</v>
      </c>
      <c r="C1256" s="30" t="s">
        <v>647</v>
      </c>
      <c r="D1256" s="30" t="s">
        <v>381</v>
      </c>
      <c r="E1256" s="30" t="s">
        <v>50</v>
      </c>
      <c r="F1256" s="30" t="s">
        <v>20</v>
      </c>
      <c r="G1256" s="31" t="n">
        <v>-1</v>
      </c>
      <c r="H1256" s="32" t="n">
        <v>1.1295</v>
      </c>
      <c r="I1256" s="32" t="n">
        <v>1.13</v>
      </c>
      <c r="J1256" s="32" t="n">
        <v>0</v>
      </c>
      <c r="K1256" s="32" t="n">
        <v>-0</v>
      </c>
      <c r="L1256" s="32" t="n">
        <v>-0</v>
      </c>
      <c r="M1256" s="6" t="s">
        <f>=I1256+J1256+K1256+L1256</f>
      </c>
      <c r="N1256" s="30"/>
      <c r="O1256" s="30" t="s">
        <v>643</v>
      </c>
    </row>
    <row collapsed="false" customFormat="false" customHeight="false" hidden="false" ht="12.1" outlineLevel="0" r="1257">
      <c r="A1257" s="29" t="n">
        <v>45967.351215278</v>
      </c>
      <c r="B1257" s="30" t="s">
        <v>69</v>
      </c>
      <c r="C1257" s="30" t="s">
        <v>647</v>
      </c>
      <c r="D1257" s="30" t="s">
        <v>381</v>
      </c>
      <c r="E1257" s="30" t="s">
        <v>50</v>
      </c>
      <c r="F1257" s="30" t="s">
        <v>20</v>
      </c>
      <c r="G1257" s="31" t="n">
        <v>-1</v>
      </c>
      <c r="H1257" s="32" t="n">
        <v>1.1295</v>
      </c>
      <c r="I1257" s="32" t="n">
        <v>1.13</v>
      </c>
      <c r="J1257" s="32" t="n">
        <v>0</v>
      </c>
      <c r="K1257" s="32" t="n">
        <v>-0</v>
      </c>
      <c r="L1257" s="32" t="n">
        <v>-0</v>
      </c>
      <c r="M1257" s="6" t="s">
        <f>=I1257+J1257+K1257+L1257</f>
      </c>
      <c r="N1257" s="30"/>
      <c r="O1257" s="30" t="s">
        <v>643</v>
      </c>
    </row>
    <row collapsed="false" customFormat="false" customHeight="false" hidden="false" ht="12.1" outlineLevel="0" r="1258">
      <c r="A1258" s="29" t="n">
        <v>45967.351215278</v>
      </c>
      <c r="B1258" s="30" t="s">
        <v>69</v>
      </c>
      <c r="C1258" s="30" t="s">
        <v>647</v>
      </c>
      <c r="D1258" s="30" t="s">
        <v>381</v>
      </c>
      <c r="E1258" s="30" t="s">
        <v>50</v>
      </c>
      <c r="F1258" s="30" t="s">
        <v>20</v>
      </c>
      <c r="G1258" s="31" t="n">
        <v>-1</v>
      </c>
      <c r="H1258" s="32" t="n">
        <v>1.1295</v>
      </c>
      <c r="I1258" s="32" t="n">
        <v>1.13</v>
      </c>
      <c r="J1258" s="32" t="n">
        <v>0</v>
      </c>
      <c r="K1258" s="32" t="n">
        <v>-0</v>
      </c>
      <c r="L1258" s="32" t="n">
        <v>-0</v>
      </c>
      <c r="M1258" s="6" t="s">
        <f>=I1258+J1258+K1258+L1258</f>
      </c>
      <c r="N1258" s="30"/>
      <c r="O1258" s="30" t="s">
        <v>643</v>
      </c>
    </row>
    <row collapsed="false" customFormat="false" customHeight="false" hidden="false" ht="12.1" outlineLevel="0" r="1259">
      <c r="A1259" s="29" t="n">
        <v>45967.351215278</v>
      </c>
      <c r="B1259" s="30" t="s">
        <v>69</v>
      </c>
      <c r="C1259" s="30" t="s">
        <v>647</v>
      </c>
      <c r="D1259" s="30" t="s">
        <v>381</v>
      </c>
      <c r="E1259" s="30" t="s">
        <v>50</v>
      </c>
      <c r="F1259" s="30" t="s">
        <v>20</v>
      </c>
      <c r="G1259" s="31" t="n">
        <v>-1</v>
      </c>
      <c r="H1259" s="32" t="n">
        <v>1.1295</v>
      </c>
      <c r="I1259" s="32" t="n">
        <v>1.13</v>
      </c>
      <c r="J1259" s="32" t="n">
        <v>0</v>
      </c>
      <c r="K1259" s="32" t="n">
        <v>-0</v>
      </c>
      <c r="L1259" s="32" t="n">
        <v>-0</v>
      </c>
      <c r="M1259" s="6" t="s">
        <f>=I1259+J1259+K1259+L1259</f>
      </c>
      <c r="N1259" s="30"/>
      <c r="O1259" s="30" t="s">
        <v>643</v>
      </c>
    </row>
    <row collapsed="false" customFormat="false" customHeight="false" hidden="false" ht="12.1" outlineLevel="0" r="1260">
      <c r="A1260" s="29" t="n">
        <v>45967.351215278</v>
      </c>
      <c r="B1260" s="30" t="s">
        <v>69</v>
      </c>
      <c r="C1260" s="30" t="s">
        <v>647</v>
      </c>
      <c r="D1260" s="30" t="s">
        <v>381</v>
      </c>
      <c r="E1260" s="30" t="s">
        <v>50</v>
      </c>
      <c r="F1260" s="30" t="s">
        <v>20</v>
      </c>
      <c r="G1260" s="31" t="n">
        <v>-1</v>
      </c>
      <c r="H1260" s="32" t="n">
        <v>1.1295</v>
      </c>
      <c r="I1260" s="32" t="n">
        <v>1.13</v>
      </c>
      <c r="J1260" s="32" t="n">
        <v>0</v>
      </c>
      <c r="K1260" s="32" t="n">
        <v>-0</v>
      </c>
      <c r="L1260" s="32" t="n">
        <v>-0</v>
      </c>
      <c r="M1260" s="6" t="s">
        <f>=I1260+J1260+K1260+L1260</f>
      </c>
      <c r="N1260" s="30"/>
      <c r="O1260" s="30" t="s">
        <v>643</v>
      </c>
    </row>
    <row collapsed="false" customFormat="false" customHeight="false" hidden="false" ht="12.1" outlineLevel="0" r="1261">
      <c r="A1261" s="29" t="n">
        <v>45967.351215278</v>
      </c>
      <c r="B1261" s="30" t="s">
        <v>69</v>
      </c>
      <c r="C1261" s="30" t="s">
        <v>647</v>
      </c>
      <c r="D1261" s="30" t="s">
        <v>381</v>
      </c>
      <c r="E1261" s="30" t="s">
        <v>50</v>
      </c>
      <c r="F1261" s="30" t="s">
        <v>20</v>
      </c>
      <c r="G1261" s="31" t="n">
        <v>-1</v>
      </c>
      <c r="H1261" s="32" t="n">
        <v>1.1295</v>
      </c>
      <c r="I1261" s="32" t="n">
        <v>1.13</v>
      </c>
      <c r="J1261" s="32" t="n">
        <v>0</v>
      </c>
      <c r="K1261" s="32" t="n">
        <v>-0</v>
      </c>
      <c r="L1261" s="32" t="n">
        <v>-0</v>
      </c>
      <c r="M1261" s="6" t="s">
        <f>=I1261+J1261+K1261+L1261</f>
      </c>
      <c r="N1261" s="30"/>
      <c r="O1261" s="30" t="s">
        <v>643</v>
      </c>
    </row>
    <row collapsed="false" customFormat="false" customHeight="false" hidden="false" ht="12.1" outlineLevel="0" r="1262">
      <c r="A1262" s="29" t="n">
        <v>45967.351215278</v>
      </c>
      <c r="B1262" s="30" t="s">
        <v>69</v>
      </c>
      <c r="C1262" s="30" t="s">
        <v>647</v>
      </c>
      <c r="D1262" s="30" t="s">
        <v>381</v>
      </c>
      <c r="E1262" s="30" t="s">
        <v>50</v>
      </c>
      <c r="F1262" s="30" t="s">
        <v>20</v>
      </c>
      <c r="G1262" s="31" t="n">
        <v>-1</v>
      </c>
      <c r="H1262" s="32" t="n">
        <v>1.1295</v>
      </c>
      <c r="I1262" s="32" t="n">
        <v>1.13</v>
      </c>
      <c r="J1262" s="32" t="n">
        <v>0</v>
      </c>
      <c r="K1262" s="32" t="n">
        <v>-0</v>
      </c>
      <c r="L1262" s="32" t="n">
        <v>-0</v>
      </c>
      <c r="M1262" s="6" t="s">
        <f>=I1262+J1262+K1262+L1262</f>
      </c>
      <c r="N1262" s="30"/>
      <c r="O1262" s="30" t="s">
        <v>643</v>
      </c>
    </row>
    <row collapsed="false" customFormat="false" customHeight="false" hidden="false" ht="12.1" outlineLevel="0" r="1263">
      <c r="A1263" s="29" t="n">
        <v>45967.351215278</v>
      </c>
      <c r="B1263" s="30" t="s">
        <v>69</v>
      </c>
      <c r="C1263" s="30" t="s">
        <v>647</v>
      </c>
      <c r="D1263" s="30" t="s">
        <v>381</v>
      </c>
      <c r="E1263" s="30" t="s">
        <v>50</v>
      </c>
      <c r="F1263" s="30" t="s">
        <v>20</v>
      </c>
      <c r="G1263" s="31" t="n">
        <v>-1</v>
      </c>
      <c r="H1263" s="32" t="n">
        <v>1.1295</v>
      </c>
      <c r="I1263" s="32" t="n">
        <v>1.13</v>
      </c>
      <c r="J1263" s="32" t="n">
        <v>0</v>
      </c>
      <c r="K1263" s="32" t="n">
        <v>-0</v>
      </c>
      <c r="L1263" s="32" t="n">
        <v>-0</v>
      </c>
      <c r="M1263" s="6" t="s">
        <f>=I1263+J1263+K1263+L1263</f>
      </c>
      <c r="N1263" s="30"/>
      <c r="O1263" s="30" t="s">
        <v>643</v>
      </c>
    </row>
    <row collapsed="false" customFormat="false" customHeight="false" hidden="false" ht="12.1" outlineLevel="0" r="1264">
      <c r="A1264" s="29" t="n">
        <v>45967.351215278</v>
      </c>
      <c r="B1264" s="30" t="s">
        <v>69</v>
      </c>
      <c r="C1264" s="30" t="s">
        <v>647</v>
      </c>
      <c r="D1264" s="30" t="s">
        <v>381</v>
      </c>
      <c r="E1264" s="30" t="s">
        <v>50</v>
      </c>
      <c r="F1264" s="30" t="s">
        <v>20</v>
      </c>
      <c r="G1264" s="31" t="n">
        <v>-1</v>
      </c>
      <c r="H1264" s="32" t="n">
        <v>1.1295</v>
      </c>
      <c r="I1264" s="32" t="n">
        <v>1.13</v>
      </c>
      <c r="J1264" s="32" t="n">
        <v>0</v>
      </c>
      <c r="K1264" s="32" t="n">
        <v>-0</v>
      </c>
      <c r="L1264" s="32" t="n">
        <v>-0</v>
      </c>
      <c r="M1264" s="6" t="s">
        <f>=I1264+J1264+K1264+L1264</f>
      </c>
      <c r="N1264" s="30"/>
      <c r="O1264" s="30" t="s">
        <v>643</v>
      </c>
    </row>
    <row collapsed="false" customFormat="false" customHeight="false" hidden="false" ht="12.1" outlineLevel="0" r="1265">
      <c r="A1265" s="29" t="n">
        <v>45967.351215278</v>
      </c>
      <c r="B1265" s="30" t="s">
        <v>69</v>
      </c>
      <c r="C1265" s="30" t="s">
        <v>647</v>
      </c>
      <c r="D1265" s="30" t="s">
        <v>381</v>
      </c>
      <c r="E1265" s="30" t="s">
        <v>50</v>
      </c>
      <c r="F1265" s="30" t="s">
        <v>20</v>
      </c>
      <c r="G1265" s="31" t="n">
        <v>-1</v>
      </c>
      <c r="H1265" s="32" t="n">
        <v>1.1295</v>
      </c>
      <c r="I1265" s="32" t="n">
        <v>1.13</v>
      </c>
      <c r="J1265" s="32" t="n">
        <v>0</v>
      </c>
      <c r="K1265" s="32" t="n">
        <v>-0</v>
      </c>
      <c r="L1265" s="32" t="n">
        <v>-0</v>
      </c>
      <c r="M1265" s="6" t="s">
        <f>=I1265+J1265+K1265+L1265</f>
      </c>
      <c r="N1265" s="30"/>
      <c r="O1265" s="30" t="s">
        <v>643</v>
      </c>
    </row>
    <row collapsed="false" customFormat="false" customHeight="false" hidden="false" ht="12.1" outlineLevel="0" r="1266">
      <c r="A1266" s="29" t="n">
        <v>45967.351215278</v>
      </c>
      <c r="B1266" s="30" t="s">
        <v>69</v>
      </c>
      <c r="C1266" s="30" t="s">
        <v>647</v>
      </c>
      <c r="D1266" s="30" t="s">
        <v>381</v>
      </c>
      <c r="E1266" s="30" t="s">
        <v>50</v>
      </c>
      <c r="F1266" s="30" t="s">
        <v>20</v>
      </c>
      <c r="G1266" s="31" t="n">
        <v>-1</v>
      </c>
      <c r="H1266" s="32" t="n">
        <v>1.1295</v>
      </c>
      <c r="I1266" s="32" t="n">
        <v>1.13</v>
      </c>
      <c r="J1266" s="32" t="n">
        <v>0</v>
      </c>
      <c r="K1266" s="32" t="n">
        <v>-0</v>
      </c>
      <c r="L1266" s="32" t="n">
        <v>-0</v>
      </c>
      <c r="M1266" s="6" t="s">
        <f>=I1266+J1266+K1266+L1266</f>
      </c>
      <c r="N1266" s="30"/>
      <c r="O1266" s="30" t="s">
        <v>643</v>
      </c>
    </row>
    <row collapsed="false" customFormat="false" customHeight="false" hidden="false" ht="12.1" outlineLevel="0" r="1267">
      <c r="A1267" s="29" t="n">
        <v>45967.351215278</v>
      </c>
      <c r="B1267" s="30" t="s">
        <v>69</v>
      </c>
      <c r="C1267" s="30" t="s">
        <v>647</v>
      </c>
      <c r="D1267" s="30" t="s">
        <v>381</v>
      </c>
      <c r="E1267" s="30" t="s">
        <v>50</v>
      </c>
      <c r="F1267" s="30" t="s">
        <v>20</v>
      </c>
      <c r="G1267" s="31" t="n">
        <v>-1</v>
      </c>
      <c r="H1267" s="32" t="n">
        <v>1.1295</v>
      </c>
      <c r="I1267" s="32" t="n">
        <v>1.13</v>
      </c>
      <c r="J1267" s="32" t="n">
        <v>0</v>
      </c>
      <c r="K1267" s="32" t="n">
        <v>-0</v>
      </c>
      <c r="L1267" s="32" t="n">
        <v>-0</v>
      </c>
      <c r="M1267" s="6" t="s">
        <f>=I1267+J1267+K1267+L1267</f>
      </c>
      <c r="N1267" s="30"/>
      <c r="O1267" s="30" t="s">
        <v>643</v>
      </c>
    </row>
    <row collapsed="false" customFormat="false" customHeight="false" hidden="false" ht="12.1" outlineLevel="0" r="1268">
      <c r="A1268" s="29" t="n">
        <v>45967.351215278</v>
      </c>
      <c r="B1268" s="30" t="s">
        <v>69</v>
      </c>
      <c r="C1268" s="30" t="s">
        <v>647</v>
      </c>
      <c r="D1268" s="30" t="s">
        <v>381</v>
      </c>
      <c r="E1268" s="30" t="s">
        <v>50</v>
      </c>
      <c r="F1268" s="30" t="s">
        <v>20</v>
      </c>
      <c r="G1268" s="31" t="n">
        <v>-1</v>
      </c>
      <c r="H1268" s="32" t="n">
        <v>1.1295</v>
      </c>
      <c r="I1268" s="32" t="n">
        <v>1.13</v>
      </c>
      <c r="J1268" s="32" t="n">
        <v>0</v>
      </c>
      <c r="K1268" s="32" t="n">
        <v>-0</v>
      </c>
      <c r="L1268" s="32" t="n">
        <v>-0</v>
      </c>
      <c r="M1268" s="6" t="s">
        <f>=I1268+J1268+K1268+L1268</f>
      </c>
      <c r="N1268" s="30"/>
      <c r="O1268" s="30" t="s">
        <v>643</v>
      </c>
    </row>
    <row collapsed="false" customFormat="false" customHeight="false" hidden="false" ht="12.1" outlineLevel="0" r="1269">
      <c r="A1269" s="29" t="n">
        <v>45967.351215278</v>
      </c>
      <c r="B1269" s="30" t="s">
        <v>69</v>
      </c>
      <c r="C1269" s="30" t="s">
        <v>647</v>
      </c>
      <c r="D1269" s="30" t="s">
        <v>381</v>
      </c>
      <c r="E1269" s="30" t="s">
        <v>50</v>
      </c>
      <c r="F1269" s="30" t="s">
        <v>20</v>
      </c>
      <c r="G1269" s="31" t="n">
        <v>-1</v>
      </c>
      <c r="H1269" s="32" t="n">
        <v>1.1295</v>
      </c>
      <c r="I1269" s="32" t="n">
        <v>1.13</v>
      </c>
      <c r="J1269" s="32" t="n">
        <v>0</v>
      </c>
      <c r="K1269" s="32" t="n">
        <v>-0</v>
      </c>
      <c r="L1269" s="32" t="n">
        <v>-0</v>
      </c>
      <c r="M1269" s="6" t="s">
        <f>=I1269+J1269+K1269+L1269</f>
      </c>
      <c r="N1269" s="30"/>
      <c r="O1269" s="30" t="s">
        <v>643</v>
      </c>
    </row>
    <row collapsed="false" customFormat="false" customHeight="false" hidden="false" ht="12.1" outlineLevel="0" r="1270">
      <c r="A1270" s="29" t="n">
        <v>45967.351215278</v>
      </c>
      <c r="B1270" s="30" t="s">
        <v>69</v>
      </c>
      <c r="C1270" s="30" t="s">
        <v>647</v>
      </c>
      <c r="D1270" s="30" t="s">
        <v>381</v>
      </c>
      <c r="E1270" s="30" t="s">
        <v>50</v>
      </c>
      <c r="F1270" s="30" t="s">
        <v>20</v>
      </c>
      <c r="G1270" s="31" t="n">
        <v>-1</v>
      </c>
      <c r="H1270" s="32" t="n">
        <v>1.1295</v>
      </c>
      <c r="I1270" s="32" t="n">
        <v>1.13</v>
      </c>
      <c r="J1270" s="32" t="n">
        <v>0</v>
      </c>
      <c r="K1270" s="32" t="n">
        <v>-0</v>
      </c>
      <c r="L1270" s="32" t="n">
        <v>-0</v>
      </c>
      <c r="M1270" s="6" t="s">
        <f>=I1270+J1270+K1270+L1270</f>
      </c>
      <c r="N1270" s="30"/>
      <c r="O1270" s="30" t="s">
        <v>643</v>
      </c>
    </row>
    <row collapsed="false" customFormat="false" customHeight="false" hidden="false" ht="12.1" outlineLevel="0" r="1271">
      <c r="A1271" s="29" t="n">
        <v>45967.351215278</v>
      </c>
      <c r="B1271" s="30" t="s">
        <v>69</v>
      </c>
      <c r="C1271" s="30" t="s">
        <v>647</v>
      </c>
      <c r="D1271" s="30" t="s">
        <v>381</v>
      </c>
      <c r="E1271" s="30" t="s">
        <v>50</v>
      </c>
      <c r="F1271" s="30" t="s">
        <v>20</v>
      </c>
      <c r="G1271" s="31" t="n">
        <v>-1</v>
      </c>
      <c r="H1271" s="32" t="n">
        <v>1.1295</v>
      </c>
      <c r="I1271" s="32" t="n">
        <v>1.13</v>
      </c>
      <c r="J1271" s="32" t="n">
        <v>0</v>
      </c>
      <c r="K1271" s="32" t="n">
        <v>-0</v>
      </c>
      <c r="L1271" s="32" t="n">
        <v>-0</v>
      </c>
      <c r="M1271" s="6" t="s">
        <f>=I1271+J1271+K1271+L1271</f>
      </c>
      <c r="N1271" s="30"/>
      <c r="O1271" s="30" t="s">
        <v>643</v>
      </c>
    </row>
    <row collapsed="false" customFormat="false" customHeight="false" hidden="false" ht="12.1" outlineLevel="0" r="1272">
      <c r="A1272" s="29" t="n">
        <v>45967.351215278</v>
      </c>
      <c r="B1272" s="30" t="s">
        <v>69</v>
      </c>
      <c r="C1272" s="30" t="s">
        <v>647</v>
      </c>
      <c r="D1272" s="30" t="s">
        <v>381</v>
      </c>
      <c r="E1272" s="30" t="s">
        <v>50</v>
      </c>
      <c r="F1272" s="30" t="s">
        <v>20</v>
      </c>
      <c r="G1272" s="31" t="n">
        <v>-1</v>
      </c>
      <c r="H1272" s="32" t="n">
        <v>1.1295</v>
      </c>
      <c r="I1272" s="32" t="n">
        <v>1.13</v>
      </c>
      <c r="J1272" s="32" t="n">
        <v>0</v>
      </c>
      <c r="K1272" s="32" t="n">
        <v>-0</v>
      </c>
      <c r="L1272" s="32" t="n">
        <v>-0</v>
      </c>
      <c r="M1272" s="6" t="s">
        <f>=I1272+J1272+K1272+L1272</f>
      </c>
      <c r="N1272" s="30"/>
      <c r="O1272" s="30" t="s">
        <v>643</v>
      </c>
    </row>
    <row collapsed="false" customFormat="false" customHeight="false" hidden="false" ht="12.1" outlineLevel="0" r="1273">
      <c r="A1273" s="29" t="n">
        <v>45967.351215278</v>
      </c>
      <c r="B1273" s="30" t="s">
        <v>69</v>
      </c>
      <c r="C1273" s="30" t="s">
        <v>647</v>
      </c>
      <c r="D1273" s="30" t="s">
        <v>381</v>
      </c>
      <c r="E1273" s="30" t="s">
        <v>50</v>
      </c>
      <c r="F1273" s="30" t="s">
        <v>20</v>
      </c>
      <c r="G1273" s="31" t="n">
        <v>-1</v>
      </c>
      <c r="H1273" s="32" t="n">
        <v>1.1295</v>
      </c>
      <c r="I1273" s="32" t="n">
        <v>1.13</v>
      </c>
      <c r="J1273" s="32" t="n">
        <v>0</v>
      </c>
      <c r="K1273" s="32" t="n">
        <v>-0</v>
      </c>
      <c r="L1273" s="32" t="n">
        <v>-0</v>
      </c>
      <c r="M1273" s="6" t="s">
        <f>=I1273+J1273+K1273+L1273</f>
      </c>
      <c r="N1273" s="30"/>
      <c r="O1273" s="30" t="s">
        <v>643</v>
      </c>
    </row>
    <row collapsed="false" customFormat="false" customHeight="false" hidden="false" ht="12.1" outlineLevel="0" r="1274">
      <c r="A1274" s="29" t="n">
        <v>45967.351215278</v>
      </c>
      <c r="B1274" s="30" t="s">
        <v>69</v>
      </c>
      <c r="C1274" s="30" t="s">
        <v>647</v>
      </c>
      <c r="D1274" s="30" t="s">
        <v>381</v>
      </c>
      <c r="E1274" s="30" t="s">
        <v>50</v>
      </c>
      <c r="F1274" s="30" t="s">
        <v>20</v>
      </c>
      <c r="G1274" s="31" t="n">
        <v>-1</v>
      </c>
      <c r="H1274" s="32" t="n">
        <v>1.1295</v>
      </c>
      <c r="I1274" s="32" t="n">
        <v>1.13</v>
      </c>
      <c r="J1274" s="32" t="n">
        <v>0</v>
      </c>
      <c r="K1274" s="32" t="n">
        <v>-0</v>
      </c>
      <c r="L1274" s="32" t="n">
        <v>-0</v>
      </c>
      <c r="M1274" s="6" t="s">
        <f>=I1274+J1274+K1274+L1274</f>
      </c>
      <c r="N1274" s="30"/>
      <c r="O1274" s="30" t="s">
        <v>643</v>
      </c>
    </row>
    <row collapsed="false" customFormat="false" customHeight="false" hidden="false" ht="12.1" outlineLevel="0" r="1275">
      <c r="A1275" s="29" t="n">
        <v>45967.351215278</v>
      </c>
      <c r="B1275" s="30" t="s">
        <v>69</v>
      </c>
      <c r="C1275" s="30" t="s">
        <v>647</v>
      </c>
      <c r="D1275" s="30" t="s">
        <v>381</v>
      </c>
      <c r="E1275" s="30" t="s">
        <v>50</v>
      </c>
      <c r="F1275" s="30" t="s">
        <v>20</v>
      </c>
      <c r="G1275" s="31" t="n">
        <v>-1</v>
      </c>
      <c r="H1275" s="32" t="n">
        <v>1.1295</v>
      </c>
      <c r="I1275" s="32" t="n">
        <v>1.13</v>
      </c>
      <c r="J1275" s="32" t="n">
        <v>0</v>
      </c>
      <c r="K1275" s="32" t="n">
        <v>-0</v>
      </c>
      <c r="L1275" s="32" t="n">
        <v>-0</v>
      </c>
      <c r="M1275" s="6" t="s">
        <f>=I1275+J1275+K1275+L1275</f>
      </c>
      <c r="N1275" s="30"/>
      <c r="O1275" s="30" t="s">
        <v>643</v>
      </c>
    </row>
    <row collapsed="false" customFormat="false" customHeight="false" hidden="false" ht="12.1" outlineLevel="0" r="1276">
      <c r="A1276" s="29" t="n">
        <v>45967.351215278</v>
      </c>
      <c r="B1276" s="30" t="s">
        <v>69</v>
      </c>
      <c r="C1276" s="30" t="s">
        <v>647</v>
      </c>
      <c r="D1276" s="30" t="s">
        <v>381</v>
      </c>
      <c r="E1276" s="30" t="s">
        <v>50</v>
      </c>
      <c r="F1276" s="30" t="s">
        <v>20</v>
      </c>
      <c r="G1276" s="31" t="n">
        <v>-1</v>
      </c>
      <c r="H1276" s="32" t="n">
        <v>1.1295</v>
      </c>
      <c r="I1276" s="32" t="n">
        <v>1.13</v>
      </c>
      <c r="J1276" s="32" t="n">
        <v>0</v>
      </c>
      <c r="K1276" s="32" t="n">
        <v>-0</v>
      </c>
      <c r="L1276" s="32" t="n">
        <v>-0</v>
      </c>
      <c r="M1276" s="6" t="s">
        <f>=I1276+J1276+K1276+L1276</f>
      </c>
      <c r="N1276" s="30"/>
      <c r="O1276" s="30" t="s">
        <v>643</v>
      </c>
    </row>
    <row collapsed="false" customFormat="false" customHeight="false" hidden="false" ht="12.1" outlineLevel="0" r="1277">
      <c r="A1277" s="29" t="n">
        <v>45967.351215278</v>
      </c>
      <c r="B1277" s="30" t="s">
        <v>69</v>
      </c>
      <c r="C1277" s="30" t="s">
        <v>647</v>
      </c>
      <c r="D1277" s="30" t="s">
        <v>381</v>
      </c>
      <c r="E1277" s="30" t="s">
        <v>50</v>
      </c>
      <c r="F1277" s="30" t="s">
        <v>20</v>
      </c>
      <c r="G1277" s="31" t="n">
        <v>-1</v>
      </c>
      <c r="H1277" s="32" t="n">
        <v>1.1295</v>
      </c>
      <c r="I1277" s="32" t="n">
        <v>1.13</v>
      </c>
      <c r="J1277" s="32" t="n">
        <v>0</v>
      </c>
      <c r="K1277" s="32" t="n">
        <v>-0</v>
      </c>
      <c r="L1277" s="32" t="n">
        <v>-0</v>
      </c>
      <c r="M1277" s="6" t="s">
        <f>=I1277+J1277+K1277+L1277</f>
      </c>
      <c r="N1277" s="30"/>
      <c r="O1277" s="30" t="s">
        <v>643</v>
      </c>
    </row>
    <row collapsed="false" customFormat="false" customHeight="false" hidden="false" ht="12.1" outlineLevel="0" r="1278">
      <c r="A1278" s="29" t="n">
        <v>45967.351215278</v>
      </c>
      <c r="B1278" s="30" t="s">
        <v>69</v>
      </c>
      <c r="C1278" s="30" t="s">
        <v>647</v>
      </c>
      <c r="D1278" s="30" t="s">
        <v>381</v>
      </c>
      <c r="E1278" s="30" t="s">
        <v>50</v>
      </c>
      <c r="F1278" s="30" t="s">
        <v>20</v>
      </c>
      <c r="G1278" s="31" t="n">
        <v>-1</v>
      </c>
      <c r="H1278" s="32" t="n">
        <v>1.1295</v>
      </c>
      <c r="I1278" s="32" t="n">
        <v>1.13</v>
      </c>
      <c r="J1278" s="32" t="n">
        <v>0</v>
      </c>
      <c r="K1278" s="32" t="n">
        <v>-0</v>
      </c>
      <c r="L1278" s="32" t="n">
        <v>-0</v>
      </c>
      <c r="M1278" s="6" t="s">
        <f>=I1278+J1278+K1278+L1278</f>
      </c>
      <c r="N1278" s="30"/>
      <c r="O1278" s="30" t="s">
        <v>643</v>
      </c>
    </row>
    <row collapsed="false" customFormat="false" customHeight="false" hidden="false" ht="12.1" outlineLevel="0" r="1279">
      <c r="A1279" s="29" t="n">
        <v>45967.351215278</v>
      </c>
      <c r="B1279" s="30" t="s">
        <v>69</v>
      </c>
      <c r="C1279" s="30" t="s">
        <v>647</v>
      </c>
      <c r="D1279" s="30" t="s">
        <v>381</v>
      </c>
      <c r="E1279" s="30" t="s">
        <v>50</v>
      </c>
      <c r="F1279" s="30" t="s">
        <v>20</v>
      </c>
      <c r="G1279" s="31" t="n">
        <v>-1</v>
      </c>
      <c r="H1279" s="32" t="n">
        <v>1.1295</v>
      </c>
      <c r="I1279" s="32" t="n">
        <v>1.13</v>
      </c>
      <c r="J1279" s="32" t="n">
        <v>0</v>
      </c>
      <c r="K1279" s="32" t="n">
        <v>-0</v>
      </c>
      <c r="L1279" s="32" t="n">
        <v>-0</v>
      </c>
      <c r="M1279" s="6" t="s">
        <f>=I1279+J1279+K1279+L1279</f>
      </c>
      <c r="N1279" s="30"/>
      <c r="O1279" s="30" t="s">
        <v>643</v>
      </c>
    </row>
    <row collapsed="false" customFormat="false" customHeight="false" hidden="false" ht="12.1" outlineLevel="0" r="1280">
      <c r="A1280" s="29" t="n">
        <v>45967.351215278</v>
      </c>
      <c r="B1280" s="30" t="s">
        <v>69</v>
      </c>
      <c r="C1280" s="30" t="s">
        <v>647</v>
      </c>
      <c r="D1280" s="30" t="s">
        <v>381</v>
      </c>
      <c r="E1280" s="30" t="s">
        <v>50</v>
      </c>
      <c r="F1280" s="30" t="s">
        <v>20</v>
      </c>
      <c r="G1280" s="31" t="n">
        <v>-1</v>
      </c>
      <c r="H1280" s="32" t="n">
        <v>1.1295</v>
      </c>
      <c r="I1280" s="32" t="n">
        <v>1.13</v>
      </c>
      <c r="J1280" s="32" t="n">
        <v>0</v>
      </c>
      <c r="K1280" s="32" t="n">
        <v>-0</v>
      </c>
      <c r="L1280" s="32" t="n">
        <v>-0</v>
      </c>
      <c r="M1280" s="6" t="s">
        <f>=I1280+J1280+K1280+L1280</f>
      </c>
      <c r="N1280" s="30"/>
      <c r="O1280" s="30" t="s">
        <v>643</v>
      </c>
    </row>
    <row collapsed="false" customFormat="false" customHeight="false" hidden="false" ht="12.1" outlineLevel="0" r="1281">
      <c r="A1281" s="29" t="n">
        <v>45967.351215278</v>
      </c>
      <c r="B1281" s="30" t="s">
        <v>69</v>
      </c>
      <c r="C1281" s="30" t="s">
        <v>647</v>
      </c>
      <c r="D1281" s="30" t="s">
        <v>381</v>
      </c>
      <c r="E1281" s="30" t="s">
        <v>50</v>
      </c>
      <c r="F1281" s="30" t="s">
        <v>20</v>
      </c>
      <c r="G1281" s="31" t="n">
        <v>-1</v>
      </c>
      <c r="H1281" s="32" t="n">
        <v>1.1295</v>
      </c>
      <c r="I1281" s="32" t="n">
        <v>1.13</v>
      </c>
      <c r="J1281" s="32" t="n">
        <v>0</v>
      </c>
      <c r="K1281" s="32" t="n">
        <v>-0</v>
      </c>
      <c r="L1281" s="32" t="n">
        <v>-0</v>
      </c>
      <c r="M1281" s="6" t="s">
        <f>=I1281+J1281+K1281+L1281</f>
      </c>
      <c r="N1281" s="30"/>
      <c r="O1281" s="30" t="s">
        <v>643</v>
      </c>
    </row>
    <row collapsed="false" customFormat="false" customHeight="false" hidden="false" ht="12.1" outlineLevel="0" r="1282">
      <c r="A1282" s="29" t="n">
        <v>45967.351215278</v>
      </c>
      <c r="B1282" s="30" t="s">
        <v>69</v>
      </c>
      <c r="C1282" s="30" t="s">
        <v>647</v>
      </c>
      <c r="D1282" s="30" t="s">
        <v>381</v>
      </c>
      <c r="E1282" s="30" t="s">
        <v>50</v>
      </c>
      <c r="F1282" s="30" t="s">
        <v>20</v>
      </c>
      <c r="G1282" s="31" t="n">
        <v>-1</v>
      </c>
      <c r="H1282" s="32" t="n">
        <v>1.1295</v>
      </c>
      <c r="I1282" s="32" t="n">
        <v>1.13</v>
      </c>
      <c r="J1282" s="32" t="n">
        <v>0</v>
      </c>
      <c r="K1282" s="32" t="n">
        <v>-0</v>
      </c>
      <c r="L1282" s="32" t="n">
        <v>-0</v>
      </c>
      <c r="M1282" s="6" t="s">
        <f>=I1282+J1282+K1282+L1282</f>
      </c>
      <c r="N1282" s="30"/>
      <c r="O1282" s="30" t="s">
        <v>643</v>
      </c>
    </row>
    <row collapsed="false" customFormat="false" customHeight="false" hidden="false" ht="12.1" outlineLevel="0" r="1283">
      <c r="A1283" s="29" t="n">
        <v>45967.351215278</v>
      </c>
      <c r="B1283" s="30" t="s">
        <v>69</v>
      </c>
      <c r="C1283" s="30" t="s">
        <v>647</v>
      </c>
      <c r="D1283" s="30" t="s">
        <v>381</v>
      </c>
      <c r="E1283" s="30" t="s">
        <v>50</v>
      </c>
      <c r="F1283" s="30" t="s">
        <v>20</v>
      </c>
      <c r="G1283" s="31" t="n">
        <v>-1</v>
      </c>
      <c r="H1283" s="32" t="n">
        <v>1.1295</v>
      </c>
      <c r="I1283" s="32" t="n">
        <v>1.13</v>
      </c>
      <c r="J1283" s="32" t="n">
        <v>0</v>
      </c>
      <c r="K1283" s="32" t="n">
        <v>-0</v>
      </c>
      <c r="L1283" s="32" t="n">
        <v>-0</v>
      </c>
      <c r="M1283" s="6" t="s">
        <f>=I1283+J1283+K1283+L1283</f>
      </c>
      <c r="N1283" s="30"/>
      <c r="O1283" s="30" t="s">
        <v>643</v>
      </c>
    </row>
    <row collapsed="false" customFormat="false" customHeight="false" hidden="false" ht="12.1" outlineLevel="0" r="1284">
      <c r="A1284" s="29" t="n">
        <v>45967.351215278</v>
      </c>
      <c r="B1284" s="30" t="s">
        <v>69</v>
      </c>
      <c r="C1284" s="30" t="s">
        <v>647</v>
      </c>
      <c r="D1284" s="30" t="s">
        <v>381</v>
      </c>
      <c r="E1284" s="30" t="s">
        <v>50</v>
      </c>
      <c r="F1284" s="30" t="s">
        <v>20</v>
      </c>
      <c r="G1284" s="31" t="n">
        <v>-1</v>
      </c>
      <c r="H1284" s="32" t="n">
        <v>1.1295</v>
      </c>
      <c r="I1284" s="32" t="n">
        <v>1.13</v>
      </c>
      <c r="J1284" s="32" t="n">
        <v>0</v>
      </c>
      <c r="K1284" s="32" t="n">
        <v>-0</v>
      </c>
      <c r="L1284" s="32" t="n">
        <v>-0</v>
      </c>
      <c r="M1284" s="6" t="s">
        <f>=I1284+J1284+K1284+L1284</f>
      </c>
      <c r="N1284" s="30"/>
      <c r="O1284" s="30" t="s">
        <v>643</v>
      </c>
    </row>
    <row collapsed="false" customFormat="false" customHeight="false" hidden="false" ht="12.1" outlineLevel="0" r="1285">
      <c r="A1285" s="29" t="n">
        <v>45967.351215278</v>
      </c>
      <c r="B1285" s="30" t="s">
        <v>69</v>
      </c>
      <c r="C1285" s="30" t="s">
        <v>647</v>
      </c>
      <c r="D1285" s="30" t="s">
        <v>381</v>
      </c>
      <c r="E1285" s="30" t="s">
        <v>50</v>
      </c>
      <c r="F1285" s="30" t="s">
        <v>20</v>
      </c>
      <c r="G1285" s="31" t="n">
        <v>-1</v>
      </c>
      <c r="H1285" s="32" t="n">
        <v>1.1295</v>
      </c>
      <c r="I1285" s="32" t="n">
        <v>1.13</v>
      </c>
      <c r="J1285" s="32" t="n">
        <v>0</v>
      </c>
      <c r="K1285" s="32" t="n">
        <v>-0</v>
      </c>
      <c r="L1285" s="32" t="n">
        <v>-0</v>
      </c>
      <c r="M1285" s="6" t="s">
        <f>=I1285+J1285+K1285+L1285</f>
      </c>
      <c r="N1285" s="30"/>
      <c r="O1285" s="30" t="s">
        <v>643</v>
      </c>
    </row>
    <row collapsed="false" customFormat="false" customHeight="false" hidden="false" ht="12.1" outlineLevel="0" r="1286">
      <c r="A1286" s="29" t="n">
        <v>45967.351215278</v>
      </c>
      <c r="B1286" s="30" t="s">
        <v>69</v>
      </c>
      <c r="C1286" s="30" t="s">
        <v>647</v>
      </c>
      <c r="D1286" s="30" t="s">
        <v>381</v>
      </c>
      <c r="E1286" s="30" t="s">
        <v>50</v>
      </c>
      <c r="F1286" s="30" t="s">
        <v>20</v>
      </c>
      <c r="G1286" s="31" t="n">
        <v>-1</v>
      </c>
      <c r="H1286" s="32" t="n">
        <v>1.1295</v>
      </c>
      <c r="I1286" s="32" t="n">
        <v>1.13</v>
      </c>
      <c r="J1286" s="32" t="n">
        <v>0</v>
      </c>
      <c r="K1286" s="32" t="n">
        <v>-0</v>
      </c>
      <c r="L1286" s="32" t="n">
        <v>-0</v>
      </c>
      <c r="M1286" s="6" t="s">
        <f>=I1286+J1286+K1286+L1286</f>
      </c>
      <c r="N1286" s="30"/>
      <c r="O1286" s="30" t="s">
        <v>643</v>
      </c>
    </row>
    <row collapsed="false" customFormat="false" customHeight="false" hidden="false" ht="12.1" outlineLevel="0" r="1287">
      <c r="A1287" s="29" t="n">
        <v>45967.351215278</v>
      </c>
      <c r="B1287" s="30" t="s">
        <v>69</v>
      </c>
      <c r="C1287" s="30" t="s">
        <v>647</v>
      </c>
      <c r="D1287" s="30" t="s">
        <v>381</v>
      </c>
      <c r="E1287" s="30" t="s">
        <v>50</v>
      </c>
      <c r="F1287" s="30" t="s">
        <v>20</v>
      </c>
      <c r="G1287" s="31" t="n">
        <v>-1</v>
      </c>
      <c r="H1287" s="32" t="n">
        <v>1.1295</v>
      </c>
      <c r="I1287" s="32" t="n">
        <v>1.13</v>
      </c>
      <c r="J1287" s="32" t="n">
        <v>0</v>
      </c>
      <c r="K1287" s="32" t="n">
        <v>-0</v>
      </c>
      <c r="L1287" s="32" t="n">
        <v>-0</v>
      </c>
      <c r="M1287" s="6" t="s">
        <f>=I1287+J1287+K1287+L1287</f>
      </c>
      <c r="N1287" s="30"/>
      <c r="O1287" s="30" t="s">
        <v>643</v>
      </c>
    </row>
    <row collapsed="false" customFormat="false" customHeight="false" hidden="false" ht="12.1" outlineLevel="0" r="1288">
      <c r="A1288" s="29" t="n">
        <v>45967.351215278</v>
      </c>
      <c r="B1288" s="30" t="s">
        <v>69</v>
      </c>
      <c r="C1288" s="30" t="s">
        <v>647</v>
      </c>
      <c r="D1288" s="30" t="s">
        <v>381</v>
      </c>
      <c r="E1288" s="30" t="s">
        <v>50</v>
      </c>
      <c r="F1288" s="30" t="s">
        <v>20</v>
      </c>
      <c r="G1288" s="31" t="n">
        <v>-1</v>
      </c>
      <c r="H1288" s="32" t="n">
        <v>1.1295</v>
      </c>
      <c r="I1288" s="32" t="n">
        <v>1.13</v>
      </c>
      <c r="J1288" s="32" t="n">
        <v>0</v>
      </c>
      <c r="K1288" s="32" t="n">
        <v>-0</v>
      </c>
      <c r="L1288" s="32" t="n">
        <v>-0</v>
      </c>
      <c r="M1288" s="6" t="s">
        <f>=I1288+J1288+K1288+L1288</f>
      </c>
      <c r="N1288" s="30"/>
      <c r="O1288" s="30" t="s">
        <v>643</v>
      </c>
    </row>
    <row collapsed="false" customFormat="false" customHeight="false" hidden="false" ht="12.1" outlineLevel="0" r="1289">
      <c r="A1289" s="29" t="n">
        <v>45967.351215278</v>
      </c>
      <c r="B1289" s="30" t="s">
        <v>69</v>
      </c>
      <c r="C1289" s="30" t="s">
        <v>647</v>
      </c>
      <c r="D1289" s="30" t="s">
        <v>381</v>
      </c>
      <c r="E1289" s="30" t="s">
        <v>50</v>
      </c>
      <c r="F1289" s="30" t="s">
        <v>20</v>
      </c>
      <c r="G1289" s="31" t="n">
        <v>-1</v>
      </c>
      <c r="H1289" s="32" t="n">
        <v>1.1295</v>
      </c>
      <c r="I1289" s="32" t="n">
        <v>1.13</v>
      </c>
      <c r="J1289" s="32" t="n">
        <v>0</v>
      </c>
      <c r="K1289" s="32" t="n">
        <v>-0</v>
      </c>
      <c r="L1289" s="32" t="n">
        <v>-0</v>
      </c>
      <c r="M1289" s="6" t="s">
        <f>=I1289+J1289+K1289+L1289</f>
      </c>
      <c r="N1289" s="30"/>
      <c r="O1289" s="30" t="s">
        <v>643</v>
      </c>
    </row>
    <row collapsed="false" customFormat="false" customHeight="false" hidden="false" ht="12.1" outlineLevel="0" r="1290">
      <c r="A1290" s="29" t="n">
        <v>45967.351215278</v>
      </c>
      <c r="B1290" s="30" t="s">
        <v>69</v>
      </c>
      <c r="C1290" s="30" t="s">
        <v>647</v>
      </c>
      <c r="D1290" s="30" t="s">
        <v>381</v>
      </c>
      <c r="E1290" s="30" t="s">
        <v>50</v>
      </c>
      <c r="F1290" s="30" t="s">
        <v>20</v>
      </c>
      <c r="G1290" s="31" t="n">
        <v>-1</v>
      </c>
      <c r="H1290" s="32" t="n">
        <v>1.1295</v>
      </c>
      <c r="I1290" s="32" t="n">
        <v>1.13</v>
      </c>
      <c r="J1290" s="32" t="n">
        <v>0</v>
      </c>
      <c r="K1290" s="32" t="n">
        <v>-0</v>
      </c>
      <c r="L1290" s="32" t="n">
        <v>-0</v>
      </c>
      <c r="M1290" s="6" t="s">
        <f>=I1290+J1290+K1290+L1290</f>
      </c>
      <c r="N1290" s="30"/>
      <c r="O1290" s="30" t="s">
        <v>643</v>
      </c>
    </row>
    <row collapsed="false" customFormat="false" customHeight="false" hidden="false" ht="12.1" outlineLevel="0" r="1291">
      <c r="A1291" s="29" t="n">
        <v>45967.351215278</v>
      </c>
      <c r="B1291" s="30" t="s">
        <v>69</v>
      </c>
      <c r="C1291" s="30" t="s">
        <v>647</v>
      </c>
      <c r="D1291" s="30" t="s">
        <v>381</v>
      </c>
      <c r="E1291" s="30" t="s">
        <v>50</v>
      </c>
      <c r="F1291" s="30" t="s">
        <v>20</v>
      </c>
      <c r="G1291" s="31" t="n">
        <v>-1</v>
      </c>
      <c r="H1291" s="32" t="n">
        <v>1.1295</v>
      </c>
      <c r="I1291" s="32" t="n">
        <v>1.13</v>
      </c>
      <c r="J1291" s="32" t="n">
        <v>0</v>
      </c>
      <c r="K1291" s="32" t="n">
        <v>-0</v>
      </c>
      <c r="L1291" s="32" t="n">
        <v>-0</v>
      </c>
      <c r="M1291" s="6" t="s">
        <f>=I1291+J1291+K1291+L1291</f>
      </c>
      <c r="N1291" s="30"/>
      <c r="O1291" s="30" t="s">
        <v>643</v>
      </c>
    </row>
    <row collapsed="false" customFormat="false" customHeight="false" hidden="false" ht="12.1" outlineLevel="0" r="1292">
      <c r="A1292" s="29" t="n">
        <v>45967.351215278</v>
      </c>
      <c r="B1292" s="30" t="s">
        <v>69</v>
      </c>
      <c r="C1292" s="30" t="s">
        <v>647</v>
      </c>
      <c r="D1292" s="30" t="s">
        <v>381</v>
      </c>
      <c r="E1292" s="30" t="s">
        <v>50</v>
      </c>
      <c r="F1292" s="30" t="s">
        <v>20</v>
      </c>
      <c r="G1292" s="31" t="n">
        <v>-1</v>
      </c>
      <c r="H1292" s="32" t="n">
        <v>1.1295</v>
      </c>
      <c r="I1292" s="32" t="n">
        <v>1.13</v>
      </c>
      <c r="J1292" s="32" t="n">
        <v>0</v>
      </c>
      <c r="K1292" s="32" t="n">
        <v>-0</v>
      </c>
      <c r="L1292" s="32" t="n">
        <v>-0</v>
      </c>
      <c r="M1292" s="6" t="s">
        <f>=I1292+J1292+K1292+L1292</f>
      </c>
      <c r="N1292" s="30"/>
      <c r="O1292" s="30" t="s">
        <v>643</v>
      </c>
    </row>
    <row collapsed="false" customFormat="false" customHeight="false" hidden="false" ht="12.1" outlineLevel="0" r="1293">
      <c r="A1293" s="29" t="n">
        <v>45967.351215278</v>
      </c>
      <c r="B1293" s="30" t="s">
        <v>69</v>
      </c>
      <c r="C1293" s="30" t="s">
        <v>647</v>
      </c>
      <c r="D1293" s="30" t="s">
        <v>381</v>
      </c>
      <c r="E1293" s="30" t="s">
        <v>50</v>
      </c>
      <c r="F1293" s="30" t="s">
        <v>20</v>
      </c>
      <c r="G1293" s="31" t="n">
        <v>-1</v>
      </c>
      <c r="H1293" s="32" t="n">
        <v>1.1295</v>
      </c>
      <c r="I1293" s="32" t="n">
        <v>1.13</v>
      </c>
      <c r="J1293" s="32" t="n">
        <v>0</v>
      </c>
      <c r="K1293" s="32" t="n">
        <v>-0</v>
      </c>
      <c r="L1293" s="32" t="n">
        <v>-0</v>
      </c>
      <c r="M1293" s="6" t="s">
        <f>=I1293+J1293+K1293+L1293</f>
      </c>
      <c r="N1293" s="30"/>
      <c r="O1293" s="30" t="s">
        <v>643</v>
      </c>
    </row>
    <row collapsed="false" customFormat="false" customHeight="false" hidden="false" ht="12.1" outlineLevel="0" r="1294">
      <c r="A1294" s="29" t="n">
        <v>45967.351215278</v>
      </c>
      <c r="B1294" s="30" t="s">
        <v>69</v>
      </c>
      <c r="C1294" s="30" t="s">
        <v>647</v>
      </c>
      <c r="D1294" s="30" t="s">
        <v>381</v>
      </c>
      <c r="E1294" s="30" t="s">
        <v>50</v>
      </c>
      <c r="F1294" s="30" t="s">
        <v>20</v>
      </c>
      <c r="G1294" s="31" t="n">
        <v>-1</v>
      </c>
      <c r="H1294" s="32" t="n">
        <v>1.1295</v>
      </c>
      <c r="I1294" s="32" t="n">
        <v>1.13</v>
      </c>
      <c r="J1294" s="32" t="n">
        <v>0</v>
      </c>
      <c r="K1294" s="32" t="n">
        <v>-0</v>
      </c>
      <c r="L1294" s="32" t="n">
        <v>-0</v>
      </c>
      <c r="M1294" s="6" t="s">
        <f>=I1294+J1294+K1294+L1294</f>
      </c>
      <c r="N1294" s="30"/>
      <c r="O1294" s="30" t="s">
        <v>643</v>
      </c>
    </row>
    <row collapsed="false" customFormat="false" customHeight="false" hidden="false" ht="12.1" outlineLevel="0" r="1295">
      <c r="A1295" s="29" t="n">
        <v>45967.351215278</v>
      </c>
      <c r="B1295" s="30" t="s">
        <v>69</v>
      </c>
      <c r="C1295" s="30" t="s">
        <v>647</v>
      </c>
      <c r="D1295" s="30" t="s">
        <v>381</v>
      </c>
      <c r="E1295" s="30" t="s">
        <v>50</v>
      </c>
      <c r="F1295" s="30" t="s">
        <v>20</v>
      </c>
      <c r="G1295" s="31" t="n">
        <v>-1</v>
      </c>
      <c r="H1295" s="32" t="n">
        <v>1.1295</v>
      </c>
      <c r="I1295" s="32" t="n">
        <v>1.13</v>
      </c>
      <c r="J1295" s="32" t="n">
        <v>0</v>
      </c>
      <c r="K1295" s="32" t="n">
        <v>-0</v>
      </c>
      <c r="L1295" s="32" t="n">
        <v>-0</v>
      </c>
      <c r="M1295" s="6" t="s">
        <f>=I1295+J1295+K1295+L1295</f>
      </c>
      <c r="N1295" s="30"/>
      <c r="O1295" s="30" t="s">
        <v>643</v>
      </c>
    </row>
    <row collapsed="false" customFormat="false" customHeight="false" hidden="false" ht="12.1" outlineLevel="0" r="1296">
      <c r="A1296" s="29" t="n">
        <v>45967.351215278</v>
      </c>
      <c r="B1296" s="30" t="s">
        <v>69</v>
      </c>
      <c r="C1296" s="30" t="s">
        <v>647</v>
      </c>
      <c r="D1296" s="30" t="s">
        <v>381</v>
      </c>
      <c r="E1296" s="30" t="s">
        <v>50</v>
      </c>
      <c r="F1296" s="30" t="s">
        <v>20</v>
      </c>
      <c r="G1296" s="31" t="n">
        <v>-1</v>
      </c>
      <c r="H1296" s="32" t="n">
        <v>1.1295</v>
      </c>
      <c r="I1296" s="32" t="n">
        <v>1.13</v>
      </c>
      <c r="J1296" s="32" t="n">
        <v>0</v>
      </c>
      <c r="K1296" s="32" t="n">
        <v>-0</v>
      </c>
      <c r="L1296" s="32" t="n">
        <v>-0</v>
      </c>
      <c r="M1296" s="6" t="s">
        <f>=I1296+J1296+K1296+L1296</f>
      </c>
      <c r="N1296" s="30"/>
      <c r="O1296" s="30" t="s">
        <v>643</v>
      </c>
    </row>
    <row collapsed="false" customFormat="false" customHeight="false" hidden="false" ht="12.1" outlineLevel="0" r="1297">
      <c r="A1297" s="29" t="n">
        <v>45967.351215278</v>
      </c>
      <c r="B1297" s="30" t="s">
        <v>69</v>
      </c>
      <c r="C1297" s="30" t="s">
        <v>647</v>
      </c>
      <c r="D1297" s="30" t="s">
        <v>381</v>
      </c>
      <c r="E1297" s="30" t="s">
        <v>50</v>
      </c>
      <c r="F1297" s="30" t="s">
        <v>20</v>
      </c>
      <c r="G1297" s="31" t="n">
        <v>-1</v>
      </c>
      <c r="H1297" s="32" t="n">
        <v>1.1295</v>
      </c>
      <c r="I1297" s="32" t="n">
        <v>1.13</v>
      </c>
      <c r="J1297" s="32" t="n">
        <v>0</v>
      </c>
      <c r="K1297" s="32" t="n">
        <v>-0</v>
      </c>
      <c r="L1297" s="32" t="n">
        <v>-0</v>
      </c>
      <c r="M1297" s="6" t="s">
        <f>=I1297+J1297+K1297+L1297</f>
      </c>
      <c r="N1297" s="30"/>
      <c r="O1297" s="30" t="s">
        <v>643</v>
      </c>
    </row>
    <row collapsed="false" customFormat="false" customHeight="false" hidden="false" ht="12.1" outlineLevel="0" r="1298">
      <c r="A1298" s="29" t="n">
        <v>45967.351215278</v>
      </c>
      <c r="B1298" s="30" t="s">
        <v>69</v>
      </c>
      <c r="C1298" s="30" t="s">
        <v>647</v>
      </c>
      <c r="D1298" s="30" t="s">
        <v>381</v>
      </c>
      <c r="E1298" s="30" t="s">
        <v>50</v>
      </c>
      <c r="F1298" s="30" t="s">
        <v>20</v>
      </c>
      <c r="G1298" s="31" t="n">
        <v>-1</v>
      </c>
      <c r="H1298" s="32" t="n">
        <v>1.1295</v>
      </c>
      <c r="I1298" s="32" t="n">
        <v>1.13</v>
      </c>
      <c r="J1298" s="32" t="n">
        <v>0</v>
      </c>
      <c r="K1298" s="32" t="n">
        <v>-0</v>
      </c>
      <c r="L1298" s="32" t="n">
        <v>-0</v>
      </c>
      <c r="M1298" s="6" t="s">
        <f>=I1298+J1298+K1298+L1298</f>
      </c>
      <c r="N1298" s="30"/>
      <c r="O1298" s="30" t="s">
        <v>643</v>
      </c>
    </row>
    <row collapsed="false" customFormat="false" customHeight="false" hidden="false" ht="12.1" outlineLevel="0" r="1299">
      <c r="A1299" s="29" t="n">
        <v>45967.351215278</v>
      </c>
      <c r="B1299" s="30" t="s">
        <v>69</v>
      </c>
      <c r="C1299" s="30" t="s">
        <v>647</v>
      </c>
      <c r="D1299" s="30" t="s">
        <v>381</v>
      </c>
      <c r="E1299" s="30" t="s">
        <v>50</v>
      </c>
      <c r="F1299" s="30" t="s">
        <v>20</v>
      </c>
      <c r="G1299" s="31" t="n">
        <v>-1</v>
      </c>
      <c r="H1299" s="32" t="n">
        <v>1.1295</v>
      </c>
      <c r="I1299" s="32" t="n">
        <v>1.13</v>
      </c>
      <c r="J1299" s="32" t="n">
        <v>0</v>
      </c>
      <c r="K1299" s="32" t="n">
        <v>-0</v>
      </c>
      <c r="L1299" s="32" t="n">
        <v>-0</v>
      </c>
      <c r="M1299" s="6" t="s">
        <f>=I1299+J1299+K1299+L1299</f>
      </c>
      <c r="N1299" s="30"/>
      <c r="O1299" s="30" t="s">
        <v>643</v>
      </c>
    </row>
    <row collapsed="false" customFormat="false" customHeight="false" hidden="false" ht="12.1" outlineLevel="0" r="1300">
      <c r="A1300" s="29" t="n">
        <v>45967.351215278</v>
      </c>
      <c r="B1300" s="30" t="s">
        <v>69</v>
      </c>
      <c r="C1300" s="30" t="s">
        <v>647</v>
      </c>
      <c r="D1300" s="30" t="s">
        <v>381</v>
      </c>
      <c r="E1300" s="30" t="s">
        <v>50</v>
      </c>
      <c r="F1300" s="30" t="s">
        <v>20</v>
      </c>
      <c r="G1300" s="31" t="n">
        <v>-1</v>
      </c>
      <c r="H1300" s="32" t="n">
        <v>1.1295</v>
      </c>
      <c r="I1300" s="32" t="n">
        <v>1.13</v>
      </c>
      <c r="J1300" s="32" t="n">
        <v>0</v>
      </c>
      <c r="K1300" s="32" t="n">
        <v>-0</v>
      </c>
      <c r="L1300" s="32" t="n">
        <v>-0</v>
      </c>
      <c r="M1300" s="6" t="s">
        <f>=I1300+J1300+K1300+L1300</f>
      </c>
      <c r="N1300" s="30"/>
      <c r="O1300" s="30" t="s">
        <v>643</v>
      </c>
    </row>
    <row collapsed="false" customFormat="false" customHeight="false" hidden="false" ht="12.1" outlineLevel="0" r="1301">
      <c r="A1301" s="29" t="n">
        <v>45967.351215278</v>
      </c>
      <c r="B1301" s="30" t="s">
        <v>69</v>
      </c>
      <c r="C1301" s="30" t="s">
        <v>647</v>
      </c>
      <c r="D1301" s="30" t="s">
        <v>381</v>
      </c>
      <c r="E1301" s="30" t="s">
        <v>50</v>
      </c>
      <c r="F1301" s="30" t="s">
        <v>20</v>
      </c>
      <c r="G1301" s="31" t="n">
        <v>-1</v>
      </c>
      <c r="H1301" s="32" t="n">
        <v>1.1295</v>
      </c>
      <c r="I1301" s="32" t="n">
        <v>1.13</v>
      </c>
      <c r="J1301" s="32" t="n">
        <v>0</v>
      </c>
      <c r="K1301" s="32" t="n">
        <v>-0</v>
      </c>
      <c r="L1301" s="32" t="n">
        <v>-0</v>
      </c>
      <c r="M1301" s="6" t="s">
        <f>=I1301+J1301+K1301+L1301</f>
      </c>
      <c r="N1301" s="30"/>
      <c r="O1301" s="30" t="s">
        <v>643</v>
      </c>
    </row>
    <row collapsed="false" customFormat="false" customHeight="false" hidden="false" ht="12.1" outlineLevel="0" r="1302">
      <c r="A1302" s="29" t="n">
        <v>45967.351215278</v>
      </c>
      <c r="B1302" s="30" t="s">
        <v>69</v>
      </c>
      <c r="C1302" s="30" t="s">
        <v>647</v>
      </c>
      <c r="D1302" s="30" t="s">
        <v>381</v>
      </c>
      <c r="E1302" s="30" t="s">
        <v>50</v>
      </c>
      <c r="F1302" s="30" t="s">
        <v>20</v>
      </c>
      <c r="G1302" s="31" t="n">
        <v>-1</v>
      </c>
      <c r="H1302" s="32" t="n">
        <v>1.1295</v>
      </c>
      <c r="I1302" s="32" t="n">
        <v>1.13</v>
      </c>
      <c r="J1302" s="32" t="n">
        <v>0</v>
      </c>
      <c r="K1302" s="32" t="n">
        <v>-0</v>
      </c>
      <c r="L1302" s="32" t="n">
        <v>-0</v>
      </c>
      <c r="M1302" s="6" t="s">
        <f>=I1302+J1302+K1302+L1302</f>
      </c>
      <c r="N1302" s="30"/>
      <c r="O1302" s="30" t="s">
        <v>643</v>
      </c>
    </row>
    <row collapsed="false" customFormat="false" customHeight="false" hidden="false" ht="12.1" outlineLevel="0" r="1303">
      <c r="A1303" s="29" t="n">
        <v>45967.351215278</v>
      </c>
      <c r="B1303" s="30" t="s">
        <v>69</v>
      </c>
      <c r="C1303" s="30" t="s">
        <v>647</v>
      </c>
      <c r="D1303" s="30" t="s">
        <v>381</v>
      </c>
      <c r="E1303" s="30" t="s">
        <v>50</v>
      </c>
      <c r="F1303" s="30" t="s">
        <v>20</v>
      </c>
      <c r="G1303" s="31" t="n">
        <v>-1</v>
      </c>
      <c r="H1303" s="32" t="n">
        <v>1.1295</v>
      </c>
      <c r="I1303" s="32" t="n">
        <v>1.13</v>
      </c>
      <c r="J1303" s="32" t="n">
        <v>0</v>
      </c>
      <c r="K1303" s="32" t="n">
        <v>-0</v>
      </c>
      <c r="L1303" s="32" t="n">
        <v>-0</v>
      </c>
      <c r="M1303" s="6" t="s">
        <f>=I1303+J1303+K1303+L1303</f>
      </c>
      <c r="N1303" s="30"/>
      <c r="O1303" s="30" t="s">
        <v>643</v>
      </c>
    </row>
    <row collapsed="false" customFormat="false" customHeight="false" hidden="false" ht="12.1" outlineLevel="0" r="1304">
      <c r="A1304" s="29" t="n">
        <v>45967.351215278</v>
      </c>
      <c r="B1304" s="30" t="s">
        <v>69</v>
      </c>
      <c r="C1304" s="30" t="s">
        <v>647</v>
      </c>
      <c r="D1304" s="30" t="s">
        <v>381</v>
      </c>
      <c r="E1304" s="30" t="s">
        <v>50</v>
      </c>
      <c r="F1304" s="30" t="s">
        <v>20</v>
      </c>
      <c r="G1304" s="31" t="n">
        <v>-1</v>
      </c>
      <c r="H1304" s="32" t="n">
        <v>1.1295</v>
      </c>
      <c r="I1304" s="32" t="n">
        <v>1.13</v>
      </c>
      <c r="J1304" s="32" t="n">
        <v>0</v>
      </c>
      <c r="K1304" s="32" t="n">
        <v>-0</v>
      </c>
      <c r="L1304" s="32" t="n">
        <v>-0</v>
      </c>
      <c r="M1304" s="6" t="s">
        <f>=I1304+J1304+K1304+L1304</f>
      </c>
      <c r="N1304" s="30"/>
      <c r="O1304" s="30" t="s">
        <v>643</v>
      </c>
    </row>
    <row collapsed="false" customFormat="false" customHeight="false" hidden="false" ht="12.1" outlineLevel="0" r="1305">
      <c r="A1305" s="29" t="n">
        <v>45967.351215278</v>
      </c>
      <c r="B1305" s="30" t="s">
        <v>69</v>
      </c>
      <c r="C1305" s="30" t="s">
        <v>647</v>
      </c>
      <c r="D1305" s="30" t="s">
        <v>381</v>
      </c>
      <c r="E1305" s="30" t="s">
        <v>50</v>
      </c>
      <c r="F1305" s="30" t="s">
        <v>20</v>
      </c>
      <c r="G1305" s="31" t="n">
        <v>-1</v>
      </c>
      <c r="H1305" s="32" t="n">
        <v>1.1295</v>
      </c>
      <c r="I1305" s="32" t="n">
        <v>1.13</v>
      </c>
      <c r="J1305" s="32" t="n">
        <v>0</v>
      </c>
      <c r="K1305" s="32" t="n">
        <v>-0</v>
      </c>
      <c r="L1305" s="32" t="n">
        <v>-0</v>
      </c>
      <c r="M1305" s="6" t="s">
        <f>=I1305+J1305+K1305+L1305</f>
      </c>
      <c r="N1305" s="30"/>
      <c r="O1305" s="30" t="s">
        <v>643</v>
      </c>
    </row>
    <row collapsed="false" customFormat="false" customHeight="false" hidden="false" ht="12.1" outlineLevel="0" r="1306">
      <c r="A1306" s="29" t="n">
        <v>45967.351215278</v>
      </c>
      <c r="B1306" s="30" t="s">
        <v>69</v>
      </c>
      <c r="C1306" s="30" t="s">
        <v>647</v>
      </c>
      <c r="D1306" s="30" t="s">
        <v>381</v>
      </c>
      <c r="E1306" s="30" t="s">
        <v>50</v>
      </c>
      <c r="F1306" s="30" t="s">
        <v>20</v>
      </c>
      <c r="G1306" s="31" t="n">
        <v>-1</v>
      </c>
      <c r="H1306" s="32" t="n">
        <v>1.1295</v>
      </c>
      <c r="I1306" s="32" t="n">
        <v>1.13</v>
      </c>
      <c r="J1306" s="32" t="n">
        <v>0</v>
      </c>
      <c r="K1306" s="32" t="n">
        <v>-0</v>
      </c>
      <c r="L1306" s="32" t="n">
        <v>-0</v>
      </c>
      <c r="M1306" s="6" t="s">
        <f>=I1306+J1306+K1306+L1306</f>
      </c>
      <c r="N1306" s="30"/>
      <c r="O1306" s="30" t="s">
        <v>643</v>
      </c>
    </row>
    <row collapsed="false" customFormat="false" customHeight="false" hidden="false" ht="12.1" outlineLevel="0" r="1307">
      <c r="A1307" s="29" t="n">
        <v>45967.351215278</v>
      </c>
      <c r="B1307" s="30" t="s">
        <v>69</v>
      </c>
      <c r="C1307" s="30" t="s">
        <v>647</v>
      </c>
      <c r="D1307" s="30" t="s">
        <v>381</v>
      </c>
      <c r="E1307" s="30" t="s">
        <v>50</v>
      </c>
      <c r="F1307" s="30" t="s">
        <v>20</v>
      </c>
      <c r="G1307" s="31" t="n">
        <v>-1</v>
      </c>
      <c r="H1307" s="32" t="n">
        <v>1.1295</v>
      </c>
      <c r="I1307" s="32" t="n">
        <v>1.13</v>
      </c>
      <c r="J1307" s="32" t="n">
        <v>0</v>
      </c>
      <c r="K1307" s="32" t="n">
        <v>-0</v>
      </c>
      <c r="L1307" s="32" t="n">
        <v>-0</v>
      </c>
      <c r="M1307" s="6" t="s">
        <f>=I1307+J1307+K1307+L1307</f>
      </c>
      <c r="N1307" s="30"/>
      <c r="O1307" s="30" t="s">
        <v>643</v>
      </c>
    </row>
    <row collapsed="false" customFormat="false" customHeight="false" hidden="false" ht="12.1" outlineLevel="0" r="1308">
      <c r="A1308" s="29" t="n">
        <v>45967.351215278</v>
      </c>
      <c r="B1308" s="30" t="s">
        <v>69</v>
      </c>
      <c r="C1308" s="30" t="s">
        <v>647</v>
      </c>
      <c r="D1308" s="30" t="s">
        <v>381</v>
      </c>
      <c r="E1308" s="30" t="s">
        <v>50</v>
      </c>
      <c r="F1308" s="30" t="s">
        <v>20</v>
      </c>
      <c r="G1308" s="31" t="n">
        <v>-1</v>
      </c>
      <c r="H1308" s="32" t="n">
        <v>1.1295</v>
      </c>
      <c r="I1308" s="32" t="n">
        <v>1.13</v>
      </c>
      <c r="J1308" s="32" t="n">
        <v>0</v>
      </c>
      <c r="K1308" s="32" t="n">
        <v>-0</v>
      </c>
      <c r="L1308" s="32" t="n">
        <v>-0</v>
      </c>
      <c r="M1308" s="6" t="s">
        <f>=I1308+J1308+K1308+L1308</f>
      </c>
      <c r="N1308" s="30"/>
      <c r="O1308" s="30" t="s">
        <v>643</v>
      </c>
    </row>
    <row collapsed="false" customFormat="false" customHeight="false" hidden="false" ht="12.1" outlineLevel="0" r="1309">
      <c r="A1309" s="29" t="n">
        <v>45967.351215278</v>
      </c>
      <c r="B1309" s="30" t="s">
        <v>69</v>
      </c>
      <c r="C1309" s="30" t="s">
        <v>647</v>
      </c>
      <c r="D1309" s="30" t="s">
        <v>381</v>
      </c>
      <c r="E1309" s="30" t="s">
        <v>50</v>
      </c>
      <c r="F1309" s="30" t="s">
        <v>20</v>
      </c>
      <c r="G1309" s="31" t="n">
        <v>-1</v>
      </c>
      <c r="H1309" s="32" t="n">
        <v>1.1295</v>
      </c>
      <c r="I1309" s="32" t="n">
        <v>1.13</v>
      </c>
      <c r="J1309" s="32" t="n">
        <v>0</v>
      </c>
      <c r="K1309" s="32" t="n">
        <v>-0</v>
      </c>
      <c r="L1309" s="32" t="n">
        <v>-0</v>
      </c>
      <c r="M1309" s="6" t="s">
        <f>=I1309+J1309+K1309+L1309</f>
      </c>
      <c r="N1309" s="30"/>
      <c r="O1309" s="30" t="s">
        <v>643</v>
      </c>
    </row>
    <row collapsed="false" customFormat="false" customHeight="false" hidden="false" ht="12.1" outlineLevel="0" r="1310">
      <c r="A1310" s="29" t="n">
        <v>45967.351215278</v>
      </c>
      <c r="B1310" s="30" t="s">
        <v>69</v>
      </c>
      <c r="C1310" s="30" t="s">
        <v>647</v>
      </c>
      <c r="D1310" s="30" t="s">
        <v>381</v>
      </c>
      <c r="E1310" s="30" t="s">
        <v>50</v>
      </c>
      <c r="F1310" s="30" t="s">
        <v>20</v>
      </c>
      <c r="G1310" s="31" t="n">
        <v>-1</v>
      </c>
      <c r="H1310" s="32" t="n">
        <v>1.1295</v>
      </c>
      <c r="I1310" s="32" t="n">
        <v>1.13</v>
      </c>
      <c r="J1310" s="32" t="n">
        <v>0</v>
      </c>
      <c r="K1310" s="32" t="n">
        <v>-0</v>
      </c>
      <c r="L1310" s="32" t="n">
        <v>-0</v>
      </c>
      <c r="M1310" s="6" t="s">
        <f>=I1310+J1310+K1310+L1310</f>
      </c>
      <c r="N1310" s="30"/>
      <c r="O1310" s="30" t="s">
        <v>643</v>
      </c>
    </row>
    <row collapsed="false" customFormat="false" customHeight="false" hidden="false" ht="12.1" outlineLevel="0" r="1311">
      <c r="A1311" s="29" t="n">
        <v>45967.351215278</v>
      </c>
      <c r="B1311" s="30" t="s">
        <v>69</v>
      </c>
      <c r="C1311" s="30" t="s">
        <v>647</v>
      </c>
      <c r="D1311" s="30" t="s">
        <v>381</v>
      </c>
      <c r="E1311" s="30" t="s">
        <v>50</v>
      </c>
      <c r="F1311" s="30" t="s">
        <v>20</v>
      </c>
      <c r="G1311" s="31" t="n">
        <v>-1</v>
      </c>
      <c r="H1311" s="32" t="n">
        <v>1.1295</v>
      </c>
      <c r="I1311" s="32" t="n">
        <v>1.13</v>
      </c>
      <c r="J1311" s="32" t="n">
        <v>0</v>
      </c>
      <c r="K1311" s="32" t="n">
        <v>-0</v>
      </c>
      <c r="L1311" s="32" t="n">
        <v>-0</v>
      </c>
      <c r="M1311" s="6" t="s">
        <f>=I1311+J1311+K1311+L1311</f>
      </c>
      <c r="N1311" s="30"/>
      <c r="O1311" s="30" t="s">
        <v>643</v>
      </c>
    </row>
    <row collapsed="false" customFormat="false" customHeight="false" hidden="false" ht="12.1" outlineLevel="0" r="1312">
      <c r="A1312" s="29" t="n">
        <v>45967.351215278</v>
      </c>
      <c r="B1312" s="30" t="s">
        <v>69</v>
      </c>
      <c r="C1312" s="30" t="s">
        <v>647</v>
      </c>
      <c r="D1312" s="30" t="s">
        <v>381</v>
      </c>
      <c r="E1312" s="30" t="s">
        <v>50</v>
      </c>
      <c r="F1312" s="30" t="s">
        <v>20</v>
      </c>
      <c r="G1312" s="31" t="n">
        <v>-1</v>
      </c>
      <c r="H1312" s="32" t="n">
        <v>1.1295</v>
      </c>
      <c r="I1312" s="32" t="n">
        <v>1.13</v>
      </c>
      <c r="J1312" s="32" t="n">
        <v>0</v>
      </c>
      <c r="K1312" s="32" t="n">
        <v>-0</v>
      </c>
      <c r="L1312" s="32" t="n">
        <v>-0</v>
      </c>
      <c r="M1312" s="6" t="s">
        <f>=I1312+J1312+K1312+L1312</f>
      </c>
      <c r="N1312" s="30"/>
      <c r="O1312" s="30" t="s">
        <v>643</v>
      </c>
    </row>
    <row collapsed="false" customFormat="false" customHeight="false" hidden="false" ht="12.1" outlineLevel="0" r="1313">
      <c r="A1313" s="29" t="n">
        <v>45967.351215278</v>
      </c>
      <c r="B1313" s="30" t="s">
        <v>69</v>
      </c>
      <c r="C1313" s="30" t="s">
        <v>647</v>
      </c>
      <c r="D1313" s="30" t="s">
        <v>381</v>
      </c>
      <c r="E1313" s="30" t="s">
        <v>50</v>
      </c>
      <c r="F1313" s="30" t="s">
        <v>20</v>
      </c>
      <c r="G1313" s="31" t="n">
        <v>-1</v>
      </c>
      <c r="H1313" s="32" t="n">
        <v>1.1295</v>
      </c>
      <c r="I1313" s="32" t="n">
        <v>1.13</v>
      </c>
      <c r="J1313" s="32" t="n">
        <v>0</v>
      </c>
      <c r="K1313" s="32" t="n">
        <v>-0</v>
      </c>
      <c r="L1313" s="32" t="n">
        <v>-0</v>
      </c>
      <c r="M1313" s="6" t="s">
        <f>=I1313+J1313+K1313+L1313</f>
      </c>
      <c r="N1313" s="30"/>
      <c r="O1313" s="30" t="s">
        <v>643</v>
      </c>
    </row>
    <row collapsed="false" customFormat="false" customHeight="false" hidden="false" ht="12.1" outlineLevel="0" r="1314">
      <c r="A1314" s="29" t="n">
        <v>45967.351215278</v>
      </c>
      <c r="B1314" s="30" t="s">
        <v>69</v>
      </c>
      <c r="C1314" s="30" t="s">
        <v>647</v>
      </c>
      <c r="D1314" s="30" t="s">
        <v>381</v>
      </c>
      <c r="E1314" s="30" t="s">
        <v>50</v>
      </c>
      <c r="F1314" s="30" t="s">
        <v>20</v>
      </c>
      <c r="G1314" s="31" t="n">
        <v>-1</v>
      </c>
      <c r="H1314" s="32" t="n">
        <v>1.1295</v>
      </c>
      <c r="I1314" s="32" t="n">
        <v>1.13</v>
      </c>
      <c r="J1314" s="32" t="n">
        <v>0</v>
      </c>
      <c r="K1314" s="32" t="n">
        <v>-0</v>
      </c>
      <c r="L1314" s="32" t="n">
        <v>-0</v>
      </c>
      <c r="M1314" s="6" t="s">
        <f>=I1314+J1314+K1314+L1314</f>
      </c>
      <c r="N1314" s="30"/>
      <c r="O1314" s="30" t="s">
        <v>643</v>
      </c>
    </row>
    <row collapsed="false" customFormat="false" customHeight="false" hidden="false" ht="12.1" outlineLevel="0" r="1315">
      <c r="A1315" s="29" t="n">
        <v>45967.351215278</v>
      </c>
      <c r="B1315" s="30" t="s">
        <v>69</v>
      </c>
      <c r="C1315" s="30" t="s">
        <v>647</v>
      </c>
      <c r="D1315" s="30" t="s">
        <v>381</v>
      </c>
      <c r="E1315" s="30" t="s">
        <v>50</v>
      </c>
      <c r="F1315" s="30" t="s">
        <v>20</v>
      </c>
      <c r="G1315" s="31" t="n">
        <v>-1</v>
      </c>
      <c r="H1315" s="32" t="n">
        <v>1.1295</v>
      </c>
      <c r="I1315" s="32" t="n">
        <v>1.13</v>
      </c>
      <c r="J1315" s="32" t="n">
        <v>0</v>
      </c>
      <c r="K1315" s="32" t="n">
        <v>-0</v>
      </c>
      <c r="L1315" s="32" t="n">
        <v>-0</v>
      </c>
      <c r="M1315" s="6" t="s">
        <f>=I1315+J1315+K1315+L1315</f>
      </c>
      <c r="N1315" s="30"/>
      <c r="O1315" s="30" t="s">
        <v>643</v>
      </c>
    </row>
    <row collapsed="false" customFormat="false" customHeight="false" hidden="false" ht="12.1" outlineLevel="0" r="1316">
      <c r="A1316" s="29" t="n">
        <v>45967.351215278</v>
      </c>
      <c r="B1316" s="30" t="s">
        <v>69</v>
      </c>
      <c r="C1316" s="30" t="s">
        <v>647</v>
      </c>
      <c r="D1316" s="30" t="s">
        <v>381</v>
      </c>
      <c r="E1316" s="30" t="s">
        <v>50</v>
      </c>
      <c r="F1316" s="30" t="s">
        <v>20</v>
      </c>
      <c r="G1316" s="31" t="n">
        <v>-1</v>
      </c>
      <c r="H1316" s="32" t="n">
        <v>1.1295</v>
      </c>
      <c r="I1316" s="32" t="n">
        <v>1.13</v>
      </c>
      <c r="J1316" s="32" t="n">
        <v>0</v>
      </c>
      <c r="K1316" s="32" t="n">
        <v>-0</v>
      </c>
      <c r="L1316" s="32" t="n">
        <v>-0</v>
      </c>
      <c r="M1316" s="6" t="s">
        <f>=I1316+J1316+K1316+L1316</f>
      </c>
      <c r="N1316" s="30"/>
      <c r="O1316" s="30" t="s">
        <v>643</v>
      </c>
    </row>
    <row collapsed="false" customFormat="false" customHeight="false" hidden="false" ht="12.1" outlineLevel="0" r="1317">
      <c r="A1317" s="29" t="n">
        <v>45967.351215278</v>
      </c>
      <c r="B1317" s="30" t="s">
        <v>69</v>
      </c>
      <c r="C1317" s="30" t="s">
        <v>647</v>
      </c>
      <c r="D1317" s="30" t="s">
        <v>381</v>
      </c>
      <c r="E1317" s="30" t="s">
        <v>50</v>
      </c>
      <c r="F1317" s="30" t="s">
        <v>20</v>
      </c>
      <c r="G1317" s="31" t="n">
        <v>-1</v>
      </c>
      <c r="H1317" s="32" t="n">
        <v>1.1295</v>
      </c>
      <c r="I1317" s="32" t="n">
        <v>1.13</v>
      </c>
      <c r="J1317" s="32" t="n">
        <v>0</v>
      </c>
      <c r="K1317" s="32" t="n">
        <v>-0</v>
      </c>
      <c r="L1317" s="32" t="n">
        <v>-0</v>
      </c>
      <c r="M1317" s="6" t="s">
        <f>=I1317+J1317+K1317+L1317</f>
      </c>
      <c r="N1317" s="30"/>
      <c r="O1317" s="30" t="s">
        <v>643</v>
      </c>
    </row>
    <row collapsed="false" customFormat="false" customHeight="false" hidden="false" ht="12.1" outlineLevel="0" r="1318">
      <c r="A1318" s="29" t="n">
        <v>45967.351215278</v>
      </c>
      <c r="B1318" s="30" t="s">
        <v>69</v>
      </c>
      <c r="C1318" s="30" t="s">
        <v>647</v>
      </c>
      <c r="D1318" s="30" t="s">
        <v>381</v>
      </c>
      <c r="E1318" s="30" t="s">
        <v>50</v>
      </c>
      <c r="F1318" s="30" t="s">
        <v>20</v>
      </c>
      <c r="G1318" s="31" t="n">
        <v>-1</v>
      </c>
      <c r="H1318" s="32" t="n">
        <v>1.1295</v>
      </c>
      <c r="I1318" s="32" t="n">
        <v>1.13</v>
      </c>
      <c r="J1318" s="32" t="n">
        <v>0</v>
      </c>
      <c r="K1318" s="32" t="n">
        <v>-0</v>
      </c>
      <c r="L1318" s="32" t="n">
        <v>-0</v>
      </c>
      <c r="M1318" s="6" t="s">
        <f>=I1318+J1318+K1318+L1318</f>
      </c>
      <c r="N1318" s="30"/>
      <c r="O1318" s="30" t="s">
        <v>643</v>
      </c>
    </row>
    <row collapsed="false" customFormat="false" customHeight="false" hidden="false" ht="12.1" outlineLevel="0" r="1319">
      <c r="A1319" s="29" t="n">
        <v>45967.351215278</v>
      </c>
      <c r="B1319" s="30" t="s">
        <v>69</v>
      </c>
      <c r="C1319" s="30" t="s">
        <v>647</v>
      </c>
      <c r="D1319" s="30" t="s">
        <v>381</v>
      </c>
      <c r="E1319" s="30" t="s">
        <v>50</v>
      </c>
      <c r="F1319" s="30" t="s">
        <v>20</v>
      </c>
      <c r="G1319" s="31" t="n">
        <v>-1</v>
      </c>
      <c r="H1319" s="32" t="n">
        <v>1.1295</v>
      </c>
      <c r="I1319" s="32" t="n">
        <v>1.13</v>
      </c>
      <c r="J1319" s="32" t="n">
        <v>0</v>
      </c>
      <c r="K1319" s="32" t="n">
        <v>-0</v>
      </c>
      <c r="L1319" s="32" t="n">
        <v>-0</v>
      </c>
      <c r="M1319" s="6" t="s">
        <f>=I1319+J1319+K1319+L1319</f>
      </c>
      <c r="N1319" s="30"/>
      <c r="O1319" s="30" t="s">
        <v>643</v>
      </c>
    </row>
    <row collapsed="false" customFormat="false" customHeight="false" hidden="false" ht="12.1" outlineLevel="0" r="1320">
      <c r="A1320" s="29" t="n">
        <v>45967.351215278</v>
      </c>
      <c r="B1320" s="30" t="s">
        <v>69</v>
      </c>
      <c r="C1320" s="30" t="s">
        <v>647</v>
      </c>
      <c r="D1320" s="30" t="s">
        <v>381</v>
      </c>
      <c r="E1320" s="30" t="s">
        <v>50</v>
      </c>
      <c r="F1320" s="30" t="s">
        <v>20</v>
      </c>
      <c r="G1320" s="31" t="n">
        <v>-1</v>
      </c>
      <c r="H1320" s="32" t="n">
        <v>1.1295</v>
      </c>
      <c r="I1320" s="32" t="n">
        <v>1.13</v>
      </c>
      <c r="J1320" s="32" t="n">
        <v>0</v>
      </c>
      <c r="K1320" s="32" t="n">
        <v>-0</v>
      </c>
      <c r="L1320" s="32" t="n">
        <v>-0</v>
      </c>
      <c r="M1320" s="6" t="s">
        <f>=I1320+J1320+K1320+L1320</f>
      </c>
      <c r="N1320" s="30"/>
      <c r="O1320" s="30" t="s">
        <v>643</v>
      </c>
    </row>
    <row collapsed="false" customFormat="false" customHeight="false" hidden="false" ht="12.1" outlineLevel="0" r="1321">
      <c r="A1321" s="29" t="n">
        <v>45967.351215278</v>
      </c>
      <c r="B1321" s="30" t="s">
        <v>69</v>
      </c>
      <c r="C1321" s="30" t="s">
        <v>647</v>
      </c>
      <c r="D1321" s="30" t="s">
        <v>381</v>
      </c>
      <c r="E1321" s="30" t="s">
        <v>50</v>
      </c>
      <c r="F1321" s="30" t="s">
        <v>20</v>
      </c>
      <c r="G1321" s="31" t="n">
        <v>-1</v>
      </c>
      <c r="H1321" s="32" t="n">
        <v>1.1295</v>
      </c>
      <c r="I1321" s="32" t="n">
        <v>1.13</v>
      </c>
      <c r="J1321" s="32" t="n">
        <v>0</v>
      </c>
      <c r="K1321" s="32" t="n">
        <v>-0</v>
      </c>
      <c r="L1321" s="32" t="n">
        <v>-0</v>
      </c>
      <c r="M1321" s="6" t="s">
        <f>=I1321+J1321+K1321+L1321</f>
      </c>
      <c r="N1321" s="30"/>
      <c r="O1321" s="30" t="s">
        <v>643</v>
      </c>
    </row>
    <row collapsed="false" customFormat="false" customHeight="false" hidden="false" ht="12.1" outlineLevel="0" r="1322">
      <c r="A1322" s="29" t="n">
        <v>45967.351215278</v>
      </c>
      <c r="B1322" s="30" t="s">
        <v>69</v>
      </c>
      <c r="C1322" s="30" t="s">
        <v>647</v>
      </c>
      <c r="D1322" s="30" t="s">
        <v>381</v>
      </c>
      <c r="E1322" s="30" t="s">
        <v>50</v>
      </c>
      <c r="F1322" s="30" t="s">
        <v>20</v>
      </c>
      <c r="G1322" s="31" t="n">
        <v>-1</v>
      </c>
      <c r="H1322" s="32" t="n">
        <v>1.1295</v>
      </c>
      <c r="I1322" s="32" t="n">
        <v>1.13</v>
      </c>
      <c r="J1322" s="32" t="n">
        <v>0</v>
      </c>
      <c r="K1322" s="32" t="n">
        <v>-0</v>
      </c>
      <c r="L1322" s="32" t="n">
        <v>-0</v>
      </c>
      <c r="M1322" s="6" t="s">
        <f>=I1322+J1322+K1322+L1322</f>
      </c>
      <c r="N1322" s="30"/>
      <c r="O1322" s="30" t="s">
        <v>643</v>
      </c>
    </row>
    <row collapsed="false" customFormat="false" customHeight="false" hidden="false" ht="12.1" outlineLevel="0" r="1323">
      <c r="A1323" s="29" t="n">
        <v>45967.351215278</v>
      </c>
      <c r="B1323" s="30" t="s">
        <v>69</v>
      </c>
      <c r="C1323" s="30" t="s">
        <v>647</v>
      </c>
      <c r="D1323" s="30" t="s">
        <v>381</v>
      </c>
      <c r="E1323" s="30" t="s">
        <v>50</v>
      </c>
      <c r="F1323" s="30" t="s">
        <v>20</v>
      </c>
      <c r="G1323" s="31" t="n">
        <v>-1</v>
      </c>
      <c r="H1323" s="32" t="n">
        <v>1.1295</v>
      </c>
      <c r="I1323" s="32" t="n">
        <v>1.13</v>
      </c>
      <c r="J1323" s="32" t="n">
        <v>0</v>
      </c>
      <c r="K1323" s="32" t="n">
        <v>-0</v>
      </c>
      <c r="L1323" s="32" t="n">
        <v>-0</v>
      </c>
      <c r="M1323" s="6" t="s">
        <f>=I1323+J1323+K1323+L1323</f>
      </c>
      <c r="N1323" s="30"/>
      <c r="O1323" s="30" t="s">
        <v>643</v>
      </c>
    </row>
    <row collapsed="false" customFormat="false" customHeight="false" hidden="false" ht="12.1" outlineLevel="0" r="1324">
      <c r="A1324" s="29" t="n">
        <v>45967.351215278</v>
      </c>
      <c r="B1324" s="30" t="s">
        <v>69</v>
      </c>
      <c r="C1324" s="30" t="s">
        <v>647</v>
      </c>
      <c r="D1324" s="30" t="s">
        <v>381</v>
      </c>
      <c r="E1324" s="30" t="s">
        <v>50</v>
      </c>
      <c r="F1324" s="30" t="s">
        <v>20</v>
      </c>
      <c r="G1324" s="31" t="n">
        <v>-1</v>
      </c>
      <c r="H1324" s="32" t="n">
        <v>1.1295</v>
      </c>
      <c r="I1324" s="32" t="n">
        <v>1.13</v>
      </c>
      <c r="J1324" s="32" t="n">
        <v>0</v>
      </c>
      <c r="K1324" s="32" t="n">
        <v>-0</v>
      </c>
      <c r="L1324" s="32" t="n">
        <v>-0</v>
      </c>
      <c r="M1324" s="6" t="s">
        <f>=I1324+J1324+K1324+L1324</f>
      </c>
      <c r="N1324" s="30"/>
      <c r="O1324" s="30" t="s">
        <v>643</v>
      </c>
    </row>
    <row collapsed="false" customFormat="false" customHeight="false" hidden="false" ht="12.1" outlineLevel="0" r="1325">
      <c r="A1325" s="29" t="n">
        <v>45967.351215278</v>
      </c>
      <c r="B1325" s="30" t="s">
        <v>69</v>
      </c>
      <c r="C1325" s="30" t="s">
        <v>647</v>
      </c>
      <c r="D1325" s="30" t="s">
        <v>381</v>
      </c>
      <c r="E1325" s="30" t="s">
        <v>50</v>
      </c>
      <c r="F1325" s="30" t="s">
        <v>20</v>
      </c>
      <c r="G1325" s="31" t="n">
        <v>-1</v>
      </c>
      <c r="H1325" s="32" t="n">
        <v>1.1295</v>
      </c>
      <c r="I1325" s="32" t="n">
        <v>1.13</v>
      </c>
      <c r="J1325" s="32" t="n">
        <v>0</v>
      </c>
      <c r="K1325" s="32" t="n">
        <v>-0</v>
      </c>
      <c r="L1325" s="32" t="n">
        <v>-0</v>
      </c>
      <c r="M1325" s="6" t="s">
        <f>=I1325+J1325+K1325+L1325</f>
      </c>
      <c r="N1325" s="30"/>
      <c r="O1325" s="30" t="s">
        <v>643</v>
      </c>
    </row>
    <row collapsed="false" customFormat="false" customHeight="false" hidden="false" ht="12.1" outlineLevel="0" r="1326">
      <c r="A1326" s="29" t="n">
        <v>45967.351215278</v>
      </c>
      <c r="B1326" s="30" t="s">
        <v>69</v>
      </c>
      <c r="C1326" s="30" t="s">
        <v>647</v>
      </c>
      <c r="D1326" s="30" t="s">
        <v>381</v>
      </c>
      <c r="E1326" s="30" t="s">
        <v>50</v>
      </c>
      <c r="F1326" s="30" t="s">
        <v>20</v>
      </c>
      <c r="G1326" s="31" t="n">
        <v>-1</v>
      </c>
      <c r="H1326" s="32" t="n">
        <v>1.1295</v>
      </c>
      <c r="I1326" s="32" t="n">
        <v>1.13</v>
      </c>
      <c r="J1326" s="32" t="n">
        <v>0</v>
      </c>
      <c r="K1326" s="32" t="n">
        <v>-0</v>
      </c>
      <c r="L1326" s="32" t="n">
        <v>-0</v>
      </c>
      <c r="M1326" s="6" t="s">
        <f>=I1326+J1326+K1326+L1326</f>
      </c>
      <c r="N1326" s="30"/>
      <c r="O1326" s="30" t="s">
        <v>643</v>
      </c>
    </row>
    <row collapsed="false" customFormat="false" customHeight="false" hidden="false" ht="12.1" outlineLevel="0" r="1327">
      <c r="A1327" s="29" t="n">
        <v>45967.351215278</v>
      </c>
      <c r="B1327" s="30" t="s">
        <v>69</v>
      </c>
      <c r="C1327" s="30" t="s">
        <v>647</v>
      </c>
      <c r="D1327" s="30" t="s">
        <v>381</v>
      </c>
      <c r="E1327" s="30" t="s">
        <v>50</v>
      </c>
      <c r="F1327" s="30" t="s">
        <v>20</v>
      </c>
      <c r="G1327" s="31" t="n">
        <v>-1</v>
      </c>
      <c r="H1327" s="32" t="n">
        <v>1.1295</v>
      </c>
      <c r="I1327" s="32" t="n">
        <v>1.13</v>
      </c>
      <c r="J1327" s="32" t="n">
        <v>0</v>
      </c>
      <c r="K1327" s="32" t="n">
        <v>-0</v>
      </c>
      <c r="L1327" s="32" t="n">
        <v>-0</v>
      </c>
      <c r="M1327" s="6" t="s">
        <f>=I1327+J1327+K1327+L1327</f>
      </c>
      <c r="N1327" s="30"/>
      <c r="O1327" s="30" t="s">
        <v>643</v>
      </c>
    </row>
    <row collapsed="false" customFormat="false" customHeight="false" hidden="false" ht="12.1" outlineLevel="0" r="1328">
      <c r="A1328" s="29" t="n">
        <v>45967.351215278</v>
      </c>
      <c r="B1328" s="30" t="s">
        <v>69</v>
      </c>
      <c r="C1328" s="30" t="s">
        <v>647</v>
      </c>
      <c r="D1328" s="30" t="s">
        <v>381</v>
      </c>
      <c r="E1328" s="30" t="s">
        <v>50</v>
      </c>
      <c r="F1328" s="30" t="s">
        <v>20</v>
      </c>
      <c r="G1328" s="31" t="n">
        <v>-1</v>
      </c>
      <c r="H1328" s="32" t="n">
        <v>1.1295</v>
      </c>
      <c r="I1328" s="32" t="n">
        <v>1.13</v>
      </c>
      <c r="J1328" s="32" t="n">
        <v>0</v>
      </c>
      <c r="K1328" s="32" t="n">
        <v>-0</v>
      </c>
      <c r="L1328" s="32" t="n">
        <v>-0</v>
      </c>
      <c r="M1328" s="6" t="s">
        <f>=I1328+J1328+K1328+L1328</f>
      </c>
      <c r="N1328" s="30"/>
      <c r="O1328" s="30" t="s">
        <v>643</v>
      </c>
    </row>
    <row collapsed="false" customFormat="false" customHeight="false" hidden="false" ht="12.1" outlineLevel="0" r="1329">
      <c r="A1329" s="29" t="n">
        <v>45967.351215278</v>
      </c>
      <c r="B1329" s="30" t="s">
        <v>69</v>
      </c>
      <c r="C1329" s="30" t="s">
        <v>647</v>
      </c>
      <c r="D1329" s="30" t="s">
        <v>381</v>
      </c>
      <c r="E1329" s="30" t="s">
        <v>50</v>
      </c>
      <c r="F1329" s="30" t="s">
        <v>20</v>
      </c>
      <c r="G1329" s="31" t="n">
        <v>-1</v>
      </c>
      <c r="H1329" s="32" t="n">
        <v>1.1295</v>
      </c>
      <c r="I1329" s="32" t="n">
        <v>1.13</v>
      </c>
      <c r="J1329" s="32" t="n">
        <v>0</v>
      </c>
      <c r="K1329" s="32" t="n">
        <v>-0</v>
      </c>
      <c r="L1329" s="32" t="n">
        <v>-0</v>
      </c>
      <c r="M1329" s="6" t="s">
        <f>=I1329+J1329+K1329+L1329</f>
      </c>
      <c r="N1329" s="30"/>
      <c r="O1329" s="30" t="s">
        <v>643</v>
      </c>
    </row>
    <row collapsed="false" customFormat="false" customHeight="false" hidden="false" ht="12.1" outlineLevel="0" r="1330">
      <c r="A1330" s="29" t="n">
        <v>45967.351215278</v>
      </c>
      <c r="B1330" s="30" t="s">
        <v>69</v>
      </c>
      <c r="C1330" s="30" t="s">
        <v>647</v>
      </c>
      <c r="D1330" s="30" t="s">
        <v>381</v>
      </c>
      <c r="E1330" s="30" t="s">
        <v>50</v>
      </c>
      <c r="F1330" s="30" t="s">
        <v>20</v>
      </c>
      <c r="G1330" s="31" t="n">
        <v>-1</v>
      </c>
      <c r="H1330" s="32" t="n">
        <v>1.1295</v>
      </c>
      <c r="I1330" s="32" t="n">
        <v>1.13</v>
      </c>
      <c r="J1330" s="32" t="n">
        <v>0</v>
      </c>
      <c r="K1330" s="32" t="n">
        <v>-0</v>
      </c>
      <c r="L1330" s="32" t="n">
        <v>-0</v>
      </c>
      <c r="M1330" s="6" t="s">
        <f>=I1330+J1330+K1330+L1330</f>
      </c>
      <c r="N1330" s="30"/>
      <c r="O1330" s="30" t="s">
        <v>643</v>
      </c>
    </row>
    <row collapsed="false" customFormat="false" customHeight="false" hidden="false" ht="12.1" outlineLevel="0" r="1331">
      <c r="A1331" s="29" t="n">
        <v>45967.351215278</v>
      </c>
      <c r="B1331" s="30" t="s">
        <v>69</v>
      </c>
      <c r="C1331" s="30" t="s">
        <v>647</v>
      </c>
      <c r="D1331" s="30" t="s">
        <v>381</v>
      </c>
      <c r="E1331" s="30" t="s">
        <v>50</v>
      </c>
      <c r="F1331" s="30" t="s">
        <v>20</v>
      </c>
      <c r="G1331" s="31" t="n">
        <v>-1</v>
      </c>
      <c r="H1331" s="32" t="n">
        <v>1.1295</v>
      </c>
      <c r="I1331" s="32" t="n">
        <v>1.13</v>
      </c>
      <c r="J1331" s="32" t="n">
        <v>0</v>
      </c>
      <c r="K1331" s="32" t="n">
        <v>-0</v>
      </c>
      <c r="L1331" s="32" t="n">
        <v>-0</v>
      </c>
      <c r="M1331" s="6" t="s">
        <f>=I1331+J1331+K1331+L1331</f>
      </c>
      <c r="N1331" s="30"/>
      <c r="O1331" s="30" t="s">
        <v>643</v>
      </c>
    </row>
    <row collapsed="false" customFormat="false" customHeight="false" hidden="false" ht="12.1" outlineLevel="0" r="1332">
      <c r="A1332" s="29" t="n">
        <v>45967.351215278</v>
      </c>
      <c r="B1332" s="30" t="s">
        <v>69</v>
      </c>
      <c r="C1332" s="30" t="s">
        <v>647</v>
      </c>
      <c r="D1332" s="30" t="s">
        <v>381</v>
      </c>
      <c r="E1332" s="30" t="s">
        <v>50</v>
      </c>
      <c r="F1332" s="30" t="s">
        <v>20</v>
      </c>
      <c r="G1332" s="31" t="n">
        <v>-1</v>
      </c>
      <c r="H1332" s="32" t="n">
        <v>1.1295</v>
      </c>
      <c r="I1332" s="32" t="n">
        <v>1.13</v>
      </c>
      <c r="J1332" s="32" t="n">
        <v>0</v>
      </c>
      <c r="K1332" s="32" t="n">
        <v>-0</v>
      </c>
      <c r="L1332" s="32" t="n">
        <v>-0</v>
      </c>
      <c r="M1332" s="6" t="s">
        <f>=I1332+J1332+K1332+L1332</f>
      </c>
      <c r="N1332" s="30"/>
      <c r="O1332" s="30" t="s">
        <v>643</v>
      </c>
    </row>
    <row collapsed="false" customFormat="false" customHeight="false" hidden="false" ht="12.1" outlineLevel="0" r="1333">
      <c r="A1333" s="29" t="n">
        <v>45967.351215278</v>
      </c>
      <c r="B1333" s="30" t="s">
        <v>69</v>
      </c>
      <c r="C1333" s="30" t="s">
        <v>647</v>
      </c>
      <c r="D1333" s="30" t="s">
        <v>381</v>
      </c>
      <c r="E1333" s="30" t="s">
        <v>50</v>
      </c>
      <c r="F1333" s="30" t="s">
        <v>20</v>
      </c>
      <c r="G1333" s="31" t="n">
        <v>-1</v>
      </c>
      <c r="H1333" s="32" t="n">
        <v>1.1295</v>
      </c>
      <c r="I1333" s="32" t="n">
        <v>1.13</v>
      </c>
      <c r="J1333" s="32" t="n">
        <v>0</v>
      </c>
      <c r="K1333" s="32" t="n">
        <v>-0</v>
      </c>
      <c r="L1333" s="32" t="n">
        <v>-0</v>
      </c>
      <c r="M1333" s="6" t="s">
        <f>=I1333+J1333+K1333+L1333</f>
      </c>
      <c r="N1333" s="30"/>
      <c r="O1333" s="30" t="s">
        <v>643</v>
      </c>
    </row>
    <row collapsed="false" customFormat="false" customHeight="false" hidden="false" ht="12.1" outlineLevel="0" r="1334">
      <c r="A1334" s="29" t="n">
        <v>45967.351215278</v>
      </c>
      <c r="B1334" s="30" t="s">
        <v>69</v>
      </c>
      <c r="C1334" s="30" t="s">
        <v>647</v>
      </c>
      <c r="D1334" s="30" t="s">
        <v>381</v>
      </c>
      <c r="E1334" s="30" t="s">
        <v>50</v>
      </c>
      <c r="F1334" s="30" t="s">
        <v>20</v>
      </c>
      <c r="G1334" s="31" t="n">
        <v>-1</v>
      </c>
      <c r="H1334" s="32" t="n">
        <v>1.1295</v>
      </c>
      <c r="I1334" s="32" t="n">
        <v>1.13</v>
      </c>
      <c r="J1334" s="32" t="n">
        <v>0</v>
      </c>
      <c r="K1334" s="32" t="n">
        <v>-0</v>
      </c>
      <c r="L1334" s="32" t="n">
        <v>-0</v>
      </c>
      <c r="M1334" s="6" t="s">
        <f>=I1334+J1334+K1334+L1334</f>
      </c>
      <c r="N1334" s="30"/>
      <c r="O1334" s="30" t="s">
        <v>643</v>
      </c>
    </row>
    <row collapsed="false" customFormat="false" customHeight="false" hidden="false" ht="12.1" outlineLevel="0" r="1335">
      <c r="A1335" s="29" t="n">
        <v>45967.351215278</v>
      </c>
      <c r="B1335" s="30" t="s">
        <v>69</v>
      </c>
      <c r="C1335" s="30" t="s">
        <v>647</v>
      </c>
      <c r="D1335" s="30" t="s">
        <v>381</v>
      </c>
      <c r="E1335" s="30" t="s">
        <v>50</v>
      </c>
      <c r="F1335" s="30" t="s">
        <v>20</v>
      </c>
      <c r="G1335" s="31" t="n">
        <v>-1</v>
      </c>
      <c r="H1335" s="32" t="n">
        <v>1.1295</v>
      </c>
      <c r="I1335" s="32" t="n">
        <v>1.13</v>
      </c>
      <c r="J1335" s="32" t="n">
        <v>0</v>
      </c>
      <c r="K1335" s="32" t="n">
        <v>-0</v>
      </c>
      <c r="L1335" s="32" t="n">
        <v>-0</v>
      </c>
      <c r="M1335" s="6" t="s">
        <f>=I1335+J1335+K1335+L1335</f>
      </c>
      <c r="N1335" s="30"/>
      <c r="O1335" s="30" t="s">
        <v>643</v>
      </c>
    </row>
    <row collapsed="false" customFormat="false" customHeight="false" hidden="false" ht="12.1" outlineLevel="0" r="1336">
      <c r="A1336" s="29" t="n">
        <v>45967.351215278</v>
      </c>
      <c r="B1336" s="30" t="s">
        <v>69</v>
      </c>
      <c r="C1336" s="30" t="s">
        <v>647</v>
      </c>
      <c r="D1336" s="30" t="s">
        <v>381</v>
      </c>
      <c r="E1336" s="30" t="s">
        <v>50</v>
      </c>
      <c r="F1336" s="30" t="s">
        <v>20</v>
      </c>
      <c r="G1336" s="31" t="n">
        <v>-1</v>
      </c>
      <c r="H1336" s="32" t="n">
        <v>1.1295</v>
      </c>
      <c r="I1336" s="32" t="n">
        <v>1.13</v>
      </c>
      <c r="J1336" s="32" t="n">
        <v>0</v>
      </c>
      <c r="K1336" s="32" t="n">
        <v>-0</v>
      </c>
      <c r="L1336" s="32" t="n">
        <v>-0</v>
      </c>
      <c r="M1336" s="6" t="s">
        <f>=I1336+J1336+K1336+L1336</f>
      </c>
      <c r="N1336" s="30"/>
      <c r="O1336" s="30" t="s">
        <v>643</v>
      </c>
    </row>
    <row collapsed="false" customFormat="false" customHeight="false" hidden="false" ht="12.1" outlineLevel="0" r="1337">
      <c r="A1337" s="29" t="n">
        <v>45967.351215278</v>
      </c>
      <c r="B1337" s="30" t="s">
        <v>69</v>
      </c>
      <c r="C1337" s="30" t="s">
        <v>647</v>
      </c>
      <c r="D1337" s="30" t="s">
        <v>381</v>
      </c>
      <c r="E1337" s="30" t="s">
        <v>50</v>
      </c>
      <c r="F1337" s="30" t="s">
        <v>20</v>
      </c>
      <c r="G1337" s="31" t="n">
        <v>-1</v>
      </c>
      <c r="H1337" s="32" t="n">
        <v>1.1295</v>
      </c>
      <c r="I1337" s="32" t="n">
        <v>1.13</v>
      </c>
      <c r="J1337" s="32" t="n">
        <v>0</v>
      </c>
      <c r="K1337" s="32" t="n">
        <v>-0</v>
      </c>
      <c r="L1337" s="32" t="n">
        <v>-0</v>
      </c>
      <c r="M1337" s="6" t="s">
        <f>=I1337+J1337+K1337+L1337</f>
      </c>
      <c r="N1337" s="30"/>
      <c r="O1337" s="30" t="s">
        <v>643</v>
      </c>
    </row>
    <row collapsed="false" customFormat="false" customHeight="false" hidden="false" ht="12.1" outlineLevel="0" r="1338">
      <c r="A1338" s="29" t="n">
        <v>45967.351215278</v>
      </c>
      <c r="B1338" s="30" t="s">
        <v>69</v>
      </c>
      <c r="C1338" s="30" t="s">
        <v>647</v>
      </c>
      <c r="D1338" s="30" t="s">
        <v>381</v>
      </c>
      <c r="E1338" s="30" t="s">
        <v>50</v>
      </c>
      <c r="F1338" s="30" t="s">
        <v>20</v>
      </c>
      <c r="G1338" s="31" t="n">
        <v>-1</v>
      </c>
      <c r="H1338" s="32" t="n">
        <v>1.1295</v>
      </c>
      <c r="I1338" s="32" t="n">
        <v>1.13</v>
      </c>
      <c r="J1338" s="32" t="n">
        <v>0</v>
      </c>
      <c r="K1338" s="32" t="n">
        <v>-0</v>
      </c>
      <c r="L1338" s="32" t="n">
        <v>-0</v>
      </c>
      <c r="M1338" s="6" t="s">
        <f>=I1338+J1338+K1338+L1338</f>
      </c>
      <c r="N1338" s="30"/>
      <c r="O1338" s="30" t="s">
        <v>643</v>
      </c>
    </row>
    <row collapsed="false" customFormat="false" customHeight="false" hidden="false" ht="12.1" outlineLevel="0" r="1339">
      <c r="A1339" s="29" t="n">
        <v>45967.351215278</v>
      </c>
      <c r="B1339" s="30" t="s">
        <v>69</v>
      </c>
      <c r="C1339" s="30" t="s">
        <v>647</v>
      </c>
      <c r="D1339" s="30" t="s">
        <v>381</v>
      </c>
      <c r="E1339" s="30" t="s">
        <v>50</v>
      </c>
      <c r="F1339" s="30" t="s">
        <v>20</v>
      </c>
      <c r="G1339" s="31" t="n">
        <v>-1</v>
      </c>
      <c r="H1339" s="32" t="n">
        <v>1.1295</v>
      </c>
      <c r="I1339" s="32" t="n">
        <v>1.13</v>
      </c>
      <c r="J1339" s="32" t="n">
        <v>0</v>
      </c>
      <c r="K1339" s="32" t="n">
        <v>-0</v>
      </c>
      <c r="L1339" s="32" t="n">
        <v>-0</v>
      </c>
      <c r="M1339" s="6" t="s">
        <f>=I1339+J1339+K1339+L1339</f>
      </c>
      <c r="N1339" s="30"/>
      <c r="O1339" s="30" t="s">
        <v>643</v>
      </c>
    </row>
    <row collapsed="false" customFormat="false" customHeight="false" hidden="false" ht="12.1" outlineLevel="0" r="1340">
      <c r="A1340" s="29" t="n">
        <v>45967.351215278</v>
      </c>
      <c r="B1340" s="30" t="s">
        <v>69</v>
      </c>
      <c r="C1340" s="30" t="s">
        <v>647</v>
      </c>
      <c r="D1340" s="30" t="s">
        <v>381</v>
      </c>
      <c r="E1340" s="30" t="s">
        <v>50</v>
      </c>
      <c r="F1340" s="30" t="s">
        <v>20</v>
      </c>
      <c r="G1340" s="31" t="n">
        <v>-1</v>
      </c>
      <c r="H1340" s="32" t="n">
        <v>1.1295</v>
      </c>
      <c r="I1340" s="32" t="n">
        <v>1.13</v>
      </c>
      <c r="J1340" s="32" t="n">
        <v>0</v>
      </c>
      <c r="K1340" s="32" t="n">
        <v>-0</v>
      </c>
      <c r="L1340" s="32" t="n">
        <v>-0</v>
      </c>
      <c r="M1340" s="6" t="s">
        <f>=I1340+J1340+K1340+L1340</f>
      </c>
      <c r="N1340" s="30"/>
      <c r="O1340" s="30" t="s">
        <v>643</v>
      </c>
    </row>
    <row collapsed="false" customFormat="false" customHeight="false" hidden="false" ht="12.1" outlineLevel="0" r="1341">
      <c r="A1341" s="29" t="n">
        <v>45967.351215278</v>
      </c>
      <c r="B1341" s="30" t="s">
        <v>69</v>
      </c>
      <c r="C1341" s="30" t="s">
        <v>647</v>
      </c>
      <c r="D1341" s="30" t="s">
        <v>381</v>
      </c>
      <c r="E1341" s="30" t="s">
        <v>50</v>
      </c>
      <c r="F1341" s="30" t="s">
        <v>20</v>
      </c>
      <c r="G1341" s="31" t="n">
        <v>-1</v>
      </c>
      <c r="H1341" s="32" t="n">
        <v>1.1295</v>
      </c>
      <c r="I1341" s="32" t="n">
        <v>1.13</v>
      </c>
      <c r="J1341" s="32" t="n">
        <v>0</v>
      </c>
      <c r="K1341" s="32" t="n">
        <v>-0</v>
      </c>
      <c r="L1341" s="32" t="n">
        <v>-0</v>
      </c>
      <c r="M1341" s="6" t="s">
        <f>=I1341+J1341+K1341+L1341</f>
      </c>
      <c r="N1341" s="30"/>
      <c r="O1341" s="30" t="s">
        <v>643</v>
      </c>
    </row>
    <row collapsed="false" customFormat="false" customHeight="false" hidden="false" ht="12.1" outlineLevel="0" r="1342">
      <c r="A1342" s="29" t="n">
        <v>45967.351215278</v>
      </c>
      <c r="B1342" s="30" t="s">
        <v>69</v>
      </c>
      <c r="C1342" s="30" t="s">
        <v>647</v>
      </c>
      <c r="D1342" s="30" t="s">
        <v>381</v>
      </c>
      <c r="E1342" s="30" t="s">
        <v>50</v>
      </c>
      <c r="F1342" s="30" t="s">
        <v>20</v>
      </c>
      <c r="G1342" s="31" t="n">
        <v>-1</v>
      </c>
      <c r="H1342" s="32" t="n">
        <v>1.1295</v>
      </c>
      <c r="I1342" s="32" t="n">
        <v>1.13</v>
      </c>
      <c r="J1342" s="32" t="n">
        <v>0</v>
      </c>
      <c r="K1342" s="32" t="n">
        <v>-0</v>
      </c>
      <c r="L1342" s="32" t="n">
        <v>-0</v>
      </c>
      <c r="M1342" s="6" t="s">
        <f>=I1342+J1342+K1342+L1342</f>
      </c>
      <c r="N1342" s="30"/>
      <c r="O1342" s="30" t="s">
        <v>643</v>
      </c>
    </row>
    <row collapsed="false" customFormat="false" customHeight="false" hidden="false" ht="12.1" outlineLevel="0" r="1343">
      <c r="A1343" s="29" t="n">
        <v>45967.351215278</v>
      </c>
      <c r="B1343" s="30" t="s">
        <v>69</v>
      </c>
      <c r="C1343" s="30" t="s">
        <v>647</v>
      </c>
      <c r="D1343" s="30" t="s">
        <v>381</v>
      </c>
      <c r="E1343" s="30" t="s">
        <v>50</v>
      </c>
      <c r="F1343" s="30" t="s">
        <v>20</v>
      </c>
      <c r="G1343" s="31" t="n">
        <v>-1</v>
      </c>
      <c r="H1343" s="32" t="n">
        <v>1.1295</v>
      </c>
      <c r="I1343" s="32" t="n">
        <v>1.13</v>
      </c>
      <c r="J1343" s="32" t="n">
        <v>0</v>
      </c>
      <c r="K1343" s="32" t="n">
        <v>-0</v>
      </c>
      <c r="L1343" s="32" t="n">
        <v>-0</v>
      </c>
      <c r="M1343" s="6" t="s">
        <f>=I1343+J1343+K1343+L1343</f>
      </c>
      <c r="N1343" s="30"/>
      <c r="O1343" s="30" t="s">
        <v>643</v>
      </c>
    </row>
    <row collapsed="false" customFormat="false" customHeight="false" hidden="false" ht="12.1" outlineLevel="0" r="1344">
      <c r="A1344" s="29" t="n">
        <v>45967.351215278</v>
      </c>
      <c r="B1344" s="30" t="s">
        <v>69</v>
      </c>
      <c r="C1344" s="30" t="s">
        <v>647</v>
      </c>
      <c r="D1344" s="30" t="s">
        <v>381</v>
      </c>
      <c r="E1344" s="30" t="s">
        <v>50</v>
      </c>
      <c r="F1344" s="30" t="s">
        <v>20</v>
      </c>
      <c r="G1344" s="31" t="n">
        <v>-1</v>
      </c>
      <c r="H1344" s="32" t="n">
        <v>1.1295</v>
      </c>
      <c r="I1344" s="32" t="n">
        <v>1.13</v>
      </c>
      <c r="J1344" s="32" t="n">
        <v>0</v>
      </c>
      <c r="K1344" s="32" t="n">
        <v>-0</v>
      </c>
      <c r="L1344" s="32" t="n">
        <v>-0</v>
      </c>
      <c r="M1344" s="6" t="s">
        <f>=I1344+J1344+K1344+L1344</f>
      </c>
      <c r="N1344" s="30"/>
      <c r="O1344" s="30" t="s">
        <v>643</v>
      </c>
    </row>
    <row collapsed="false" customFormat="false" customHeight="false" hidden="false" ht="12.1" outlineLevel="0" r="1345">
      <c r="A1345" s="29" t="n">
        <v>45967.351215278</v>
      </c>
      <c r="B1345" s="30" t="s">
        <v>69</v>
      </c>
      <c r="C1345" s="30" t="s">
        <v>647</v>
      </c>
      <c r="D1345" s="30" t="s">
        <v>381</v>
      </c>
      <c r="E1345" s="30" t="s">
        <v>50</v>
      </c>
      <c r="F1345" s="30" t="s">
        <v>20</v>
      </c>
      <c r="G1345" s="31" t="n">
        <v>-1</v>
      </c>
      <c r="H1345" s="32" t="n">
        <v>1.1295</v>
      </c>
      <c r="I1345" s="32" t="n">
        <v>1.13</v>
      </c>
      <c r="J1345" s="32" t="n">
        <v>0</v>
      </c>
      <c r="K1345" s="32" t="n">
        <v>-0</v>
      </c>
      <c r="L1345" s="32" t="n">
        <v>-0</v>
      </c>
      <c r="M1345" s="6" t="s">
        <f>=I1345+J1345+K1345+L1345</f>
      </c>
      <c r="N1345" s="30"/>
      <c r="O1345" s="30" t="s">
        <v>643</v>
      </c>
    </row>
    <row collapsed="false" customFormat="false" customHeight="false" hidden="false" ht="12.1" outlineLevel="0" r="1346">
      <c r="A1346" s="29" t="n">
        <v>45967.351215278</v>
      </c>
      <c r="B1346" s="30" t="s">
        <v>69</v>
      </c>
      <c r="C1346" s="30" t="s">
        <v>647</v>
      </c>
      <c r="D1346" s="30" t="s">
        <v>381</v>
      </c>
      <c r="E1346" s="30" t="s">
        <v>50</v>
      </c>
      <c r="F1346" s="30" t="s">
        <v>20</v>
      </c>
      <c r="G1346" s="31" t="n">
        <v>-1</v>
      </c>
      <c r="H1346" s="32" t="n">
        <v>1.1295</v>
      </c>
      <c r="I1346" s="32" t="n">
        <v>1.13</v>
      </c>
      <c r="J1346" s="32" t="n">
        <v>0</v>
      </c>
      <c r="K1346" s="32" t="n">
        <v>-0</v>
      </c>
      <c r="L1346" s="32" t="n">
        <v>-0</v>
      </c>
      <c r="M1346" s="6" t="s">
        <f>=I1346+J1346+K1346+L1346</f>
      </c>
      <c r="N1346" s="30"/>
      <c r="O1346" s="30" t="s">
        <v>643</v>
      </c>
    </row>
    <row collapsed="false" customFormat="false" customHeight="false" hidden="false" ht="12.1" outlineLevel="0" r="1347">
      <c r="A1347" s="29" t="n">
        <v>45967.351215278</v>
      </c>
      <c r="B1347" s="30" t="s">
        <v>69</v>
      </c>
      <c r="C1347" s="30" t="s">
        <v>647</v>
      </c>
      <c r="D1347" s="30" t="s">
        <v>381</v>
      </c>
      <c r="E1347" s="30" t="s">
        <v>50</v>
      </c>
      <c r="F1347" s="30" t="s">
        <v>20</v>
      </c>
      <c r="G1347" s="31" t="n">
        <v>-1</v>
      </c>
      <c r="H1347" s="32" t="n">
        <v>1.1295</v>
      </c>
      <c r="I1347" s="32" t="n">
        <v>1.13</v>
      </c>
      <c r="J1347" s="32" t="n">
        <v>0</v>
      </c>
      <c r="K1347" s="32" t="n">
        <v>-0</v>
      </c>
      <c r="L1347" s="32" t="n">
        <v>-0</v>
      </c>
      <c r="M1347" s="6" t="s">
        <f>=I1347+J1347+K1347+L1347</f>
      </c>
      <c r="N1347" s="30"/>
      <c r="O1347" s="30" t="s">
        <v>643</v>
      </c>
    </row>
    <row collapsed="false" customFormat="false" customHeight="false" hidden="false" ht="12.1" outlineLevel="0" r="1348">
      <c r="A1348" s="29" t="n">
        <v>45967.351215278</v>
      </c>
      <c r="B1348" s="30" t="s">
        <v>69</v>
      </c>
      <c r="C1348" s="30" t="s">
        <v>647</v>
      </c>
      <c r="D1348" s="30" t="s">
        <v>381</v>
      </c>
      <c r="E1348" s="30" t="s">
        <v>50</v>
      </c>
      <c r="F1348" s="30" t="s">
        <v>20</v>
      </c>
      <c r="G1348" s="31" t="n">
        <v>-1</v>
      </c>
      <c r="H1348" s="32" t="n">
        <v>1.1295</v>
      </c>
      <c r="I1348" s="32" t="n">
        <v>1.13</v>
      </c>
      <c r="J1348" s="32" t="n">
        <v>0</v>
      </c>
      <c r="K1348" s="32" t="n">
        <v>-0</v>
      </c>
      <c r="L1348" s="32" t="n">
        <v>-0</v>
      </c>
      <c r="M1348" s="6" t="s">
        <f>=I1348+J1348+K1348+L1348</f>
      </c>
      <c r="N1348" s="30"/>
      <c r="O1348" s="30" t="s">
        <v>643</v>
      </c>
    </row>
    <row collapsed="false" customFormat="false" customHeight="false" hidden="false" ht="12.1" outlineLevel="0" r="1349">
      <c r="A1349" s="29" t="n">
        <v>45967.351215278</v>
      </c>
      <c r="B1349" s="30" t="s">
        <v>69</v>
      </c>
      <c r="C1349" s="30" t="s">
        <v>647</v>
      </c>
      <c r="D1349" s="30" t="s">
        <v>381</v>
      </c>
      <c r="E1349" s="30" t="s">
        <v>50</v>
      </c>
      <c r="F1349" s="30" t="s">
        <v>20</v>
      </c>
      <c r="G1349" s="31" t="n">
        <v>-1</v>
      </c>
      <c r="H1349" s="32" t="n">
        <v>1.1295</v>
      </c>
      <c r="I1349" s="32" t="n">
        <v>1.13</v>
      </c>
      <c r="J1349" s="32" t="n">
        <v>0</v>
      </c>
      <c r="K1349" s="32" t="n">
        <v>-0</v>
      </c>
      <c r="L1349" s="32" t="n">
        <v>-0</v>
      </c>
      <c r="M1349" s="6" t="s">
        <f>=I1349+J1349+K1349+L1349</f>
      </c>
      <c r="N1349" s="30"/>
      <c r="O1349" s="30" t="s">
        <v>643</v>
      </c>
    </row>
    <row collapsed="false" customFormat="false" customHeight="false" hidden="false" ht="12.1" outlineLevel="0" r="1350">
      <c r="A1350" s="29" t="n">
        <v>45967.351215278</v>
      </c>
      <c r="B1350" s="30" t="s">
        <v>69</v>
      </c>
      <c r="C1350" s="30" t="s">
        <v>647</v>
      </c>
      <c r="D1350" s="30" t="s">
        <v>381</v>
      </c>
      <c r="E1350" s="30" t="s">
        <v>50</v>
      </c>
      <c r="F1350" s="30" t="s">
        <v>20</v>
      </c>
      <c r="G1350" s="31" t="n">
        <v>-1</v>
      </c>
      <c r="H1350" s="32" t="n">
        <v>1.1295</v>
      </c>
      <c r="I1350" s="32" t="n">
        <v>1.13</v>
      </c>
      <c r="J1350" s="32" t="n">
        <v>0</v>
      </c>
      <c r="K1350" s="32" t="n">
        <v>-0</v>
      </c>
      <c r="L1350" s="32" t="n">
        <v>-0</v>
      </c>
      <c r="M1350" s="6" t="s">
        <f>=I1350+J1350+K1350+L1350</f>
      </c>
      <c r="N1350" s="30"/>
      <c r="O1350" s="30" t="s">
        <v>643</v>
      </c>
    </row>
    <row collapsed="false" customFormat="false" customHeight="false" hidden="false" ht="12.1" outlineLevel="0" r="1351">
      <c r="A1351" s="29" t="n">
        <v>45967.351215278</v>
      </c>
      <c r="B1351" s="30" t="s">
        <v>69</v>
      </c>
      <c r="C1351" s="30" t="s">
        <v>647</v>
      </c>
      <c r="D1351" s="30" t="s">
        <v>381</v>
      </c>
      <c r="E1351" s="30" t="s">
        <v>50</v>
      </c>
      <c r="F1351" s="30" t="s">
        <v>20</v>
      </c>
      <c r="G1351" s="31" t="n">
        <v>-1</v>
      </c>
      <c r="H1351" s="32" t="n">
        <v>1.1295</v>
      </c>
      <c r="I1351" s="32" t="n">
        <v>1.13</v>
      </c>
      <c r="J1351" s="32" t="n">
        <v>0</v>
      </c>
      <c r="K1351" s="32" t="n">
        <v>-0</v>
      </c>
      <c r="L1351" s="32" t="n">
        <v>-0</v>
      </c>
      <c r="M1351" s="6" t="s">
        <f>=I1351+J1351+K1351+L1351</f>
      </c>
      <c r="N1351" s="30"/>
      <c r="O1351" s="30" t="s">
        <v>643</v>
      </c>
    </row>
    <row collapsed="false" customFormat="false" customHeight="false" hidden="false" ht="12.1" outlineLevel="0" r="1352">
      <c r="A1352" s="29" t="n">
        <v>45967.351215278</v>
      </c>
      <c r="B1352" s="30" t="s">
        <v>69</v>
      </c>
      <c r="C1352" s="30" t="s">
        <v>647</v>
      </c>
      <c r="D1352" s="30" t="s">
        <v>381</v>
      </c>
      <c r="E1352" s="30" t="s">
        <v>50</v>
      </c>
      <c r="F1352" s="30" t="s">
        <v>20</v>
      </c>
      <c r="G1352" s="31" t="n">
        <v>-1</v>
      </c>
      <c r="H1352" s="32" t="n">
        <v>1.1295</v>
      </c>
      <c r="I1352" s="32" t="n">
        <v>1.13</v>
      </c>
      <c r="J1352" s="32" t="n">
        <v>0</v>
      </c>
      <c r="K1352" s="32" t="n">
        <v>-0</v>
      </c>
      <c r="L1352" s="32" t="n">
        <v>-0</v>
      </c>
      <c r="M1352" s="6" t="s">
        <f>=I1352+J1352+K1352+L1352</f>
      </c>
      <c r="N1352" s="30"/>
      <c r="O1352" s="30" t="s">
        <v>643</v>
      </c>
    </row>
    <row collapsed="false" customFormat="false" customHeight="false" hidden="false" ht="12.1" outlineLevel="0" r="1353">
      <c r="A1353" s="29" t="n">
        <v>45967.351215278</v>
      </c>
      <c r="B1353" s="30" t="s">
        <v>69</v>
      </c>
      <c r="C1353" s="30" t="s">
        <v>647</v>
      </c>
      <c r="D1353" s="30" t="s">
        <v>381</v>
      </c>
      <c r="E1353" s="30" t="s">
        <v>50</v>
      </c>
      <c r="F1353" s="30" t="s">
        <v>20</v>
      </c>
      <c r="G1353" s="31" t="n">
        <v>-1</v>
      </c>
      <c r="H1353" s="32" t="n">
        <v>1.1295</v>
      </c>
      <c r="I1353" s="32" t="n">
        <v>1.13</v>
      </c>
      <c r="J1353" s="32" t="n">
        <v>0</v>
      </c>
      <c r="K1353" s="32" t="n">
        <v>-0</v>
      </c>
      <c r="L1353" s="32" t="n">
        <v>-0</v>
      </c>
      <c r="M1353" s="6" t="s">
        <f>=I1353+J1353+K1353+L1353</f>
      </c>
      <c r="N1353" s="30"/>
      <c r="O1353" s="30" t="s">
        <v>643</v>
      </c>
    </row>
    <row collapsed="false" customFormat="false" customHeight="false" hidden="false" ht="12.1" outlineLevel="0" r="1354">
      <c r="A1354" s="29" t="n">
        <v>45967.351215278</v>
      </c>
      <c r="B1354" s="30" t="s">
        <v>69</v>
      </c>
      <c r="C1354" s="30" t="s">
        <v>647</v>
      </c>
      <c r="D1354" s="30" t="s">
        <v>381</v>
      </c>
      <c r="E1354" s="30" t="s">
        <v>50</v>
      </c>
      <c r="F1354" s="30" t="s">
        <v>20</v>
      </c>
      <c r="G1354" s="31" t="n">
        <v>-1</v>
      </c>
      <c r="H1354" s="32" t="n">
        <v>1.1295</v>
      </c>
      <c r="I1354" s="32" t="n">
        <v>1.13</v>
      </c>
      <c r="J1354" s="32" t="n">
        <v>0</v>
      </c>
      <c r="K1354" s="32" t="n">
        <v>-0</v>
      </c>
      <c r="L1354" s="32" t="n">
        <v>-0</v>
      </c>
      <c r="M1354" s="6" t="s">
        <f>=I1354+J1354+K1354+L1354</f>
      </c>
      <c r="N1354" s="30"/>
      <c r="O1354" s="30" t="s">
        <v>643</v>
      </c>
    </row>
    <row collapsed="false" customFormat="false" customHeight="false" hidden="false" ht="12.1" outlineLevel="0" r="1355">
      <c r="A1355" s="29" t="n">
        <v>45967.351215278</v>
      </c>
      <c r="B1355" s="30" t="s">
        <v>69</v>
      </c>
      <c r="C1355" s="30" t="s">
        <v>647</v>
      </c>
      <c r="D1355" s="30" t="s">
        <v>381</v>
      </c>
      <c r="E1355" s="30" t="s">
        <v>50</v>
      </c>
      <c r="F1355" s="30" t="s">
        <v>20</v>
      </c>
      <c r="G1355" s="31" t="n">
        <v>-1</v>
      </c>
      <c r="H1355" s="32" t="n">
        <v>1.1295</v>
      </c>
      <c r="I1355" s="32" t="n">
        <v>1.13</v>
      </c>
      <c r="J1355" s="32" t="n">
        <v>0</v>
      </c>
      <c r="K1355" s="32" t="n">
        <v>-0</v>
      </c>
      <c r="L1355" s="32" t="n">
        <v>-0</v>
      </c>
      <c r="M1355" s="6" t="s">
        <f>=I1355+J1355+K1355+L1355</f>
      </c>
      <c r="N1355" s="30"/>
      <c r="O1355" s="30" t="s">
        <v>643</v>
      </c>
    </row>
    <row collapsed="false" customFormat="false" customHeight="false" hidden="false" ht="12.1" outlineLevel="0" r="1356">
      <c r="A1356" s="29" t="n">
        <v>45967.351215278</v>
      </c>
      <c r="B1356" s="30" t="s">
        <v>69</v>
      </c>
      <c r="C1356" s="30" t="s">
        <v>647</v>
      </c>
      <c r="D1356" s="30" t="s">
        <v>381</v>
      </c>
      <c r="E1356" s="30" t="s">
        <v>50</v>
      </c>
      <c r="F1356" s="30" t="s">
        <v>20</v>
      </c>
      <c r="G1356" s="31" t="n">
        <v>-1</v>
      </c>
      <c r="H1356" s="32" t="n">
        <v>1.1295</v>
      </c>
      <c r="I1356" s="32" t="n">
        <v>1.13</v>
      </c>
      <c r="J1356" s="32" t="n">
        <v>0</v>
      </c>
      <c r="K1356" s="32" t="n">
        <v>-0</v>
      </c>
      <c r="L1356" s="32" t="n">
        <v>-0</v>
      </c>
      <c r="M1356" s="6" t="s">
        <f>=I1356+J1356+K1356+L1356</f>
      </c>
      <c r="N1356" s="30"/>
      <c r="O1356" s="30" t="s">
        <v>643</v>
      </c>
    </row>
    <row collapsed="false" customFormat="false" customHeight="false" hidden="false" ht="12.1" outlineLevel="0" r="1357">
      <c r="A1357" s="29" t="n">
        <v>45967.351215278</v>
      </c>
      <c r="B1357" s="30" t="s">
        <v>69</v>
      </c>
      <c r="C1357" s="30" t="s">
        <v>647</v>
      </c>
      <c r="D1357" s="30" t="s">
        <v>381</v>
      </c>
      <c r="E1357" s="30" t="s">
        <v>50</v>
      </c>
      <c r="F1357" s="30" t="s">
        <v>20</v>
      </c>
      <c r="G1357" s="31" t="n">
        <v>-1</v>
      </c>
      <c r="H1357" s="32" t="n">
        <v>1.1295</v>
      </c>
      <c r="I1357" s="32" t="n">
        <v>1.13</v>
      </c>
      <c r="J1357" s="32" t="n">
        <v>0</v>
      </c>
      <c r="K1357" s="32" t="n">
        <v>-0</v>
      </c>
      <c r="L1357" s="32" t="n">
        <v>-0</v>
      </c>
      <c r="M1357" s="6" t="s">
        <f>=I1357+J1357+K1357+L1357</f>
      </c>
      <c r="N1357" s="30"/>
      <c r="O1357" s="30" t="s">
        <v>643</v>
      </c>
    </row>
    <row collapsed="false" customFormat="false" customHeight="false" hidden="false" ht="12.1" outlineLevel="0" r="1358">
      <c r="A1358" s="29" t="n">
        <v>45967.351215278</v>
      </c>
      <c r="B1358" s="30" t="s">
        <v>69</v>
      </c>
      <c r="C1358" s="30" t="s">
        <v>647</v>
      </c>
      <c r="D1358" s="30" t="s">
        <v>381</v>
      </c>
      <c r="E1358" s="30" t="s">
        <v>50</v>
      </c>
      <c r="F1358" s="30" t="s">
        <v>20</v>
      </c>
      <c r="G1358" s="31" t="n">
        <v>-1</v>
      </c>
      <c r="H1358" s="32" t="n">
        <v>1.1295</v>
      </c>
      <c r="I1358" s="32" t="n">
        <v>1.13</v>
      </c>
      <c r="J1358" s="32" t="n">
        <v>0</v>
      </c>
      <c r="K1358" s="32" t="n">
        <v>-0</v>
      </c>
      <c r="L1358" s="32" t="n">
        <v>-0</v>
      </c>
      <c r="M1358" s="6" t="s">
        <f>=I1358+J1358+K1358+L1358</f>
      </c>
      <c r="N1358" s="30"/>
      <c r="O1358" s="30" t="s">
        <v>643</v>
      </c>
    </row>
    <row collapsed="false" customFormat="false" customHeight="false" hidden="false" ht="12.1" outlineLevel="0" r="1359">
      <c r="A1359" s="29" t="n">
        <v>45967.351215278</v>
      </c>
      <c r="B1359" s="30" t="s">
        <v>69</v>
      </c>
      <c r="C1359" s="30" t="s">
        <v>647</v>
      </c>
      <c r="D1359" s="30" t="s">
        <v>381</v>
      </c>
      <c r="E1359" s="30" t="s">
        <v>50</v>
      </c>
      <c r="F1359" s="30" t="s">
        <v>20</v>
      </c>
      <c r="G1359" s="31" t="n">
        <v>-1</v>
      </c>
      <c r="H1359" s="32" t="n">
        <v>1.1295</v>
      </c>
      <c r="I1359" s="32" t="n">
        <v>1.13</v>
      </c>
      <c r="J1359" s="32" t="n">
        <v>0</v>
      </c>
      <c r="K1359" s="32" t="n">
        <v>-0</v>
      </c>
      <c r="L1359" s="32" t="n">
        <v>-0</v>
      </c>
      <c r="M1359" s="6" t="s">
        <f>=I1359+J1359+K1359+L1359</f>
      </c>
      <c r="N1359" s="30"/>
      <c r="O1359" s="30" t="s">
        <v>643</v>
      </c>
    </row>
    <row collapsed="false" customFormat="false" customHeight="false" hidden="false" ht="12.1" outlineLevel="0" r="1360">
      <c r="A1360" s="29" t="n">
        <v>45967.351215278</v>
      </c>
      <c r="B1360" s="30" t="s">
        <v>69</v>
      </c>
      <c r="C1360" s="30" t="s">
        <v>647</v>
      </c>
      <c r="D1360" s="30" t="s">
        <v>381</v>
      </c>
      <c r="E1360" s="30" t="s">
        <v>50</v>
      </c>
      <c r="F1360" s="30" t="s">
        <v>20</v>
      </c>
      <c r="G1360" s="31" t="n">
        <v>-1</v>
      </c>
      <c r="H1360" s="32" t="n">
        <v>1.1295</v>
      </c>
      <c r="I1360" s="32" t="n">
        <v>1.13</v>
      </c>
      <c r="J1360" s="32" t="n">
        <v>0</v>
      </c>
      <c r="K1360" s="32" t="n">
        <v>-0</v>
      </c>
      <c r="L1360" s="32" t="n">
        <v>-0</v>
      </c>
      <c r="M1360" s="6" t="s">
        <f>=I1360+J1360+K1360+L1360</f>
      </c>
      <c r="N1360" s="30"/>
      <c r="O1360" s="30" t="s">
        <v>643</v>
      </c>
    </row>
    <row collapsed="false" customFormat="false" customHeight="false" hidden="false" ht="12.1" outlineLevel="0" r="1361">
      <c r="A1361" s="29" t="n">
        <v>45967.351215278</v>
      </c>
      <c r="B1361" s="30" t="s">
        <v>69</v>
      </c>
      <c r="C1361" s="30" t="s">
        <v>647</v>
      </c>
      <c r="D1361" s="30" t="s">
        <v>381</v>
      </c>
      <c r="E1361" s="30" t="s">
        <v>50</v>
      </c>
      <c r="F1361" s="30" t="s">
        <v>20</v>
      </c>
      <c r="G1361" s="31" t="n">
        <v>-1</v>
      </c>
      <c r="H1361" s="32" t="n">
        <v>1.1295</v>
      </c>
      <c r="I1361" s="32" t="n">
        <v>1.13</v>
      </c>
      <c r="J1361" s="32" t="n">
        <v>0</v>
      </c>
      <c r="K1361" s="32" t="n">
        <v>-0</v>
      </c>
      <c r="L1361" s="32" t="n">
        <v>-0</v>
      </c>
      <c r="M1361" s="6" t="s">
        <f>=I1361+J1361+K1361+L1361</f>
      </c>
      <c r="N1361" s="30"/>
      <c r="O1361" s="30" t="s">
        <v>643</v>
      </c>
    </row>
    <row collapsed="false" customFormat="false" customHeight="false" hidden="false" ht="12.1" outlineLevel="0" r="1362">
      <c r="A1362" s="29" t="n">
        <v>45967.351215278</v>
      </c>
      <c r="B1362" s="30" t="s">
        <v>69</v>
      </c>
      <c r="C1362" s="30" t="s">
        <v>647</v>
      </c>
      <c r="D1362" s="30" t="s">
        <v>381</v>
      </c>
      <c r="E1362" s="30" t="s">
        <v>50</v>
      </c>
      <c r="F1362" s="30" t="s">
        <v>20</v>
      </c>
      <c r="G1362" s="31" t="n">
        <v>-1</v>
      </c>
      <c r="H1362" s="32" t="n">
        <v>1.1295</v>
      </c>
      <c r="I1362" s="32" t="n">
        <v>1.13</v>
      </c>
      <c r="J1362" s="32" t="n">
        <v>0</v>
      </c>
      <c r="K1362" s="32" t="n">
        <v>-0</v>
      </c>
      <c r="L1362" s="32" t="n">
        <v>-0</v>
      </c>
      <c r="M1362" s="6" t="s">
        <f>=I1362+J1362+K1362+L1362</f>
      </c>
      <c r="N1362" s="30"/>
      <c r="O1362" s="30" t="s">
        <v>643</v>
      </c>
    </row>
    <row collapsed="false" customFormat="false" customHeight="false" hidden="false" ht="12.1" outlineLevel="0" r="1363">
      <c r="A1363" s="29" t="n">
        <v>45967.351215278</v>
      </c>
      <c r="B1363" s="30" t="s">
        <v>69</v>
      </c>
      <c r="C1363" s="30" t="s">
        <v>647</v>
      </c>
      <c r="D1363" s="30" t="s">
        <v>381</v>
      </c>
      <c r="E1363" s="30" t="s">
        <v>50</v>
      </c>
      <c r="F1363" s="30" t="s">
        <v>20</v>
      </c>
      <c r="G1363" s="31" t="n">
        <v>-1</v>
      </c>
      <c r="H1363" s="32" t="n">
        <v>1.1295</v>
      </c>
      <c r="I1363" s="32" t="n">
        <v>1.13</v>
      </c>
      <c r="J1363" s="32" t="n">
        <v>0</v>
      </c>
      <c r="K1363" s="32" t="n">
        <v>-0</v>
      </c>
      <c r="L1363" s="32" t="n">
        <v>-0</v>
      </c>
      <c r="M1363" s="6" t="s">
        <f>=I1363+J1363+K1363+L1363</f>
      </c>
      <c r="N1363" s="30"/>
      <c r="O1363" s="30" t="s">
        <v>643</v>
      </c>
    </row>
    <row collapsed="false" customFormat="false" customHeight="false" hidden="false" ht="12.1" outlineLevel="0" r="1364">
      <c r="A1364" s="29" t="n">
        <v>45967.351215278</v>
      </c>
      <c r="B1364" s="30" t="s">
        <v>69</v>
      </c>
      <c r="C1364" s="30" t="s">
        <v>647</v>
      </c>
      <c r="D1364" s="30" t="s">
        <v>381</v>
      </c>
      <c r="E1364" s="30" t="s">
        <v>50</v>
      </c>
      <c r="F1364" s="30" t="s">
        <v>20</v>
      </c>
      <c r="G1364" s="31" t="n">
        <v>-1</v>
      </c>
      <c r="H1364" s="32" t="n">
        <v>1.1295</v>
      </c>
      <c r="I1364" s="32" t="n">
        <v>1.13</v>
      </c>
      <c r="J1364" s="32" t="n">
        <v>0</v>
      </c>
      <c r="K1364" s="32" t="n">
        <v>-0</v>
      </c>
      <c r="L1364" s="32" t="n">
        <v>-0</v>
      </c>
      <c r="M1364" s="6" t="s">
        <f>=I1364+J1364+K1364+L1364</f>
      </c>
      <c r="N1364" s="30"/>
      <c r="O1364" s="30" t="s">
        <v>643</v>
      </c>
    </row>
    <row collapsed="false" customFormat="false" customHeight="false" hidden="false" ht="12.1" outlineLevel="0" r="1365">
      <c r="A1365" s="29" t="n">
        <v>45967.351215278</v>
      </c>
      <c r="B1365" s="30" t="s">
        <v>69</v>
      </c>
      <c r="C1365" s="30" t="s">
        <v>647</v>
      </c>
      <c r="D1365" s="30" t="s">
        <v>381</v>
      </c>
      <c r="E1365" s="30" t="s">
        <v>50</v>
      </c>
      <c r="F1365" s="30" t="s">
        <v>20</v>
      </c>
      <c r="G1365" s="31" t="n">
        <v>-1</v>
      </c>
      <c r="H1365" s="32" t="n">
        <v>1.1295</v>
      </c>
      <c r="I1365" s="32" t="n">
        <v>1.13</v>
      </c>
      <c r="J1365" s="32" t="n">
        <v>0</v>
      </c>
      <c r="K1365" s="32" t="n">
        <v>-0</v>
      </c>
      <c r="L1365" s="32" t="n">
        <v>-0</v>
      </c>
      <c r="M1365" s="6" t="s">
        <f>=I1365+J1365+K1365+L1365</f>
      </c>
      <c r="N1365" s="30"/>
      <c r="O1365" s="30" t="s">
        <v>643</v>
      </c>
    </row>
    <row collapsed="false" customFormat="false" customHeight="false" hidden="false" ht="12.1" outlineLevel="0" r="1366">
      <c r="A1366" s="29" t="n">
        <v>45967.351215278</v>
      </c>
      <c r="B1366" s="30" t="s">
        <v>69</v>
      </c>
      <c r="C1366" s="30" t="s">
        <v>647</v>
      </c>
      <c r="D1366" s="30" t="s">
        <v>381</v>
      </c>
      <c r="E1366" s="30" t="s">
        <v>50</v>
      </c>
      <c r="F1366" s="30" t="s">
        <v>20</v>
      </c>
      <c r="G1366" s="31" t="n">
        <v>-1</v>
      </c>
      <c r="H1366" s="32" t="n">
        <v>1.1295</v>
      </c>
      <c r="I1366" s="32" t="n">
        <v>1.13</v>
      </c>
      <c r="J1366" s="32" t="n">
        <v>0</v>
      </c>
      <c r="K1366" s="32" t="n">
        <v>-0</v>
      </c>
      <c r="L1366" s="32" t="n">
        <v>-0</v>
      </c>
      <c r="M1366" s="6" t="s">
        <f>=I1366+J1366+K1366+L1366</f>
      </c>
      <c r="N1366" s="30"/>
      <c r="O1366" s="30" t="s">
        <v>643</v>
      </c>
    </row>
    <row collapsed="false" customFormat="false" customHeight="false" hidden="false" ht="12.1" outlineLevel="0" r="1367">
      <c r="A1367" s="29" t="n">
        <v>45967.351215278</v>
      </c>
      <c r="B1367" s="30" t="s">
        <v>69</v>
      </c>
      <c r="C1367" s="30" t="s">
        <v>647</v>
      </c>
      <c r="D1367" s="30" t="s">
        <v>381</v>
      </c>
      <c r="E1367" s="30" t="s">
        <v>50</v>
      </c>
      <c r="F1367" s="30" t="s">
        <v>20</v>
      </c>
      <c r="G1367" s="31" t="n">
        <v>-1</v>
      </c>
      <c r="H1367" s="32" t="n">
        <v>1.1295</v>
      </c>
      <c r="I1367" s="32" t="n">
        <v>1.13</v>
      </c>
      <c r="J1367" s="32" t="n">
        <v>0</v>
      </c>
      <c r="K1367" s="32" t="n">
        <v>-0</v>
      </c>
      <c r="L1367" s="32" t="n">
        <v>-0</v>
      </c>
      <c r="M1367" s="6" t="s">
        <f>=I1367+J1367+K1367+L1367</f>
      </c>
      <c r="N1367" s="30"/>
      <c r="O1367" s="30" t="s">
        <v>643</v>
      </c>
    </row>
    <row collapsed="false" customFormat="false" customHeight="false" hidden="false" ht="12.1" outlineLevel="0" r="1368">
      <c r="A1368" s="29" t="n">
        <v>45967.351215278</v>
      </c>
      <c r="B1368" s="30" t="s">
        <v>69</v>
      </c>
      <c r="C1368" s="30" t="s">
        <v>647</v>
      </c>
      <c r="D1368" s="30" t="s">
        <v>381</v>
      </c>
      <c r="E1368" s="30" t="s">
        <v>50</v>
      </c>
      <c r="F1368" s="30" t="s">
        <v>20</v>
      </c>
      <c r="G1368" s="31" t="n">
        <v>-1</v>
      </c>
      <c r="H1368" s="32" t="n">
        <v>1.1295</v>
      </c>
      <c r="I1368" s="32" t="n">
        <v>1.13</v>
      </c>
      <c r="J1368" s="32" t="n">
        <v>0</v>
      </c>
      <c r="K1368" s="32" t="n">
        <v>-0</v>
      </c>
      <c r="L1368" s="32" t="n">
        <v>-0</v>
      </c>
      <c r="M1368" s="6" t="s">
        <f>=I1368+J1368+K1368+L1368</f>
      </c>
      <c r="N1368" s="30"/>
      <c r="O1368" s="30" t="s">
        <v>643</v>
      </c>
    </row>
    <row collapsed="false" customFormat="false" customHeight="false" hidden="false" ht="12.1" outlineLevel="0" r="1369">
      <c r="A1369" s="29" t="n">
        <v>45967.351215278</v>
      </c>
      <c r="B1369" s="30" t="s">
        <v>69</v>
      </c>
      <c r="C1369" s="30" t="s">
        <v>647</v>
      </c>
      <c r="D1369" s="30" t="s">
        <v>381</v>
      </c>
      <c r="E1369" s="30" t="s">
        <v>50</v>
      </c>
      <c r="F1369" s="30" t="s">
        <v>20</v>
      </c>
      <c r="G1369" s="31" t="n">
        <v>-1</v>
      </c>
      <c r="H1369" s="32" t="n">
        <v>1.1295</v>
      </c>
      <c r="I1369" s="32" t="n">
        <v>1.13</v>
      </c>
      <c r="J1369" s="32" t="n">
        <v>0</v>
      </c>
      <c r="K1369" s="32" t="n">
        <v>-0</v>
      </c>
      <c r="L1369" s="32" t="n">
        <v>-0</v>
      </c>
      <c r="M1369" s="6" t="s">
        <f>=I1369+J1369+K1369+L1369</f>
      </c>
      <c r="N1369" s="30"/>
      <c r="O1369" s="30" t="s">
        <v>643</v>
      </c>
    </row>
    <row collapsed="false" customFormat="false" customHeight="false" hidden="false" ht="12.1" outlineLevel="0" r="1370">
      <c r="A1370" s="29" t="n">
        <v>45967.351215278</v>
      </c>
      <c r="B1370" s="30" t="s">
        <v>69</v>
      </c>
      <c r="C1370" s="30" t="s">
        <v>647</v>
      </c>
      <c r="D1370" s="30" t="s">
        <v>381</v>
      </c>
      <c r="E1370" s="30" t="s">
        <v>50</v>
      </c>
      <c r="F1370" s="30" t="s">
        <v>20</v>
      </c>
      <c r="G1370" s="31" t="n">
        <v>-1</v>
      </c>
      <c r="H1370" s="32" t="n">
        <v>1.1295</v>
      </c>
      <c r="I1370" s="32" t="n">
        <v>1.13</v>
      </c>
      <c r="J1370" s="32" t="n">
        <v>0</v>
      </c>
      <c r="K1370" s="32" t="n">
        <v>-0</v>
      </c>
      <c r="L1370" s="32" t="n">
        <v>-0</v>
      </c>
      <c r="M1370" s="6" t="s">
        <f>=I1370+J1370+K1370+L1370</f>
      </c>
      <c r="N1370" s="30"/>
      <c r="O1370" s="30" t="s">
        <v>643</v>
      </c>
    </row>
    <row collapsed="false" customFormat="false" customHeight="false" hidden="false" ht="12.1" outlineLevel="0" r="1371">
      <c r="A1371" s="29" t="n">
        <v>45967.351215278</v>
      </c>
      <c r="B1371" s="30" t="s">
        <v>69</v>
      </c>
      <c r="C1371" s="30" t="s">
        <v>647</v>
      </c>
      <c r="D1371" s="30" t="s">
        <v>381</v>
      </c>
      <c r="E1371" s="30" t="s">
        <v>50</v>
      </c>
      <c r="F1371" s="30" t="s">
        <v>20</v>
      </c>
      <c r="G1371" s="31" t="n">
        <v>-1</v>
      </c>
      <c r="H1371" s="32" t="n">
        <v>1.1295</v>
      </c>
      <c r="I1371" s="32" t="n">
        <v>1.13</v>
      </c>
      <c r="J1371" s="32" t="n">
        <v>0</v>
      </c>
      <c r="K1371" s="32" t="n">
        <v>-0</v>
      </c>
      <c r="L1371" s="32" t="n">
        <v>-0</v>
      </c>
      <c r="M1371" s="6" t="s">
        <f>=I1371+J1371+K1371+L1371</f>
      </c>
      <c r="N1371" s="30"/>
      <c r="O1371" s="30" t="s">
        <v>643</v>
      </c>
    </row>
    <row collapsed="false" customFormat="false" customHeight="false" hidden="false" ht="12.1" outlineLevel="0" r="1372">
      <c r="A1372" s="29" t="n">
        <v>45967.351215278</v>
      </c>
      <c r="B1372" s="30" t="s">
        <v>69</v>
      </c>
      <c r="C1372" s="30" t="s">
        <v>647</v>
      </c>
      <c r="D1372" s="30" t="s">
        <v>381</v>
      </c>
      <c r="E1372" s="30" t="s">
        <v>50</v>
      </c>
      <c r="F1372" s="30" t="s">
        <v>20</v>
      </c>
      <c r="G1372" s="31" t="n">
        <v>-1</v>
      </c>
      <c r="H1372" s="32" t="n">
        <v>1.1295</v>
      </c>
      <c r="I1372" s="32" t="n">
        <v>1.13</v>
      </c>
      <c r="J1372" s="32" t="n">
        <v>0</v>
      </c>
      <c r="K1372" s="32" t="n">
        <v>-0</v>
      </c>
      <c r="L1372" s="32" t="n">
        <v>-0</v>
      </c>
      <c r="M1372" s="6" t="s">
        <f>=I1372+J1372+K1372+L1372</f>
      </c>
      <c r="N1372" s="30"/>
      <c r="O1372" s="30" t="s">
        <v>643</v>
      </c>
    </row>
    <row collapsed="false" customFormat="false" customHeight="false" hidden="false" ht="12.1" outlineLevel="0" r="1373">
      <c r="A1373" s="29" t="n">
        <v>45967.351215278</v>
      </c>
      <c r="B1373" s="30" t="s">
        <v>69</v>
      </c>
      <c r="C1373" s="30" t="s">
        <v>647</v>
      </c>
      <c r="D1373" s="30" t="s">
        <v>381</v>
      </c>
      <c r="E1373" s="30" t="s">
        <v>50</v>
      </c>
      <c r="F1373" s="30" t="s">
        <v>20</v>
      </c>
      <c r="G1373" s="31" t="n">
        <v>-1</v>
      </c>
      <c r="H1373" s="32" t="n">
        <v>1.1295</v>
      </c>
      <c r="I1373" s="32" t="n">
        <v>1.13</v>
      </c>
      <c r="J1373" s="32" t="n">
        <v>0</v>
      </c>
      <c r="K1373" s="32" t="n">
        <v>-0</v>
      </c>
      <c r="L1373" s="32" t="n">
        <v>-0</v>
      </c>
      <c r="M1373" s="6" t="s">
        <f>=I1373+J1373+K1373+L1373</f>
      </c>
      <c r="N1373" s="30"/>
      <c r="O1373" s="30" t="s">
        <v>643</v>
      </c>
    </row>
    <row collapsed="false" customFormat="false" customHeight="false" hidden="false" ht="12.1" outlineLevel="0" r="1374">
      <c r="A1374" s="29" t="n">
        <v>45967.351215278</v>
      </c>
      <c r="B1374" s="30" t="s">
        <v>69</v>
      </c>
      <c r="C1374" s="30" t="s">
        <v>647</v>
      </c>
      <c r="D1374" s="30" t="s">
        <v>381</v>
      </c>
      <c r="E1374" s="30" t="s">
        <v>50</v>
      </c>
      <c r="F1374" s="30" t="s">
        <v>20</v>
      </c>
      <c r="G1374" s="31" t="n">
        <v>-1</v>
      </c>
      <c r="H1374" s="32" t="n">
        <v>1.1295</v>
      </c>
      <c r="I1374" s="32" t="n">
        <v>1.13</v>
      </c>
      <c r="J1374" s="32" t="n">
        <v>0</v>
      </c>
      <c r="K1374" s="32" t="n">
        <v>-0</v>
      </c>
      <c r="L1374" s="32" t="n">
        <v>-0</v>
      </c>
      <c r="M1374" s="6" t="s">
        <f>=I1374+J1374+K1374+L1374</f>
      </c>
      <c r="N1374" s="30"/>
      <c r="O1374" s="30" t="s">
        <v>643</v>
      </c>
    </row>
    <row collapsed="false" customFormat="false" customHeight="false" hidden="false" ht="12.1" outlineLevel="0" r="1375">
      <c r="A1375" s="29" t="n">
        <v>45967.351215278</v>
      </c>
      <c r="B1375" s="30" t="s">
        <v>69</v>
      </c>
      <c r="C1375" s="30" t="s">
        <v>647</v>
      </c>
      <c r="D1375" s="30" t="s">
        <v>381</v>
      </c>
      <c r="E1375" s="30" t="s">
        <v>50</v>
      </c>
      <c r="F1375" s="30" t="s">
        <v>20</v>
      </c>
      <c r="G1375" s="31" t="n">
        <v>-1</v>
      </c>
      <c r="H1375" s="32" t="n">
        <v>1.1295</v>
      </c>
      <c r="I1375" s="32" t="n">
        <v>1.13</v>
      </c>
      <c r="J1375" s="32" t="n">
        <v>0</v>
      </c>
      <c r="K1375" s="32" t="n">
        <v>-0</v>
      </c>
      <c r="L1375" s="32" t="n">
        <v>-0</v>
      </c>
      <c r="M1375" s="6" t="s">
        <f>=I1375+J1375+K1375+L1375</f>
      </c>
      <c r="N1375" s="30"/>
      <c r="O1375" s="30" t="s">
        <v>643</v>
      </c>
    </row>
    <row collapsed="false" customFormat="false" customHeight="false" hidden="false" ht="12.1" outlineLevel="0" r="1376">
      <c r="A1376" s="29" t="n">
        <v>45967.351215278</v>
      </c>
      <c r="B1376" s="30" t="s">
        <v>69</v>
      </c>
      <c r="C1376" s="30" t="s">
        <v>647</v>
      </c>
      <c r="D1376" s="30" t="s">
        <v>381</v>
      </c>
      <c r="E1376" s="30" t="s">
        <v>50</v>
      </c>
      <c r="F1376" s="30" t="s">
        <v>20</v>
      </c>
      <c r="G1376" s="31" t="n">
        <v>-1</v>
      </c>
      <c r="H1376" s="32" t="n">
        <v>1.1295</v>
      </c>
      <c r="I1376" s="32" t="n">
        <v>1.13</v>
      </c>
      <c r="J1376" s="32" t="n">
        <v>0</v>
      </c>
      <c r="K1376" s="32" t="n">
        <v>-0</v>
      </c>
      <c r="L1376" s="32" t="n">
        <v>-0</v>
      </c>
      <c r="M1376" s="6" t="s">
        <f>=I1376+J1376+K1376+L1376</f>
      </c>
      <c r="N1376" s="30"/>
      <c r="O1376" s="30" t="s">
        <v>643</v>
      </c>
    </row>
    <row collapsed="false" customFormat="false" customHeight="false" hidden="false" ht="12.1" outlineLevel="0" r="1377">
      <c r="A1377" s="29" t="n">
        <v>45967.351215278</v>
      </c>
      <c r="B1377" s="30" t="s">
        <v>69</v>
      </c>
      <c r="C1377" s="30" t="s">
        <v>647</v>
      </c>
      <c r="D1377" s="30" t="s">
        <v>381</v>
      </c>
      <c r="E1377" s="30" t="s">
        <v>50</v>
      </c>
      <c r="F1377" s="30" t="s">
        <v>20</v>
      </c>
      <c r="G1377" s="31" t="n">
        <v>-1</v>
      </c>
      <c r="H1377" s="32" t="n">
        <v>1.1295</v>
      </c>
      <c r="I1377" s="32" t="n">
        <v>1.13</v>
      </c>
      <c r="J1377" s="32" t="n">
        <v>0</v>
      </c>
      <c r="K1377" s="32" t="n">
        <v>-0</v>
      </c>
      <c r="L1377" s="32" t="n">
        <v>-0</v>
      </c>
      <c r="M1377" s="6" t="s">
        <f>=I1377+J1377+K1377+L1377</f>
      </c>
      <c r="N1377" s="30"/>
      <c r="O1377" s="30" t="s">
        <v>643</v>
      </c>
    </row>
    <row collapsed="false" customFormat="false" customHeight="false" hidden="false" ht="12.1" outlineLevel="0" r="1378">
      <c r="A1378" s="29" t="n">
        <v>45967.351215278</v>
      </c>
      <c r="B1378" s="30" t="s">
        <v>69</v>
      </c>
      <c r="C1378" s="30" t="s">
        <v>647</v>
      </c>
      <c r="D1378" s="30" t="s">
        <v>381</v>
      </c>
      <c r="E1378" s="30" t="s">
        <v>50</v>
      </c>
      <c r="F1378" s="30" t="s">
        <v>20</v>
      </c>
      <c r="G1378" s="31" t="n">
        <v>-1</v>
      </c>
      <c r="H1378" s="32" t="n">
        <v>1.1295</v>
      </c>
      <c r="I1378" s="32" t="n">
        <v>1.13</v>
      </c>
      <c r="J1378" s="32" t="n">
        <v>0</v>
      </c>
      <c r="K1378" s="32" t="n">
        <v>-0</v>
      </c>
      <c r="L1378" s="32" t="n">
        <v>-0</v>
      </c>
      <c r="M1378" s="6" t="s">
        <f>=I1378+J1378+K1378+L1378</f>
      </c>
      <c r="N1378" s="30"/>
      <c r="O1378" s="30" t="s">
        <v>643</v>
      </c>
    </row>
    <row collapsed="false" customFormat="false" customHeight="false" hidden="false" ht="12.1" outlineLevel="0" r="1379">
      <c r="A1379" s="29" t="n">
        <v>45967.351215278</v>
      </c>
      <c r="B1379" s="30" t="s">
        <v>69</v>
      </c>
      <c r="C1379" s="30" t="s">
        <v>647</v>
      </c>
      <c r="D1379" s="30" t="s">
        <v>381</v>
      </c>
      <c r="E1379" s="30" t="s">
        <v>50</v>
      </c>
      <c r="F1379" s="30" t="s">
        <v>20</v>
      </c>
      <c r="G1379" s="31" t="n">
        <v>-1</v>
      </c>
      <c r="H1379" s="32" t="n">
        <v>1.1295</v>
      </c>
      <c r="I1379" s="32" t="n">
        <v>1.13</v>
      </c>
      <c r="J1379" s="32" t="n">
        <v>0</v>
      </c>
      <c r="K1379" s="32" t="n">
        <v>-0</v>
      </c>
      <c r="L1379" s="32" t="n">
        <v>-0</v>
      </c>
      <c r="M1379" s="6" t="s">
        <f>=I1379+J1379+K1379+L1379</f>
      </c>
      <c r="N1379" s="30"/>
      <c r="O1379" s="30" t="s">
        <v>643</v>
      </c>
    </row>
    <row collapsed="false" customFormat="false" customHeight="false" hidden="false" ht="12.1" outlineLevel="0" r="1380">
      <c r="A1380" s="29" t="n">
        <v>45967.351215278</v>
      </c>
      <c r="B1380" s="30" t="s">
        <v>69</v>
      </c>
      <c r="C1380" s="30" t="s">
        <v>647</v>
      </c>
      <c r="D1380" s="30" t="s">
        <v>381</v>
      </c>
      <c r="E1380" s="30" t="s">
        <v>50</v>
      </c>
      <c r="F1380" s="30" t="s">
        <v>20</v>
      </c>
      <c r="G1380" s="31" t="n">
        <v>-1</v>
      </c>
      <c r="H1380" s="32" t="n">
        <v>1.1295</v>
      </c>
      <c r="I1380" s="32" t="n">
        <v>1.13</v>
      </c>
      <c r="J1380" s="32" t="n">
        <v>0</v>
      </c>
      <c r="K1380" s="32" t="n">
        <v>-0</v>
      </c>
      <c r="L1380" s="32" t="n">
        <v>-0</v>
      </c>
      <c r="M1380" s="6" t="s">
        <f>=I1380+J1380+K1380+L1380</f>
      </c>
      <c r="N1380" s="30"/>
      <c r="O1380" s="30" t="s">
        <v>643</v>
      </c>
    </row>
    <row collapsed="false" customFormat="false" customHeight="false" hidden="false" ht="12.1" outlineLevel="0" r="1381">
      <c r="A1381" s="29" t="n">
        <v>45967.351215278</v>
      </c>
      <c r="B1381" s="30" t="s">
        <v>69</v>
      </c>
      <c r="C1381" s="30" t="s">
        <v>647</v>
      </c>
      <c r="D1381" s="30" t="s">
        <v>381</v>
      </c>
      <c r="E1381" s="30" t="s">
        <v>50</v>
      </c>
      <c r="F1381" s="30" t="s">
        <v>20</v>
      </c>
      <c r="G1381" s="31" t="n">
        <v>-1</v>
      </c>
      <c r="H1381" s="32" t="n">
        <v>1.1295</v>
      </c>
      <c r="I1381" s="32" t="n">
        <v>1.13</v>
      </c>
      <c r="J1381" s="32" t="n">
        <v>0</v>
      </c>
      <c r="K1381" s="32" t="n">
        <v>-0</v>
      </c>
      <c r="L1381" s="32" t="n">
        <v>-0</v>
      </c>
      <c r="M1381" s="6" t="s">
        <f>=I1381+J1381+K1381+L1381</f>
      </c>
      <c r="N1381" s="30"/>
      <c r="O1381" s="30" t="s">
        <v>643</v>
      </c>
    </row>
    <row collapsed="false" customFormat="false" customHeight="false" hidden="false" ht="12.1" outlineLevel="0" r="1382">
      <c r="A1382" s="29" t="n">
        <v>45967.351215278</v>
      </c>
      <c r="B1382" s="30" t="s">
        <v>69</v>
      </c>
      <c r="C1382" s="30" t="s">
        <v>647</v>
      </c>
      <c r="D1382" s="30" t="s">
        <v>381</v>
      </c>
      <c r="E1382" s="30" t="s">
        <v>50</v>
      </c>
      <c r="F1382" s="30" t="s">
        <v>20</v>
      </c>
      <c r="G1382" s="31" t="n">
        <v>-1</v>
      </c>
      <c r="H1382" s="32" t="n">
        <v>1.1295</v>
      </c>
      <c r="I1382" s="32" t="n">
        <v>1.13</v>
      </c>
      <c r="J1382" s="32" t="n">
        <v>0</v>
      </c>
      <c r="K1382" s="32" t="n">
        <v>-0</v>
      </c>
      <c r="L1382" s="32" t="n">
        <v>-0</v>
      </c>
      <c r="M1382" s="6" t="s">
        <f>=I1382+J1382+K1382+L1382</f>
      </c>
      <c r="N1382" s="30"/>
      <c r="O1382" s="30" t="s">
        <v>643</v>
      </c>
    </row>
    <row collapsed="false" customFormat="false" customHeight="false" hidden="false" ht="12.1" outlineLevel="0" r="1383">
      <c r="A1383" s="29" t="n">
        <v>45967.351215278</v>
      </c>
      <c r="B1383" s="30" t="s">
        <v>69</v>
      </c>
      <c r="C1383" s="30" t="s">
        <v>647</v>
      </c>
      <c r="D1383" s="30" t="s">
        <v>381</v>
      </c>
      <c r="E1383" s="30" t="s">
        <v>50</v>
      </c>
      <c r="F1383" s="30" t="s">
        <v>20</v>
      </c>
      <c r="G1383" s="31" t="n">
        <v>-1</v>
      </c>
      <c r="H1383" s="32" t="n">
        <v>1.1295</v>
      </c>
      <c r="I1383" s="32" t="n">
        <v>1.13</v>
      </c>
      <c r="J1383" s="32" t="n">
        <v>0</v>
      </c>
      <c r="K1383" s="32" t="n">
        <v>-0</v>
      </c>
      <c r="L1383" s="32" t="n">
        <v>-0</v>
      </c>
      <c r="M1383" s="6" t="s">
        <f>=I1383+J1383+K1383+L1383</f>
      </c>
      <c r="N1383" s="30"/>
      <c r="O1383" s="30" t="s">
        <v>643</v>
      </c>
    </row>
    <row collapsed="false" customFormat="false" customHeight="false" hidden="false" ht="12.1" outlineLevel="0" r="1384">
      <c r="A1384" s="29" t="n">
        <v>45967.351215278</v>
      </c>
      <c r="B1384" s="30" t="s">
        <v>69</v>
      </c>
      <c r="C1384" s="30" t="s">
        <v>647</v>
      </c>
      <c r="D1384" s="30" t="s">
        <v>381</v>
      </c>
      <c r="E1384" s="30" t="s">
        <v>50</v>
      </c>
      <c r="F1384" s="30" t="s">
        <v>20</v>
      </c>
      <c r="G1384" s="31" t="n">
        <v>-1</v>
      </c>
      <c r="H1384" s="32" t="n">
        <v>1.1295</v>
      </c>
      <c r="I1384" s="32" t="n">
        <v>1.13</v>
      </c>
      <c r="J1384" s="32" t="n">
        <v>0</v>
      </c>
      <c r="K1384" s="32" t="n">
        <v>-0</v>
      </c>
      <c r="L1384" s="32" t="n">
        <v>-0</v>
      </c>
      <c r="M1384" s="6" t="s">
        <f>=I1384+J1384+K1384+L1384</f>
      </c>
      <c r="N1384" s="30"/>
      <c r="O1384" s="30" t="s">
        <v>643</v>
      </c>
    </row>
    <row collapsed="false" customFormat="false" customHeight="false" hidden="false" ht="12.1" outlineLevel="0" r="1385">
      <c r="A1385" s="29" t="n">
        <v>45967.351215278</v>
      </c>
      <c r="B1385" s="30" t="s">
        <v>69</v>
      </c>
      <c r="C1385" s="30" t="s">
        <v>647</v>
      </c>
      <c r="D1385" s="30" t="s">
        <v>381</v>
      </c>
      <c r="E1385" s="30" t="s">
        <v>50</v>
      </c>
      <c r="F1385" s="30" t="s">
        <v>20</v>
      </c>
      <c r="G1385" s="31" t="n">
        <v>-1</v>
      </c>
      <c r="H1385" s="32" t="n">
        <v>1.1295</v>
      </c>
      <c r="I1385" s="32" t="n">
        <v>1.13</v>
      </c>
      <c r="J1385" s="32" t="n">
        <v>0</v>
      </c>
      <c r="K1385" s="32" t="n">
        <v>-0</v>
      </c>
      <c r="L1385" s="32" t="n">
        <v>-0</v>
      </c>
      <c r="M1385" s="6" t="s">
        <f>=I1385+J1385+K1385+L1385</f>
      </c>
      <c r="N1385" s="30"/>
      <c r="O1385" s="30" t="s">
        <v>643</v>
      </c>
    </row>
    <row collapsed="false" customFormat="false" customHeight="false" hidden="false" ht="12.1" outlineLevel="0" r="1386">
      <c r="A1386" s="29" t="n">
        <v>45967.351215278</v>
      </c>
      <c r="B1386" s="30" t="s">
        <v>69</v>
      </c>
      <c r="C1386" s="30" t="s">
        <v>647</v>
      </c>
      <c r="D1386" s="30" t="s">
        <v>381</v>
      </c>
      <c r="E1386" s="30" t="s">
        <v>50</v>
      </c>
      <c r="F1386" s="30" t="s">
        <v>20</v>
      </c>
      <c r="G1386" s="31" t="n">
        <v>-1</v>
      </c>
      <c r="H1386" s="32" t="n">
        <v>1.1295</v>
      </c>
      <c r="I1386" s="32" t="n">
        <v>1.13</v>
      </c>
      <c r="J1386" s="32" t="n">
        <v>0</v>
      </c>
      <c r="K1386" s="32" t="n">
        <v>-0</v>
      </c>
      <c r="L1386" s="32" t="n">
        <v>-0</v>
      </c>
      <c r="M1386" s="6" t="s">
        <f>=I1386+J1386+K1386+L1386</f>
      </c>
      <c r="N1386" s="30"/>
      <c r="O1386" s="30" t="s">
        <v>643</v>
      </c>
    </row>
    <row collapsed="false" customFormat="false" customHeight="false" hidden="false" ht="12.1" outlineLevel="0" r="1387">
      <c r="A1387" s="29" t="n">
        <v>45967.351215278</v>
      </c>
      <c r="B1387" s="30" t="s">
        <v>69</v>
      </c>
      <c r="C1387" s="30" t="s">
        <v>647</v>
      </c>
      <c r="D1387" s="30" t="s">
        <v>381</v>
      </c>
      <c r="E1387" s="30" t="s">
        <v>50</v>
      </c>
      <c r="F1387" s="30" t="s">
        <v>20</v>
      </c>
      <c r="G1387" s="31" t="n">
        <v>-1</v>
      </c>
      <c r="H1387" s="32" t="n">
        <v>1.1295</v>
      </c>
      <c r="I1387" s="32" t="n">
        <v>1.13</v>
      </c>
      <c r="J1387" s="32" t="n">
        <v>0</v>
      </c>
      <c r="K1387" s="32" t="n">
        <v>-0</v>
      </c>
      <c r="L1387" s="32" t="n">
        <v>-0</v>
      </c>
      <c r="M1387" s="6" t="s">
        <f>=I1387+J1387+K1387+L1387</f>
      </c>
      <c r="N1387" s="30"/>
      <c r="O1387" s="30" t="s">
        <v>643</v>
      </c>
    </row>
    <row collapsed="false" customFormat="false" customHeight="false" hidden="false" ht="12.1" outlineLevel="0" r="1388">
      <c r="A1388" s="29" t="n">
        <v>45967.351215278</v>
      </c>
      <c r="B1388" s="30" t="s">
        <v>69</v>
      </c>
      <c r="C1388" s="30" t="s">
        <v>647</v>
      </c>
      <c r="D1388" s="30" t="s">
        <v>381</v>
      </c>
      <c r="E1388" s="30" t="s">
        <v>50</v>
      </c>
      <c r="F1388" s="30" t="s">
        <v>20</v>
      </c>
      <c r="G1388" s="31" t="n">
        <v>-1</v>
      </c>
      <c r="H1388" s="32" t="n">
        <v>1.1295</v>
      </c>
      <c r="I1388" s="32" t="n">
        <v>1.13</v>
      </c>
      <c r="J1388" s="32" t="n">
        <v>0</v>
      </c>
      <c r="K1388" s="32" t="n">
        <v>-0</v>
      </c>
      <c r="L1388" s="32" t="n">
        <v>-0</v>
      </c>
      <c r="M1388" s="6" t="s">
        <f>=I1388+J1388+K1388+L1388</f>
      </c>
      <c r="N1388" s="30"/>
      <c r="O1388" s="30" t="s">
        <v>643</v>
      </c>
    </row>
    <row collapsed="false" customFormat="false" customHeight="false" hidden="false" ht="12.1" outlineLevel="0" r="1389">
      <c r="A1389" s="29" t="n">
        <v>45967.351215278</v>
      </c>
      <c r="B1389" s="30" t="s">
        <v>69</v>
      </c>
      <c r="C1389" s="30" t="s">
        <v>647</v>
      </c>
      <c r="D1389" s="30" t="s">
        <v>381</v>
      </c>
      <c r="E1389" s="30" t="s">
        <v>50</v>
      </c>
      <c r="F1389" s="30" t="s">
        <v>20</v>
      </c>
      <c r="G1389" s="31" t="n">
        <v>-1</v>
      </c>
      <c r="H1389" s="32" t="n">
        <v>1.1295</v>
      </c>
      <c r="I1389" s="32" t="n">
        <v>1.13</v>
      </c>
      <c r="J1389" s="32" t="n">
        <v>0</v>
      </c>
      <c r="K1389" s="32" t="n">
        <v>-0</v>
      </c>
      <c r="L1389" s="32" t="n">
        <v>-0</v>
      </c>
      <c r="M1389" s="6" t="s">
        <f>=I1389+J1389+K1389+L1389</f>
      </c>
      <c r="N1389" s="30"/>
      <c r="O1389" s="30" t="s">
        <v>643</v>
      </c>
    </row>
    <row collapsed="false" customFormat="false" customHeight="false" hidden="false" ht="12.1" outlineLevel="0" r="1390">
      <c r="A1390" s="29" t="n">
        <v>45967.351215278</v>
      </c>
      <c r="B1390" s="30" t="s">
        <v>69</v>
      </c>
      <c r="C1390" s="30" t="s">
        <v>647</v>
      </c>
      <c r="D1390" s="30" t="s">
        <v>381</v>
      </c>
      <c r="E1390" s="30" t="s">
        <v>50</v>
      </c>
      <c r="F1390" s="30" t="s">
        <v>20</v>
      </c>
      <c r="G1390" s="31" t="n">
        <v>-1</v>
      </c>
      <c r="H1390" s="32" t="n">
        <v>1.1295</v>
      </c>
      <c r="I1390" s="32" t="n">
        <v>1.13</v>
      </c>
      <c r="J1390" s="32" t="n">
        <v>0</v>
      </c>
      <c r="K1390" s="32" t="n">
        <v>-0</v>
      </c>
      <c r="L1390" s="32" t="n">
        <v>-0</v>
      </c>
      <c r="M1390" s="6" t="s">
        <f>=I1390+J1390+K1390+L1390</f>
      </c>
      <c r="N1390" s="30"/>
      <c r="O1390" s="30" t="s">
        <v>643</v>
      </c>
    </row>
    <row collapsed="false" customFormat="false" customHeight="false" hidden="false" ht="12.1" outlineLevel="0" r="1391">
      <c r="A1391" s="29" t="n">
        <v>45967.351215278</v>
      </c>
      <c r="B1391" s="30" t="s">
        <v>69</v>
      </c>
      <c r="C1391" s="30" t="s">
        <v>647</v>
      </c>
      <c r="D1391" s="30" t="s">
        <v>381</v>
      </c>
      <c r="E1391" s="30" t="s">
        <v>50</v>
      </c>
      <c r="F1391" s="30" t="s">
        <v>20</v>
      </c>
      <c r="G1391" s="31" t="n">
        <v>-1</v>
      </c>
      <c r="H1391" s="32" t="n">
        <v>1.1295</v>
      </c>
      <c r="I1391" s="32" t="n">
        <v>1.13</v>
      </c>
      <c r="J1391" s="32" t="n">
        <v>0</v>
      </c>
      <c r="K1391" s="32" t="n">
        <v>-0</v>
      </c>
      <c r="L1391" s="32" t="n">
        <v>-0</v>
      </c>
      <c r="M1391" s="6" t="s">
        <f>=I1391+J1391+K1391+L1391</f>
      </c>
      <c r="N1391" s="30"/>
      <c r="O1391" s="30" t="s">
        <v>643</v>
      </c>
    </row>
    <row collapsed="false" customFormat="false" customHeight="false" hidden="false" ht="12.1" outlineLevel="0" r="1392">
      <c r="A1392" s="29" t="n">
        <v>45967.351215278</v>
      </c>
      <c r="B1392" s="30" t="s">
        <v>69</v>
      </c>
      <c r="C1392" s="30" t="s">
        <v>647</v>
      </c>
      <c r="D1392" s="30" t="s">
        <v>381</v>
      </c>
      <c r="E1392" s="30" t="s">
        <v>50</v>
      </c>
      <c r="F1392" s="30" t="s">
        <v>20</v>
      </c>
      <c r="G1392" s="31" t="n">
        <v>-1</v>
      </c>
      <c r="H1392" s="32" t="n">
        <v>1.1295</v>
      </c>
      <c r="I1392" s="32" t="n">
        <v>1.13</v>
      </c>
      <c r="J1392" s="32" t="n">
        <v>0</v>
      </c>
      <c r="K1392" s="32" t="n">
        <v>-0</v>
      </c>
      <c r="L1392" s="32" t="n">
        <v>-0</v>
      </c>
      <c r="M1392" s="6" t="s">
        <f>=I1392+J1392+K1392+L1392</f>
      </c>
      <c r="N1392" s="30"/>
      <c r="O1392" s="30" t="s">
        <v>643</v>
      </c>
    </row>
    <row collapsed="false" customFormat="false" customHeight="false" hidden="false" ht="12.1" outlineLevel="0" r="1393">
      <c r="A1393" s="29" t="n">
        <v>45967.351215278</v>
      </c>
      <c r="B1393" s="30" t="s">
        <v>69</v>
      </c>
      <c r="C1393" s="30" t="s">
        <v>647</v>
      </c>
      <c r="D1393" s="30" t="s">
        <v>381</v>
      </c>
      <c r="E1393" s="30" t="s">
        <v>50</v>
      </c>
      <c r="F1393" s="30" t="s">
        <v>20</v>
      </c>
      <c r="G1393" s="31" t="n">
        <v>-1</v>
      </c>
      <c r="H1393" s="32" t="n">
        <v>1.1295</v>
      </c>
      <c r="I1393" s="32" t="n">
        <v>1.13</v>
      </c>
      <c r="J1393" s="32" t="n">
        <v>0</v>
      </c>
      <c r="K1393" s="32" t="n">
        <v>-0</v>
      </c>
      <c r="L1393" s="32" t="n">
        <v>-0</v>
      </c>
      <c r="M1393" s="6" t="s">
        <f>=I1393+J1393+K1393+L1393</f>
      </c>
      <c r="N1393" s="30"/>
      <c r="O1393" s="30" t="s">
        <v>643</v>
      </c>
    </row>
    <row collapsed="false" customFormat="false" customHeight="false" hidden="false" ht="12.1" outlineLevel="0" r="1394">
      <c r="A1394" s="29" t="n">
        <v>45967.351215278</v>
      </c>
      <c r="B1394" s="30" t="s">
        <v>69</v>
      </c>
      <c r="C1394" s="30" t="s">
        <v>647</v>
      </c>
      <c r="D1394" s="30" t="s">
        <v>381</v>
      </c>
      <c r="E1394" s="30" t="s">
        <v>50</v>
      </c>
      <c r="F1394" s="30" t="s">
        <v>20</v>
      </c>
      <c r="G1394" s="31" t="n">
        <v>-1</v>
      </c>
      <c r="H1394" s="32" t="n">
        <v>1.1295</v>
      </c>
      <c r="I1394" s="32" t="n">
        <v>1.13</v>
      </c>
      <c r="J1394" s="32" t="n">
        <v>0</v>
      </c>
      <c r="K1394" s="32" t="n">
        <v>-0</v>
      </c>
      <c r="L1394" s="32" t="n">
        <v>-0</v>
      </c>
      <c r="M1394" s="6" t="s">
        <f>=I1394+J1394+K1394+L1394</f>
      </c>
      <c r="N1394" s="30"/>
      <c r="O1394" s="30" t="s">
        <v>643</v>
      </c>
    </row>
    <row collapsed="false" customFormat="false" customHeight="false" hidden="false" ht="12.1" outlineLevel="0" r="1395">
      <c r="A1395" s="29" t="n">
        <v>45967.351215278</v>
      </c>
      <c r="B1395" s="30" t="s">
        <v>69</v>
      </c>
      <c r="C1395" s="30" t="s">
        <v>647</v>
      </c>
      <c r="D1395" s="30" t="s">
        <v>381</v>
      </c>
      <c r="E1395" s="30" t="s">
        <v>50</v>
      </c>
      <c r="F1395" s="30" t="s">
        <v>20</v>
      </c>
      <c r="G1395" s="31" t="n">
        <v>-1</v>
      </c>
      <c r="H1395" s="32" t="n">
        <v>1.1295</v>
      </c>
      <c r="I1395" s="32" t="n">
        <v>1.13</v>
      </c>
      <c r="J1395" s="32" t="n">
        <v>0</v>
      </c>
      <c r="K1395" s="32" t="n">
        <v>-0</v>
      </c>
      <c r="L1395" s="32" t="n">
        <v>-0</v>
      </c>
      <c r="M1395" s="6" t="s">
        <f>=I1395+J1395+K1395+L1395</f>
      </c>
      <c r="N1395" s="30"/>
      <c r="O1395" s="30" t="s">
        <v>643</v>
      </c>
    </row>
    <row collapsed="false" customFormat="false" customHeight="false" hidden="false" ht="12.1" outlineLevel="0" r="1396">
      <c r="A1396" s="29" t="n">
        <v>45967.351215278</v>
      </c>
      <c r="B1396" s="30" t="s">
        <v>69</v>
      </c>
      <c r="C1396" s="30" t="s">
        <v>647</v>
      </c>
      <c r="D1396" s="30" t="s">
        <v>381</v>
      </c>
      <c r="E1396" s="30" t="s">
        <v>50</v>
      </c>
      <c r="F1396" s="30" t="s">
        <v>20</v>
      </c>
      <c r="G1396" s="31" t="n">
        <v>-1</v>
      </c>
      <c r="H1396" s="32" t="n">
        <v>1.1295</v>
      </c>
      <c r="I1396" s="32" t="n">
        <v>1.13</v>
      </c>
      <c r="J1396" s="32" t="n">
        <v>0</v>
      </c>
      <c r="K1396" s="32" t="n">
        <v>-0</v>
      </c>
      <c r="L1396" s="32" t="n">
        <v>-0</v>
      </c>
      <c r="M1396" s="6" t="s">
        <f>=I1396+J1396+K1396+L1396</f>
      </c>
      <c r="N1396" s="30"/>
      <c r="O1396" s="30" t="s">
        <v>643</v>
      </c>
    </row>
    <row collapsed="false" customFormat="false" customHeight="false" hidden="false" ht="12.1" outlineLevel="0" r="1397">
      <c r="A1397" s="29" t="n">
        <v>45967.351215278</v>
      </c>
      <c r="B1397" s="30" t="s">
        <v>69</v>
      </c>
      <c r="C1397" s="30" t="s">
        <v>647</v>
      </c>
      <c r="D1397" s="30" t="s">
        <v>381</v>
      </c>
      <c r="E1397" s="30" t="s">
        <v>50</v>
      </c>
      <c r="F1397" s="30" t="s">
        <v>20</v>
      </c>
      <c r="G1397" s="31" t="n">
        <v>-1</v>
      </c>
      <c r="H1397" s="32" t="n">
        <v>1.1295</v>
      </c>
      <c r="I1397" s="32" t="n">
        <v>1.13</v>
      </c>
      <c r="J1397" s="32" t="n">
        <v>0</v>
      </c>
      <c r="K1397" s="32" t="n">
        <v>-0</v>
      </c>
      <c r="L1397" s="32" t="n">
        <v>-0</v>
      </c>
      <c r="M1397" s="6" t="s">
        <f>=I1397+J1397+K1397+L1397</f>
      </c>
      <c r="N1397" s="30"/>
      <c r="O1397" s="30" t="s">
        <v>643</v>
      </c>
    </row>
    <row collapsed="false" customFormat="false" customHeight="false" hidden="false" ht="12.1" outlineLevel="0" r="1398">
      <c r="A1398" s="29" t="n">
        <v>45967.351215278</v>
      </c>
      <c r="B1398" s="30" t="s">
        <v>69</v>
      </c>
      <c r="C1398" s="30" t="s">
        <v>647</v>
      </c>
      <c r="D1398" s="30" t="s">
        <v>381</v>
      </c>
      <c r="E1398" s="30" t="s">
        <v>50</v>
      </c>
      <c r="F1398" s="30" t="s">
        <v>20</v>
      </c>
      <c r="G1398" s="31" t="n">
        <v>-1</v>
      </c>
      <c r="H1398" s="32" t="n">
        <v>1.1295</v>
      </c>
      <c r="I1398" s="32" t="n">
        <v>1.13</v>
      </c>
      <c r="J1398" s="32" t="n">
        <v>0</v>
      </c>
      <c r="K1398" s="32" t="n">
        <v>-0</v>
      </c>
      <c r="L1398" s="32" t="n">
        <v>-0</v>
      </c>
      <c r="M1398" s="6" t="s">
        <f>=I1398+J1398+K1398+L1398</f>
      </c>
      <c r="N1398" s="30"/>
      <c r="O1398" s="30" t="s">
        <v>643</v>
      </c>
    </row>
    <row collapsed="false" customFormat="false" customHeight="false" hidden="false" ht="12.1" outlineLevel="0" r="1399">
      <c r="A1399" s="29" t="n">
        <v>45967.351215278</v>
      </c>
      <c r="B1399" s="30" t="s">
        <v>69</v>
      </c>
      <c r="C1399" s="30" t="s">
        <v>647</v>
      </c>
      <c r="D1399" s="30" t="s">
        <v>381</v>
      </c>
      <c r="E1399" s="30" t="s">
        <v>50</v>
      </c>
      <c r="F1399" s="30" t="s">
        <v>20</v>
      </c>
      <c r="G1399" s="31" t="n">
        <v>-1</v>
      </c>
      <c r="H1399" s="32" t="n">
        <v>1.1295</v>
      </c>
      <c r="I1399" s="32" t="n">
        <v>1.13</v>
      </c>
      <c r="J1399" s="32" t="n">
        <v>0</v>
      </c>
      <c r="K1399" s="32" t="n">
        <v>-0</v>
      </c>
      <c r="L1399" s="32" t="n">
        <v>-0</v>
      </c>
      <c r="M1399" s="6" t="s">
        <f>=I1399+J1399+K1399+L1399</f>
      </c>
      <c r="N1399" s="30"/>
      <c r="O1399" s="30" t="s">
        <v>643</v>
      </c>
    </row>
    <row collapsed="false" customFormat="false" customHeight="false" hidden="false" ht="12.1" outlineLevel="0" r="1400">
      <c r="A1400" s="29" t="n">
        <v>45967.351215278</v>
      </c>
      <c r="B1400" s="30" t="s">
        <v>69</v>
      </c>
      <c r="C1400" s="30" t="s">
        <v>647</v>
      </c>
      <c r="D1400" s="30" t="s">
        <v>381</v>
      </c>
      <c r="E1400" s="30" t="s">
        <v>50</v>
      </c>
      <c r="F1400" s="30" t="s">
        <v>20</v>
      </c>
      <c r="G1400" s="31" t="n">
        <v>-1</v>
      </c>
      <c r="H1400" s="32" t="n">
        <v>1.1295</v>
      </c>
      <c r="I1400" s="32" t="n">
        <v>1.13</v>
      </c>
      <c r="J1400" s="32" t="n">
        <v>0</v>
      </c>
      <c r="K1400" s="32" t="n">
        <v>-0</v>
      </c>
      <c r="L1400" s="32" t="n">
        <v>-0</v>
      </c>
      <c r="M1400" s="6" t="s">
        <f>=I1400+J1400+K1400+L1400</f>
      </c>
      <c r="N1400" s="30"/>
      <c r="O1400" s="30" t="s">
        <v>643</v>
      </c>
    </row>
    <row collapsed="false" customFormat="false" customHeight="false" hidden="false" ht="12.1" outlineLevel="0" r="1401">
      <c r="A1401" s="29" t="n">
        <v>45967.351215278</v>
      </c>
      <c r="B1401" s="30" t="s">
        <v>69</v>
      </c>
      <c r="C1401" s="30" t="s">
        <v>647</v>
      </c>
      <c r="D1401" s="30" t="s">
        <v>381</v>
      </c>
      <c r="E1401" s="30" t="s">
        <v>50</v>
      </c>
      <c r="F1401" s="30" t="s">
        <v>20</v>
      </c>
      <c r="G1401" s="31" t="n">
        <v>-1</v>
      </c>
      <c r="H1401" s="32" t="n">
        <v>1.1295</v>
      </c>
      <c r="I1401" s="32" t="n">
        <v>1.13</v>
      </c>
      <c r="J1401" s="32" t="n">
        <v>0</v>
      </c>
      <c r="K1401" s="32" t="n">
        <v>-0</v>
      </c>
      <c r="L1401" s="32" t="n">
        <v>-0</v>
      </c>
      <c r="M1401" s="6" t="s">
        <f>=I1401+J1401+K1401+L1401</f>
      </c>
      <c r="N1401" s="30"/>
      <c r="O1401" s="30" t="s">
        <v>643</v>
      </c>
    </row>
    <row collapsed="false" customFormat="false" customHeight="false" hidden="false" ht="12.1" outlineLevel="0" r="1402">
      <c r="A1402" s="29" t="n">
        <v>45967.351215278</v>
      </c>
      <c r="B1402" s="30" t="s">
        <v>69</v>
      </c>
      <c r="C1402" s="30" t="s">
        <v>647</v>
      </c>
      <c r="D1402" s="30" t="s">
        <v>381</v>
      </c>
      <c r="E1402" s="30" t="s">
        <v>50</v>
      </c>
      <c r="F1402" s="30" t="s">
        <v>20</v>
      </c>
      <c r="G1402" s="31" t="n">
        <v>-1</v>
      </c>
      <c r="H1402" s="32" t="n">
        <v>1.1295</v>
      </c>
      <c r="I1402" s="32" t="n">
        <v>1.13</v>
      </c>
      <c r="J1402" s="32" t="n">
        <v>0</v>
      </c>
      <c r="K1402" s="32" t="n">
        <v>-0</v>
      </c>
      <c r="L1402" s="32" t="n">
        <v>-0</v>
      </c>
      <c r="M1402" s="6" t="s">
        <f>=I1402+J1402+K1402+L1402</f>
      </c>
      <c r="N1402" s="30"/>
      <c r="O1402" s="30" t="s">
        <v>643</v>
      </c>
    </row>
    <row collapsed="false" customFormat="false" customHeight="false" hidden="false" ht="12.1" outlineLevel="0" r="1403">
      <c r="A1403" s="29" t="n">
        <v>45967.351215278</v>
      </c>
      <c r="B1403" s="30" t="s">
        <v>69</v>
      </c>
      <c r="C1403" s="30" t="s">
        <v>647</v>
      </c>
      <c r="D1403" s="30" t="s">
        <v>381</v>
      </c>
      <c r="E1403" s="30" t="s">
        <v>50</v>
      </c>
      <c r="F1403" s="30" t="s">
        <v>20</v>
      </c>
      <c r="G1403" s="31" t="n">
        <v>-1</v>
      </c>
      <c r="H1403" s="32" t="n">
        <v>1.1295</v>
      </c>
      <c r="I1403" s="32" t="n">
        <v>1.13</v>
      </c>
      <c r="J1403" s="32" t="n">
        <v>0</v>
      </c>
      <c r="K1403" s="32" t="n">
        <v>-0</v>
      </c>
      <c r="L1403" s="32" t="n">
        <v>-0</v>
      </c>
      <c r="M1403" s="6" t="s">
        <f>=I1403+J1403+K1403+L1403</f>
      </c>
      <c r="N1403" s="30"/>
      <c r="O1403" s="30" t="s">
        <v>643</v>
      </c>
    </row>
    <row collapsed="false" customFormat="false" customHeight="false" hidden="false" ht="12.1" outlineLevel="0" r="1404">
      <c r="A1404" s="29" t="n">
        <v>45967.351215278</v>
      </c>
      <c r="B1404" s="30" t="s">
        <v>69</v>
      </c>
      <c r="C1404" s="30" t="s">
        <v>647</v>
      </c>
      <c r="D1404" s="30" t="s">
        <v>381</v>
      </c>
      <c r="E1404" s="30" t="s">
        <v>50</v>
      </c>
      <c r="F1404" s="30" t="s">
        <v>20</v>
      </c>
      <c r="G1404" s="31" t="n">
        <v>-1</v>
      </c>
      <c r="H1404" s="32" t="n">
        <v>1.1295</v>
      </c>
      <c r="I1404" s="32" t="n">
        <v>1.13</v>
      </c>
      <c r="J1404" s="32" t="n">
        <v>0</v>
      </c>
      <c r="K1404" s="32" t="n">
        <v>-0</v>
      </c>
      <c r="L1404" s="32" t="n">
        <v>-0</v>
      </c>
      <c r="M1404" s="6" t="s">
        <f>=I1404+J1404+K1404+L1404</f>
      </c>
      <c r="N1404" s="30"/>
      <c r="O1404" s="30" t="s">
        <v>643</v>
      </c>
    </row>
    <row collapsed="false" customFormat="false" customHeight="false" hidden="false" ht="12.1" outlineLevel="0" r="1405">
      <c r="A1405" s="29" t="n">
        <v>45967.351215278</v>
      </c>
      <c r="B1405" s="30" t="s">
        <v>69</v>
      </c>
      <c r="C1405" s="30" t="s">
        <v>647</v>
      </c>
      <c r="D1405" s="30" t="s">
        <v>381</v>
      </c>
      <c r="E1405" s="30" t="s">
        <v>50</v>
      </c>
      <c r="F1405" s="30" t="s">
        <v>20</v>
      </c>
      <c r="G1405" s="31" t="n">
        <v>-1</v>
      </c>
      <c r="H1405" s="32" t="n">
        <v>1.1295</v>
      </c>
      <c r="I1405" s="32" t="n">
        <v>1.13</v>
      </c>
      <c r="J1405" s="32" t="n">
        <v>0</v>
      </c>
      <c r="K1405" s="32" t="n">
        <v>-0</v>
      </c>
      <c r="L1405" s="32" t="n">
        <v>-0</v>
      </c>
      <c r="M1405" s="6" t="s">
        <f>=I1405+J1405+K1405+L1405</f>
      </c>
      <c r="N1405" s="30"/>
      <c r="O1405" s="30" t="s">
        <v>643</v>
      </c>
    </row>
    <row collapsed="false" customFormat="false" customHeight="false" hidden="false" ht="12.1" outlineLevel="0" r="1406">
      <c r="A1406" s="29" t="n">
        <v>45967.351215278</v>
      </c>
      <c r="B1406" s="30" t="s">
        <v>69</v>
      </c>
      <c r="C1406" s="30" t="s">
        <v>647</v>
      </c>
      <c r="D1406" s="30" t="s">
        <v>381</v>
      </c>
      <c r="E1406" s="30" t="s">
        <v>50</v>
      </c>
      <c r="F1406" s="30" t="s">
        <v>20</v>
      </c>
      <c r="G1406" s="31" t="n">
        <v>-1</v>
      </c>
      <c r="H1406" s="32" t="n">
        <v>1.1295</v>
      </c>
      <c r="I1406" s="32" t="n">
        <v>1.13</v>
      </c>
      <c r="J1406" s="32" t="n">
        <v>0</v>
      </c>
      <c r="K1406" s="32" t="n">
        <v>-0</v>
      </c>
      <c r="L1406" s="32" t="n">
        <v>-0</v>
      </c>
      <c r="M1406" s="6" t="s">
        <f>=I1406+J1406+K1406+L1406</f>
      </c>
      <c r="N1406" s="30"/>
      <c r="O1406" s="30" t="s">
        <v>643</v>
      </c>
    </row>
    <row collapsed="false" customFormat="false" customHeight="false" hidden="false" ht="12.1" outlineLevel="0" r="1407">
      <c r="A1407" s="29" t="n">
        <v>45967.351215278</v>
      </c>
      <c r="B1407" s="30" t="s">
        <v>69</v>
      </c>
      <c r="C1407" s="30" t="s">
        <v>647</v>
      </c>
      <c r="D1407" s="30" t="s">
        <v>381</v>
      </c>
      <c r="E1407" s="30" t="s">
        <v>50</v>
      </c>
      <c r="F1407" s="30" t="s">
        <v>20</v>
      </c>
      <c r="G1407" s="31" t="n">
        <v>-1</v>
      </c>
      <c r="H1407" s="32" t="n">
        <v>1.1295</v>
      </c>
      <c r="I1407" s="32" t="n">
        <v>1.13</v>
      </c>
      <c r="J1407" s="32" t="n">
        <v>0</v>
      </c>
      <c r="K1407" s="32" t="n">
        <v>-0</v>
      </c>
      <c r="L1407" s="32" t="n">
        <v>-0</v>
      </c>
      <c r="M1407" s="6" t="s">
        <f>=I1407+J1407+K1407+L1407</f>
      </c>
      <c r="N1407" s="30"/>
      <c r="O1407" s="30" t="s">
        <v>643</v>
      </c>
    </row>
    <row collapsed="false" customFormat="false" customHeight="false" hidden="false" ht="12.1" outlineLevel="0" r="1408">
      <c r="A1408" s="29" t="n">
        <v>45967.351215278</v>
      </c>
      <c r="B1408" s="30" t="s">
        <v>69</v>
      </c>
      <c r="C1408" s="30" t="s">
        <v>647</v>
      </c>
      <c r="D1408" s="30" t="s">
        <v>381</v>
      </c>
      <c r="E1408" s="30" t="s">
        <v>50</v>
      </c>
      <c r="F1408" s="30" t="s">
        <v>20</v>
      </c>
      <c r="G1408" s="31" t="n">
        <v>-1</v>
      </c>
      <c r="H1408" s="32" t="n">
        <v>1.1295</v>
      </c>
      <c r="I1408" s="32" t="n">
        <v>1.13</v>
      </c>
      <c r="J1408" s="32" t="n">
        <v>0</v>
      </c>
      <c r="K1408" s="32" t="n">
        <v>-0</v>
      </c>
      <c r="L1408" s="32" t="n">
        <v>-0</v>
      </c>
      <c r="M1408" s="6" t="s">
        <f>=I1408+J1408+K1408+L1408</f>
      </c>
      <c r="N1408" s="30"/>
      <c r="O1408" s="30" t="s">
        <v>643</v>
      </c>
    </row>
    <row collapsed="false" customFormat="false" customHeight="false" hidden="false" ht="12.1" outlineLevel="0" r="1409">
      <c r="A1409" s="29" t="n">
        <v>45967.351215278</v>
      </c>
      <c r="B1409" s="30" t="s">
        <v>69</v>
      </c>
      <c r="C1409" s="30" t="s">
        <v>647</v>
      </c>
      <c r="D1409" s="30" t="s">
        <v>381</v>
      </c>
      <c r="E1409" s="30" t="s">
        <v>50</v>
      </c>
      <c r="F1409" s="30" t="s">
        <v>20</v>
      </c>
      <c r="G1409" s="31" t="n">
        <v>-1</v>
      </c>
      <c r="H1409" s="32" t="n">
        <v>1.1295</v>
      </c>
      <c r="I1409" s="32" t="n">
        <v>1.13</v>
      </c>
      <c r="J1409" s="32" t="n">
        <v>0</v>
      </c>
      <c r="K1409" s="32" t="n">
        <v>-0</v>
      </c>
      <c r="L1409" s="32" t="n">
        <v>-0</v>
      </c>
      <c r="M1409" s="6" t="s">
        <f>=I1409+J1409+K1409+L1409</f>
      </c>
      <c r="N1409" s="30"/>
      <c r="O1409" s="30" t="s">
        <v>643</v>
      </c>
    </row>
    <row collapsed="false" customFormat="false" customHeight="false" hidden="false" ht="12.1" outlineLevel="0" r="1410">
      <c r="A1410" s="29" t="n">
        <v>45967.351215278</v>
      </c>
      <c r="B1410" s="30" t="s">
        <v>69</v>
      </c>
      <c r="C1410" s="30" t="s">
        <v>647</v>
      </c>
      <c r="D1410" s="30" t="s">
        <v>381</v>
      </c>
      <c r="E1410" s="30" t="s">
        <v>50</v>
      </c>
      <c r="F1410" s="30" t="s">
        <v>20</v>
      </c>
      <c r="G1410" s="31" t="n">
        <v>-1</v>
      </c>
      <c r="H1410" s="32" t="n">
        <v>1.1295</v>
      </c>
      <c r="I1410" s="32" t="n">
        <v>1.13</v>
      </c>
      <c r="J1410" s="32" t="n">
        <v>0</v>
      </c>
      <c r="K1410" s="32" t="n">
        <v>-0</v>
      </c>
      <c r="L1410" s="32" t="n">
        <v>-0</v>
      </c>
      <c r="M1410" s="6" t="s">
        <f>=I1410+J1410+K1410+L1410</f>
      </c>
      <c r="N1410" s="30"/>
      <c r="O1410" s="30" t="s">
        <v>643</v>
      </c>
    </row>
    <row collapsed="false" customFormat="false" customHeight="false" hidden="false" ht="12.1" outlineLevel="0" r="1411">
      <c r="A1411" s="29" t="n">
        <v>45967.351215278</v>
      </c>
      <c r="B1411" s="30" t="s">
        <v>69</v>
      </c>
      <c r="C1411" s="30" t="s">
        <v>647</v>
      </c>
      <c r="D1411" s="30" t="s">
        <v>381</v>
      </c>
      <c r="E1411" s="30" t="s">
        <v>50</v>
      </c>
      <c r="F1411" s="30" t="s">
        <v>20</v>
      </c>
      <c r="G1411" s="31" t="n">
        <v>-1</v>
      </c>
      <c r="H1411" s="32" t="n">
        <v>1.1295</v>
      </c>
      <c r="I1411" s="32" t="n">
        <v>1.13</v>
      </c>
      <c r="J1411" s="32" t="n">
        <v>0</v>
      </c>
      <c r="K1411" s="32" t="n">
        <v>-0</v>
      </c>
      <c r="L1411" s="32" t="n">
        <v>-0</v>
      </c>
      <c r="M1411" s="6" t="s">
        <f>=I1411+J1411+K1411+L1411</f>
      </c>
      <c r="N1411" s="30"/>
      <c r="O1411" s="30" t="s">
        <v>643</v>
      </c>
    </row>
    <row collapsed="false" customFormat="false" customHeight="false" hidden="false" ht="12.1" outlineLevel="0" r="1412">
      <c r="A1412" s="29" t="n">
        <v>45967.351215278</v>
      </c>
      <c r="B1412" s="30" t="s">
        <v>69</v>
      </c>
      <c r="C1412" s="30" t="s">
        <v>647</v>
      </c>
      <c r="D1412" s="30" t="s">
        <v>381</v>
      </c>
      <c r="E1412" s="30" t="s">
        <v>50</v>
      </c>
      <c r="F1412" s="30" t="s">
        <v>20</v>
      </c>
      <c r="G1412" s="31" t="n">
        <v>-1</v>
      </c>
      <c r="H1412" s="32" t="n">
        <v>1.1295</v>
      </c>
      <c r="I1412" s="32" t="n">
        <v>1.13</v>
      </c>
      <c r="J1412" s="32" t="n">
        <v>0</v>
      </c>
      <c r="K1412" s="32" t="n">
        <v>-0</v>
      </c>
      <c r="L1412" s="32" t="n">
        <v>-0</v>
      </c>
      <c r="M1412" s="6" t="s">
        <f>=I1412+J1412+K1412+L1412</f>
      </c>
      <c r="N1412" s="30"/>
      <c r="O1412" s="30" t="s">
        <v>643</v>
      </c>
    </row>
    <row collapsed="false" customFormat="false" customHeight="false" hidden="false" ht="12.1" outlineLevel="0" r="1413">
      <c r="A1413" s="29" t="n">
        <v>45967.351215278</v>
      </c>
      <c r="B1413" s="30" t="s">
        <v>69</v>
      </c>
      <c r="C1413" s="30" t="s">
        <v>647</v>
      </c>
      <c r="D1413" s="30" t="s">
        <v>381</v>
      </c>
      <c r="E1413" s="30" t="s">
        <v>50</v>
      </c>
      <c r="F1413" s="30" t="s">
        <v>20</v>
      </c>
      <c r="G1413" s="31" t="n">
        <v>-1</v>
      </c>
      <c r="H1413" s="32" t="n">
        <v>1.1295</v>
      </c>
      <c r="I1413" s="32" t="n">
        <v>1.13</v>
      </c>
      <c r="J1413" s="32" t="n">
        <v>0</v>
      </c>
      <c r="K1413" s="32" t="n">
        <v>-0</v>
      </c>
      <c r="L1413" s="32" t="n">
        <v>-0</v>
      </c>
      <c r="M1413" s="6" t="s">
        <f>=I1413+J1413+K1413+L1413</f>
      </c>
      <c r="N1413" s="30"/>
      <c r="O1413" s="30" t="s">
        <v>643</v>
      </c>
    </row>
    <row collapsed="false" customFormat="false" customHeight="false" hidden="false" ht="12.1" outlineLevel="0" r="1414">
      <c r="A1414" s="29" t="n">
        <v>45967.351215278</v>
      </c>
      <c r="B1414" s="30" t="s">
        <v>69</v>
      </c>
      <c r="C1414" s="30" t="s">
        <v>647</v>
      </c>
      <c r="D1414" s="30" t="s">
        <v>381</v>
      </c>
      <c r="E1414" s="30" t="s">
        <v>50</v>
      </c>
      <c r="F1414" s="30" t="s">
        <v>20</v>
      </c>
      <c r="G1414" s="31" t="n">
        <v>-1</v>
      </c>
      <c r="H1414" s="32" t="n">
        <v>1.1295</v>
      </c>
      <c r="I1414" s="32" t="n">
        <v>1.13</v>
      </c>
      <c r="J1414" s="32" t="n">
        <v>0</v>
      </c>
      <c r="K1414" s="32" t="n">
        <v>-0</v>
      </c>
      <c r="L1414" s="32" t="n">
        <v>-0</v>
      </c>
      <c r="M1414" s="6" t="s">
        <f>=I1414+J1414+K1414+L1414</f>
      </c>
      <c r="N1414" s="30"/>
      <c r="O1414" s="30" t="s">
        <v>643</v>
      </c>
    </row>
    <row collapsed="false" customFormat="false" customHeight="false" hidden="false" ht="12.1" outlineLevel="0" r="1415">
      <c r="A1415" s="29" t="n">
        <v>45967.351215278</v>
      </c>
      <c r="B1415" s="30" t="s">
        <v>69</v>
      </c>
      <c r="C1415" s="30" t="s">
        <v>647</v>
      </c>
      <c r="D1415" s="30" t="s">
        <v>381</v>
      </c>
      <c r="E1415" s="30" t="s">
        <v>50</v>
      </c>
      <c r="F1415" s="30" t="s">
        <v>20</v>
      </c>
      <c r="G1415" s="31" t="n">
        <v>-1</v>
      </c>
      <c r="H1415" s="32" t="n">
        <v>1.1295</v>
      </c>
      <c r="I1415" s="32" t="n">
        <v>1.13</v>
      </c>
      <c r="J1415" s="32" t="n">
        <v>0</v>
      </c>
      <c r="K1415" s="32" t="n">
        <v>-0</v>
      </c>
      <c r="L1415" s="32" t="n">
        <v>-0</v>
      </c>
      <c r="M1415" s="6" t="s">
        <f>=I1415+J1415+K1415+L1415</f>
      </c>
      <c r="N1415" s="30"/>
      <c r="O1415" s="30" t="s">
        <v>643</v>
      </c>
    </row>
    <row collapsed="false" customFormat="false" customHeight="false" hidden="false" ht="12.1" outlineLevel="0" r="1416">
      <c r="A1416" s="29" t="n">
        <v>45967.351215278</v>
      </c>
      <c r="B1416" s="30" t="s">
        <v>69</v>
      </c>
      <c r="C1416" s="30" t="s">
        <v>647</v>
      </c>
      <c r="D1416" s="30" t="s">
        <v>381</v>
      </c>
      <c r="E1416" s="30" t="s">
        <v>50</v>
      </c>
      <c r="F1416" s="30" t="s">
        <v>20</v>
      </c>
      <c r="G1416" s="31" t="n">
        <v>-1</v>
      </c>
      <c r="H1416" s="32" t="n">
        <v>1.1295</v>
      </c>
      <c r="I1416" s="32" t="n">
        <v>1.13</v>
      </c>
      <c r="J1416" s="32" t="n">
        <v>0</v>
      </c>
      <c r="K1416" s="32" t="n">
        <v>-0</v>
      </c>
      <c r="L1416" s="32" t="n">
        <v>-0</v>
      </c>
      <c r="M1416" s="6" t="s">
        <f>=I1416+J1416+K1416+L1416</f>
      </c>
      <c r="N1416" s="30"/>
      <c r="O1416" s="30" t="s">
        <v>643</v>
      </c>
    </row>
    <row collapsed="false" customFormat="false" customHeight="false" hidden="false" ht="12.1" outlineLevel="0" r="1417">
      <c r="A1417" s="29" t="n">
        <v>45967.351215278</v>
      </c>
      <c r="B1417" s="30" t="s">
        <v>69</v>
      </c>
      <c r="C1417" s="30" t="s">
        <v>647</v>
      </c>
      <c r="D1417" s="30" t="s">
        <v>381</v>
      </c>
      <c r="E1417" s="30" t="s">
        <v>50</v>
      </c>
      <c r="F1417" s="30" t="s">
        <v>20</v>
      </c>
      <c r="G1417" s="31" t="n">
        <v>-1</v>
      </c>
      <c r="H1417" s="32" t="n">
        <v>1.1295</v>
      </c>
      <c r="I1417" s="32" t="n">
        <v>1.13</v>
      </c>
      <c r="J1417" s="32" t="n">
        <v>0</v>
      </c>
      <c r="K1417" s="32" t="n">
        <v>-0</v>
      </c>
      <c r="L1417" s="32" t="n">
        <v>-0</v>
      </c>
      <c r="M1417" s="6" t="s">
        <f>=I1417+J1417+K1417+L1417</f>
      </c>
      <c r="N1417" s="30"/>
      <c r="O1417" s="30" t="s">
        <v>643</v>
      </c>
    </row>
    <row collapsed="false" customFormat="false" customHeight="false" hidden="false" ht="12.1" outlineLevel="0" r="1418">
      <c r="A1418" s="29" t="n">
        <v>45967.351215278</v>
      </c>
      <c r="B1418" s="30" t="s">
        <v>69</v>
      </c>
      <c r="C1418" s="30" t="s">
        <v>647</v>
      </c>
      <c r="D1418" s="30" t="s">
        <v>381</v>
      </c>
      <c r="E1418" s="30" t="s">
        <v>50</v>
      </c>
      <c r="F1418" s="30" t="s">
        <v>20</v>
      </c>
      <c r="G1418" s="31" t="n">
        <v>-1</v>
      </c>
      <c r="H1418" s="32" t="n">
        <v>1.1295</v>
      </c>
      <c r="I1418" s="32" t="n">
        <v>1.13</v>
      </c>
      <c r="J1418" s="32" t="n">
        <v>0</v>
      </c>
      <c r="K1418" s="32" t="n">
        <v>-0</v>
      </c>
      <c r="L1418" s="32" t="n">
        <v>-0</v>
      </c>
      <c r="M1418" s="6" t="s">
        <f>=I1418+J1418+K1418+L1418</f>
      </c>
      <c r="N1418" s="30"/>
      <c r="O1418" s="30" t="s">
        <v>643</v>
      </c>
    </row>
    <row collapsed="false" customFormat="false" customHeight="false" hidden="false" ht="12.1" outlineLevel="0" r="1419">
      <c r="A1419" s="29" t="n">
        <v>45967.351215278</v>
      </c>
      <c r="B1419" s="30" t="s">
        <v>69</v>
      </c>
      <c r="C1419" s="30" t="s">
        <v>647</v>
      </c>
      <c r="D1419" s="30" t="s">
        <v>381</v>
      </c>
      <c r="E1419" s="30" t="s">
        <v>50</v>
      </c>
      <c r="F1419" s="30" t="s">
        <v>20</v>
      </c>
      <c r="G1419" s="31" t="n">
        <v>-1</v>
      </c>
      <c r="H1419" s="32" t="n">
        <v>1.1295</v>
      </c>
      <c r="I1419" s="32" t="n">
        <v>1.13</v>
      </c>
      <c r="J1419" s="32" t="n">
        <v>0</v>
      </c>
      <c r="K1419" s="32" t="n">
        <v>-0</v>
      </c>
      <c r="L1419" s="32" t="n">
        <v>-0</v>
      </c>
      <c r="M1419" s="6" t="s">
        <f>=I1419+J1419+K1419+L1419</f>
      </c>
      <c r="N1419" s="30"/>
      <c r="O1419" s="30" t="s">
        <v>643</v>
      </c>
    </row>
    <row collapsed="false" customFormat="false" customHeight="false" hidden="false" ht="12.1" outlineLevel="0" r="1420">
      <c r="A1420" s="29" t="n">
        <v>45967.351215278</v>
      </c>
      <c r="B1420" s="30" t="s">
        <v>69</v>
      </c>
      <c r="C1420" s="30" t="s">
        <v>647</v>
      </c>
      <c r="D1420" s="30" t="s">
        <v>381</v>
      </c>
      <c r="E1420" s="30" t="s">
        <v>50</v>
      </c>
      <c r="F1420" s="30" t="s">
        <v>20</v>
      </c>
      <c r="G1420" s="31" t="n">
        <v>-1</v>
      </c>
      <c r="H1420" s="32" t="n">
        <v>1.1295</v>
      </c>
      <c r="I1420" s="32" t="n">
        <v>1.13</v>
      </c>
      <c r="J1420" s="32" t="n">
        <v>0</v>
      </c>
      <c r="K1420" s="32" t="n">
        <v>-0</v>
      </c>
      <c r="L1420" s="32" t="n">
        <v>-0</v>
      </c>
      <c r="M1420" s="6" t="s">
        <f>=I1420+J1420+K1420+L1420</f>
      </c>
      <c r="N1420" s="30"/>
      <c r="O1420" s="30" t="s">
        <v>643</v>
      </c>
    </row>
    <row collapsed="false" customFormat="false" customHeight="false" hidden="false" ht="12.1" outlineLevel="0" r="1421">
      <c r="A1421" s="29" t="n">
        <v>45967.351215278</v>
      </c>
      <c r="B1421" s="30" t="s">
        <v>69</v>
      </c>
      <c r="C1421" s="30" t="s">
        <v>647</v>
      </c>
      <c r="D1421" s="30" t="s">
        <v>381</v>
      </c>
      <c r="E1421" s="30" t="s">
        <v>50</v>
      </c>
      <c r="F1421" s="30" t="s">
        <v>20</v>
      </c>
      <c r="G1421" s="31" t="n">
        <v>-1</v>
      </c>
      <c r="H1421" s="32" t="n">
        <v>1.1295</v>
      </c>
      <c r="I1421" s="32" t="n">
        <v>1.13</v>
      </c>
      <c r="J1421" s="32" t="n">
        <v>0</v>
      </c>
      <c r="K1421" s="32" t="n">
        <v>-0</v>
      </c>
      <c r="L1421" s="32" t="n">
        <v>-0</v>
      </c>
      <c r="M1421" s="6" t="s">
        <f>=I1421+J1421+K1421+L1421</f>
      </c>
      <c r="N1421" s="30"/>
      <c r="O1421" s="30" t="s">
        <v>643</v>
      </c>
    </row>
    <row collapsed="false" customFormat="false" customHeight="false" hidden="false" ht="12.1" outlineLevel="0" r="1422">
      <c r="A1422" s="29" t="n">
        <v>45967.351215278</v>
      </c>
      <c r="B1422" s="30" t="s">
        <v>69</v>
      </c>
      <c r="C1422" s="30" t="s">
        <v>647</v>
      </c>
      <c r="D1422" s="30" t="s">
        <v>381</v>
      </c>
      <c r="E1422" s="30" t="s">
        <v>50</v>
      </c>
      <c r="F1422" s="30" t="s">
        <v>20</v>
      </c>
      <c r="G1422" s="31" t="n">
        <v>-1</v>
      </c>
      <c r="H1422" s="32" t="n">
        <v>1.1295</v>
      </c>
      <c r="I1422" s="32" t="n">
        <v>1.13</v>
      </c>
      <c r="J1422" s="32" t="n">
        <v>0</v>
      </c>
      <c r="K1422" s="32" t="n">
        <v>-0</v>
      </c>
      <c r="L1422" s="32" t="n">
        <v>-0</v>
      </c>
      <c r="M1422" s="6" t="s">
        <f>=I1422+J1422+K1422+L1422</f>
      </c>
      <c r="N1422" s="30"/>
      <c r="O1422" s="30" t="s">
        <v>643</v>
      </c>
    </row>
    <row collapsed="false" customFormat="false" customHeight="false" hidden="false" ht="12.1" outlineLevel="0" r="1423">
      <c r="A1423" s="29" t="n">
        <v>45967.351215278</v>
      </c>
      <c r="B1423" s="30" t="s">
        <v>69</v>
      </c>
      <c r="C1423" s="30" t="s">
        <v>647</v>
      </c>
      <c r="D1423" s="30" t="s">
        <v>381</v>
      </c>
      <c r="E1423" s="30" t="s">
        <v>50</v>
      </c>
      <c r="F1423" s="30" t="s">
        <v>20</v>
      </c>
      <c r="G1423" s="31" t="n">
        <v>-1</v>
      </c>
      <c r="H1423" s="32" t="n">
        <v>1.1295</v>
      </c>
      <c r="I1423" s="32" t="n">
        <v>1.13</v>
      </c>
      <c r="J1423" s="32" t="n">
        <v>0</v>
      </c>
      <c r="K1423" s="32" t="n">
        <v>-0</v>
      </c>
      <c r="L1423" s="32" t="n">
        <v>-0</v>
      </c>
      <c r="M1423" s="6" t="s">
        <f>=I1423+J1423+K1423+L1423</f>
      </c>
      <c r="N1423" s="30"/>
      <c r="O1423" s="30" t="s">
        <v>643</v>
      </c>
    </row>
    <row collapsed="false" customFormat="false" customHeight="false" hidden="false" ht="12.1" outlineLevel="0" r="1424">
      <c r="A1424" s="29" t="n">
        <v>45967.351215278</v>
      </c>
      <c r="B1424" s="30" t="s">
        <v>69</v>
      </c>
      <c r="C1424" s="30" t="s">
        <v>647</v>
      </c>
      <c r="D1424" s="30" t="s">
        <v>381</v>
      </c>
      <c r="E1424" s="30" t="s">
        <v>50</v>
      </c>
      <c r="F1424" s="30" t="s">
        <v>20</v>
      </c>
      <c r="G1424" s="31" t="n">
        <v>-1</v>
      </c>
      <c r="H1424" s="32" t="n">
        <v>1.1295</v>
      </c>
      <c r="I1424" s="32" t="n">
        <v>1.13</v>
      </c>
      <c r="J1424" s="32" t="n">
        <v>0</v>
      </c>
      <c r="K1424" s="32" t="n">
        <v>-0</v>
      </c>
      <c r="L1424" s="32" t="n">
        <v>-0</v>
      </c>
      <c r="M1424" s="6" t="s">
        <f>=I1424+J1424+K1424+L1424</f>
      </c>
      <c r="N1424" s="30"/>
      <c r="O1424" s="30" t="s">
        <v>643</v>
      </c>
    </row>
    <row collapsed="false" customFormat="false" customHeight="false" hidden="false" ht="12.1" outlineLevel="0" r="1425">
      <c r="A1425" s="29" t="n">
        <v>45967.351215278</v>
      </c>
      <c r="B1425" s="30" t="s">
        <v>69</v>
      </c>
      <c r="C1425" s="30" t="s">
        <v>647</v>
      </c>
      <c r="D1425" s="30" t="s">
        <v>381</v>
      </c>
      <c r="E1425" s="30" t="s">
        <v>50</v>
      </c>
      <c r="F1425" s="30" t="s">
        <v>20</v>
      </c>
      <c r="G1425" s="31" t="n">
        <v>-1</v>
      </c>
      <c r="H1425" s="32" t="n">
        <v>1.1295</v>
      </c>
      <c r="I1425" s="32" t="n">
        <v>1.13</v>
      </c>
      <c r="J1425" s="32" t="n">
        <v>0</v>
      </c>
      <c r="K1425" s="32" t="n">
        <v>-0</v>
      </c>
      <c r="L1425" s="32" t="n">
        <v>-0</v>
      </c>
      <c r="M1425" s="6" t="s">
        <f>=I1425+J1425+K1425+L1425</f>
      </c>
      <c r="N1425" s="30"/>
      <c r="O1425" s="30" t="s">
        <v>643</v>
      </c>
    </row>
    <row collapsed="false" customFormat="false" customHeight="false" hidden="false" ht="12.1" outlineLevel="0" r="1426">
      <c r="A1426" s="29" t="n">
        <v>45967.351215278</v>
      </c>
      <c r="B1426" s="30" t="s">
        <v>69</v>
      </c>
      <c r="C1426" s="30" t="s">
        <v>647</v>
      </c>
      <c r="D1426" s="30" t="s">
        <v>381</v>
      </c>
      <c r="E1426" s="30" t="s">
        <v>50</v>
      </c>
      <c r="F1426" s="30" t="s">
        <v>20</v>
      </c>
      <c r="G1426" s="31" t="n">
        <v>-1</v>
      </c>
      <c r="H1426" s="32" t="n">
        <v>1.1295</v>
      </c>
      <c r="I1426" s="32" t="n">
        <v>1.13</v>
      </c>
      <c r="J1426" s="32" t="n">
        <v>0</v>
      </c>
      <c r="K1426" s="32" t="n">
        <v>-0</v>
      </c>
      <c r="L1426" s="32" t="n">
        <v>-0</v>
      </c>
      <c r="M1426" s="6" t="s">
        <f>=I1426+J1426+K1426+L1426</f>
      </c>
      <c r="N1426" s="30"/>
      <c r="O1426" s="30" t="s">
        <v>643</v>
      </c>
    </row>
    <row collapsed="false" customFormat="false" customHeight="false" hidden="false" ht="12.1" outlineLevel="0" r="1427">
      <c r="A1427" s="29" t="n">
        <v>45967.351215278</v>
      </c>
      <c r="B1427" s="30" t="s">
        <v>69</v>
      </c>
      <c r="C1427" s="30" t="s">
        <v>647</v>
      </c>
      <c r="D1427" s="30" t="s">
        <v>381</v>
      </c>
      <c r="E1427" s="30" t="s">
        <v>50</v>
      </c>
      <c r="F1427" s="30" t="s">
        <v>20</v>
      </c>
      <c r="G1427" s="31" t="n">
        <v>-1</v>
      </c>
      <c r="H1427" s="32" t="n">
        <v>1.1295</v>
      </c>
      <c r="I1427" s="32" t="n">
        <v>1.13</v>
      </c>
      <c r="J1427" s="32" t="n">
        <v>0</v>
      </c>
      <c r="K1427" s="32" t="n">
        <v>-0</v>
      </c>
      <c r="L1427" s="32" t="n">
        <v>-0</v>
      </c>
      <c r="M1427" s="6" t="s">
        <f>=I1427+J1427+K1427+L1427</f>
      </c>
      <c r="N1427" s="30"/>
      <c r="O1427" s="30" t="s">
        <v>643</v>
      </c>
    </row>
    <row collapsed="false" customFormat="false" customHeight="false" hidden="false" ht="12.1" outlineLevel="0" r="1428">
      <c r="A1428" s="29" t="n">
        <v>45967.351215278</v>
      </c>
      <c r="B1428" s="30" t="s">
        <v>69</v>
      </c>
      <c r="C1428" s="30" t="s">
        <v>647</v>
      </c>
      <c r="D1428" s="30" t="s">
        <v>381</v>
      </c>
      <c r="E1428" s="30" t="s">
        <v>50</v>
      </c>
      <c r="F1428" s="30" t="s">
        <v>20</v>
      </c>
      <c r="G1428" s="31" t="n">
        <v>-1</v>
      </c>
      <c r="H1428" s="32" t="n">
        <v>1.1295</v>
      </c>
      <c r="I1428" s="32" t="n">
        <v>1.13</v>
      </c>
      <c r="J1428" s="32" t="n">
        <v>0</v>
      </c>
      <c r="K1428" s="32" t="n">
        <v>-0</v>
      </c>
      <c r="L1428" s="32" t="n">
        <v>-0</v>
      </c>
      <c r="M1428" s="6" t="s">
        <f>=I1428+J1428+K1428+L1428</f>
      </c>
      <c r="N1428" s="30"/>
      <c r="O1428" s="30" t="s">
        <v>643</v>
      </c>
    </row>
    <row collapsed="false" customFormat="false" customHeight="false" hidden="false" ht="12.1" outlineLevel="0" r="1429">
      <c r="A1429" s="29" t="n">
        <v>45967.351215278</v>
      </c>
      <c r="B1429" s="30" t="s">
        <v>69</v>
      </c>
      <c r="C1429" s="30" t="s">
        <v>647</v>
      </c>
      <c r="D1429" s="30" t="s">
        <v>381</v>
      </c>
      <c r="E1429" s="30" t="s">
        <v>50</v>
      </c>
      <c r="F1429" s="30" t="s">
        <v>20</v>
      </c>
      <c r="G1429" s="31" t="n">
        <v>-1</v>
      </c>
      <c r="H1429" s="32" t="n">
        <v>1.1295</v>
      </c>
      <c r="I1429" s="32" t="n">
        <v>1.13</v>
      </c>
      <c r="J1429" s="32" t="n">
        <v>0</v>
      </c>
      <c r="K1429" s="32" t="n">
        <v>-0</v>
      </c>
      <c r="L1429" s="32" t="n">
        <v>-0</v>
      </c>
      <c r="M1429" s="6" t="s">
        <f>=I1429+J1429+K1429+L1429</f>
      </c>
      <c r="N1429" s="30"/>
      <c r="O1429" s="30" t="s">
        <v>643</v>
      </c>
    </row>
    <row collapsed="false" customFormat="false" customHeight="false" hidden="false" ht="12.1" outlineLevel="0" r="1430">
      <c r="A1430" s="29" t="n">
        <v>45967.351215278</v>
      </c>
      <c r="B1430" s="30" t="s">
        <v>69</v>
      </c>
      <c r="C1430" s="30" t="s">
        <v>647</v>
      </c>
      <c r="D1430" s="30" t="s">
        <v>381</v>
      </c>
      <c r="E1430" s="30" t="s">
        <v>50</v>
      </c>
      <c r="F1430" s="30" t="s">
        <v>20</v>
      </c>
      <c r="G1430" s="31" t="n">
        <v>-1</v>
      </c>
      <c r="H1430" s="32" t="n">
        <v>1.1295</v>
      </c>
      <c r="I1430" s="32" t="n">
        <v>1.13</v>
      </c>
      <c r="J1430" s="32" t="n">
        <v>0</v>
      </c>
      <c r="K1430" s="32" t="n">
        <v>-0</v>
      </c>
      <c r="L1430" s="32" t="n">
        <v>-0</v>
      </c>
      <c r="M1430" s="6" t="s">
        <f>=I1430+J1430+K1430+L1430</f>
      </c>
      <c r="N1430" s="30"/>
      <c r="O1430" s="30" t="s">
        <v>643</v>
      </c>
    </row>
    <row collapsed="false" customFormat="false" customHeight="false" hidden="false" ht="12.1" outlineLevel="0" r="1431">
      <c r="A1431" s="29" t="n">
        <v>45967.351215278</v>
      </c>
      <c r="B1431" s="30" t="s">
        <v>69</v>
      </c>
      <c r="C1431" s="30" t="s">
        <v>647</v>
      </c>
      <c r="D1431" s="30" t="s">
        <v>381</v>
      </c>
      <c r="E1431" s="30" t="s">
        <v>50</v>
      </c>
      <c r="F1431" s="30" t="s">
        <v>20</v>
      </c>
      <c r="G1431" s="31" t="n">
        <v>-1</v>
      </c>
      <c r="H1431" s="32" t="n">
        <v>1.1295</v>
      </c>
      <c r="I1431" s="32" t="n">
        <v>1.13</v>
      </c>
      <c r="J1431" s="32" t="n">
        <v>0</v>
      </c>
      <c r="K1431" s="32" t="n">
        <v>-0</v>
      </c>
      <c r="L1431" s="32" t="n">
        <v>-0</v>
      </c>
      <c r="M1431" s="6" t="s">
        <f>=I1431+J1431+K1431+L1431</f>
      </c>
      <c r="N1431" s="30"/>
      <c r="O1431" s="30" t="s">
        <v>643</v>
      </c>
    </row>
    <row collapsed="false" customFormat="false" customHeight="false" hidden="false" ht="12.1" outlineLevel="0" r="1432">
      <c r="A1432" s="29" t="n">
        <v>45967.351215278</v>
      </c>
      <c r="B1432" s="30" t="s">
        <v>69</v>
      </c>
      <c r="C1432" s="30" t="s">
        <v>647</v>
      </c>
      <c r="D1432" s="30" t="s">
        <v>381</v>
      </c>
      <c r="E1432" s="30" t="s">
        <v>50</v>
      </c>
      <c r="F1432" s="30" t="s">
        <v>20</v>
      </c>
      <c r="G1432" s="31" t="n">
        <v>-1</v>
      </c>
      <c r="H1432" s="32" t="n">
        <v>1.1295</v>
      </c>
      <c r="I1432" s="32" t="n">
        <v>1.13</v>
      </c>
      <c r="J1432" s="32" t="n">
        <v>0</v>
      </c>
      <c r="K1432" s="32" t="n">
        <v>-0</v>
      </c>
      <c r="L1432" s="32" t="n">
        <v>-0</v>
      </c>
      <c r="M1432" s="6" t="s">
        <f>=I1432+J1432+K1432+L1432</f>
      </c>
      <c r="N1432" s="30"/>
      <c r="O1432" s="30" t="s">
        <v>643</v>
      </c>
    </row>
    <row collapsed="false" customFormat="false" customHeight="false" hidden="false" ht="12.1" outlineLevel="0" r="1433">
      <c r="A1433" s="29" t="n">
        <v>45967.351215278</v>
      </c>
      <c r="B1433" s="30" t="s">
        <v>69</v>
      </c>
      <c r="C1433" s="30" t="s">
        <v>647</v>
      </c>
      <c r="D1433" s="30" t="s">
        <v>381</v>
      </c>
      <c r="E1433" s="30" t="s">
        <v>50</v>
      </c>
      <c r="F1433" s="30" t="s">
        <v>20</v>
      </c>
      <c r="G1433" s="31" t="n">
        <v>-1</v>
      </c>
      <c r="H1433" s="32" t="n">
        <v>1.1295</v>
      </c>
      <c r="I1433" s="32" t="n">
        <v>1.13</v>
      </c>
      <c r="J1433" s="32" t="n">
        <v>0</v>
      </c>
      <c r="K1433" s="32" t="n">
        <v>-0</v>
      </c>
      <c r="L1433" s="32" t="n">
        <v>-0</v>
      </c>
      <c r="M1433" s="6" t="s">
        <f>=I1433+J1433+K1433+L1433</f>
      </c>
      <c r="N1433" s="30"/>
      <c r="O1433" s="30" t="s">
        <v>643</v>
      </c>
    </row>
    <row collapsed="false" customFormat="false" customHeight="false" hidden="false" ht="12.1" outlineLevel="0" r="1434">
      <c r="A1434" s="29" t="n">
        <v>45967.351215278</v>
      </c>
      <c r="B1434" s="30" t="s">
        <v>69</v>
      </c>
      <c r="C1434" s="30" t="s">
        <v>647</v>
      </c>
      <c r="D1434" s="30" t="s">
        <v>381</v>
      </c>
      <c r="E1434" s="30" t="s">
        <v>50</v>
      </c>
      <c r="F1434" s="30" t="s">
        <v>20</v>
      </c>
      <c r="G1434" s="31" t="n">
        <v>-1</v>
      </c>
      <c r="H1434" s="32" t="n">
        <v>1.1295</v>
      </c>
      <c r="I1434" s="32" t="n">
        <v>1.13</v>
      </c>
      <c r="J1434" s="32" t="n">
        <v>0</v>
      </c>
      <c r="K1434" s="32" t="n">
        <v>-0</v>
      </c>
      <c r="L1434" s="32" t="n">
        <v>-0</v>
      </c>
      <c r="M1434" s="6" t="s">
        <f>=I1434+J1434+K1434+L1434</f>
      </c>
      <c r="N1434" s="30"/>
      <c r="O1434" s="30" t="s">
        <v>643</v>
      </c>
    </row>
    <row collapsed="false" customFormat="false" customHeight="false" hidden="false" ht="12.1" outlineLevel="0" r="1435">
      <c r="A1435" s="29" t="n">
        <v>45967.351215278</v>
      </c>
      <c r="B1435" s="30" t="s">
        <v>69</v>
      </c>
      <c r="C1435" s="30" t="s">
        <v>647</v>
      </c>
      <c r="D1435" s="30" t="s">
        <v>381</v>
      </c>
      <c r="E1435" s="30" t="s">
        <v>50</v>
      </c>
      <c r="F1435" s="30" t="s">
        <v>20</v>
      </c>
      <c r="G1435" s="31" t="n">
        <v>-1</v>
      </c>
      <c r="H1435" s="32" t="n">
        <v>1.1295</v>
      </c>
      <c r="I1435" s="32" t="n">
        <v>1.13</v>
      </c>
      <c r="J1435" s="32" t="n">
        <v>0</v>
      </c>
      <c r="K1435" s="32" t="n">
        <v>-0</v>
      </c>
      <c r="L1435" s="32" t="n">
        <v>-0</v>
      </c>
      <c r="M1435" s="6" t="s">
        <f>=I1435+J1435+K1435+L1435</f>
      </c>
      <c r="N1435" s="30"/>
      <c r="O1435" s="30" t="s">
        <v>643</v>
      </c>
    </row>
    <row collapsed="false" customFormat="false" customHeight="false" hidden="false" ht="12.1" outlineLevel="0" r="1436">
      <c r="A1436" s="29" t="n">
        <v>45967.351215278</v>
      </c>
      <c r="B1436" s="30" t="s">
        <v>69</v>
      </c>
      <c r="C1436" s="30" t="s">
        <v>647</v>
      </c>
      <c r="D1436" s="30" t="s">
        <v>381</v>
      </c>
      <c r="E1436" s="30" t="s">
        <v>50</v>
      </c>
      <c r="F1436" s="30" t="s">
        <v>20</v>
      </c>
      <c r="G1436" s="31" t="n">
        <v>-1</v>
      </c>
      <c r="H1436" s="32" t="n">
        <v>1.1295</v>
      </c>
      <c r="I1436" s="32" t="n">
        <v>1.13</v>
      </c>
      <c r="J1436" s="32" t="n">
        <v>0</v>
      </c>
      <c r="K1436" s="32" t="n">
        <v>-0</v>
      </c>
      <c r="L1436" s="32" t="n">
        <v>-0</v>
      </c>
      <c r="M1436" s="6" t="s">
        <f>=I1436+J1436+K1436+L1436</f>
      </c>
      <c r="N1436" s="30"/>
      <c r="O1436" s="30" t="s">
        <v>643</v>
      </c>
    </row>
    <row collapsed="false" customFormat="false" customHeight="false" hidden="false" ht="12.1" outlineLevel="0" r="1437">
      <c r="A1437" s="29" t="n">
        <v>45967.351215278</v>
      </c>
      <c r="B1437" s="30" t="s">
        <v>69</v>
      </c>
      <c r="C1437" s="30" t="s">
        <v>647</v>
      </c>
      <c r="D1437" s="30" t="s">
        <v>381</v>
      </c>
      <c r="E1437" s="30" t="s">
        <v>50</v>
      </c>
      <c r="F1437" s="30" t="s">
        <v>20</v>
      </c>
      <c r="G1437" s="31" t="n">
        <v>-1</v>
      </c>
      <c r="H1437" s="32" t="n">
        <v>1.1295</v>
      </c>
      <c r="I1437" s="32" t="n">
        <v>1.13</v>
      </c>
      <c r="J1437" s="32" t="n">
        <v>0</v>
      </c>
      <c r="K1437" s="32" t="n">
        <v>-0</v>
      </c>
      <c r="L1437" s="32" t="n">
        <v>-0</v>
      </c>
      <c r="M1437" s="6" t="s">
        <f>=I1437+J1437+K1437+L1437</f>
      </c>
      <c r="N1437" s="30"/>
      <c r="O1437" s="30" t="s">
        <v>643</v>
      </c>
    </row>
    <row collapsed="false" customFormat="false" customHeight="false" hidden="false" ht="12.1" outlineLevel="0" r="1438">
      <c r="A1438" s="29" t="n">
        <v>45967.351215278</v>
      </c>
      <c r="B1438" s="30" t="s">
        <v>69</v>
      </c>
      <c r="C1438" s="30" t="s">
        <v>647</v>
      </c>
      <c r="D1438" s="30" t="s">
        <v>381</v>
      </c>
      <c r="E1438" s="30" t="s">
        <v>50</v>
      </c>
      <c r="F1438" s="30" t="s">
        <v>20</v>
      </c>
      <c r="G1438" s="31" t="n">
        <v>-1</v>
      </c>
      <c r="H1438" s="32" t="n">
        <v>1.1295</v>
      </c>
      <c r="I1438" s="32" t="n">
        <v>1.13</v>
      </c>
      <c r="J1438" s="32" t="n">
        <v>0</v>
      </c>
      <c r="K1438" s="32" t="n">
        <v>-0</v>
      </c>
      <c r="L1438" s="32" t="n">
        <v>-0</v>
      </c>
      <c r="M1438" s="6" t="s">
        <f>=I1438+J1438+K1438+L1438</f>
      </c>
      <c r="N1438" s="30"/>
      <c r="O1438" s="30" t="s">
        <v>643</v>
      </c>
    </row>
    <row collapsed="false" customFormat="false" customHeight="false" hidden="false" ht="12.1" outlineLevel="0" r="1439">
      <c r="A1439" s="29" t="n">
        <v>45967.351215278</v>
      </c>
      <c r="B1439" s="30" t="s">
        <v>69</v>
      </c>
      <c r="C1439" s="30" t="s">
        <v>647</v>
      </c>
      <c r="D1439" s="30" t="s">
        <v>381</v>
      </c>
      <c r="E1439" s="30" t="s">
        <v>50</v>
      </c>
      <c r="F1439" s="30" t="s">
        <v>20</v>
      </c>
      <c r="G1439" s="31" t="n">
        <v>-1</v>
      </c>
      <c r="H1439" s="32" t="n">
        <v>1.1295</v>
      </c>
      <c r="I1439" s="32" t="n">
        <v>1.13</v>
      </c>
      <c r="J1439" s="32" t="n">
        <v>0</v>
      </c>
      <c r="K1439" s="32" t="n">
        <v>-0</v>
      </c>
      <c r="L1439" s="32" t="n">
        <v>-0</v>
      </c>
      <c r="M1439" s="6" t="s">
        <f>=I1439+J1439+K1439+L1439</f>
      </c>
      <c r="N1439" s="30"/>
      <c r="O1439" s="30" t="s">
        <v>643</v>
      </c>
    </row>
    <row collapsed="false" customFormat="false" customHeight="false" hidden="false" ht="12.1" outlineLevel="0" r="1440">
      <c r="A1440" s="29" t="n">
        <v>45967.351215278</v>
      </c>
      <c r="B1440" s="30" t="s">
        <v>69</v>
      </c>
      <c r="C1440" s="30" t="s">
        <v>647</v>
      </c>
      <c r="D1440" s="30" t="s">
        <v>381</v>
      </c>
      <c r="E1440" s="30" t="s">
        <v>50</v>
      </c>
      <c r="F1440" s="30" t="s">
        <v>20</v>
      </c>
      <c r="G1440" s="31" t="n">
        <v>-1</v>
      </c>
      <c r="H1440" s="32" t="n">
        <v>1.1295</v>
      </c>
      <c r="I1440" s="32" t="n">
        <v>1.13</v>
      </c>
      <c r="J1440" s="32" t="n">
        <v>0</v>
      </c>
      <c r="K1440" s="32" t="n">
        <v>-0</v>
      </c>
      <c r="L1440" s="32" t="n">
        <v>-0</v>
      </c>
      <c r="M1440" s="6" t="s">
        <f>=I1440+J1440+K1440+L1440</f>
      </c>
      <c r="N1440" s="30"/>
      <c r="O1440" s="30" t="s">
        <v>643</v>
      </c>
    </row>
    <row collapsed="false" customFormat="false" customHeight="false" hidden="false" ht="12.1" outlineLevel="0" r="1441">
      <c r="A1441" s="29" t="n">
        <v>45967.351215278</v>
      </c>
      <c r="B1441" s="30" t="s">
        <v>69</v>
      </c>
      <c r="C1441" s="30" t="s">
        <v>647</v>
      </c>
      <c r="D1441" s="30" t="s">
        <v>381</v>
      </c>
      <c r="E1441" s="30" t="s">
        <v>50</v>
      </c>
      <c r="F1441" s="30" t="s">
        <v>20</v>
      </c>
      <c r="G1441" s="31" t="n">
        <v>-1</v>
      </c>
      <c r="H1441" s="32" t="n">
        <v>1.1295</v>
      </c>
      <c r="I1441" s="32" t="n">
        <v>1.13</v>
      </c>
      <c r="J1441" s="32" t="n">
        <v>0</v>
      </c>
      <c r="K1441" s="32" t="n">
        <v>-0</v>
      </c>
      <c r="L1441" s="32" t="n">
        <v>-0</v>
      </c>
      <c r="M1441" s="6" t="s">
        <f>=I1441+J1441+K1441+L1441</f>
      </c>
      <c r="N1441" s="30"/>
      <c r="O1441" s="30" t="s">
        <v>643</v>
      </c>
    </row>
    <row collapsed="false" customFormat="false" customHeight="false" hidden="false" ht="12.1" outlineLevel="0" r="1442">
      <c r="A1442" s="29" t="n">
        <v>45967.351215278</v>
      </c>
      <c r="B1442" s="30" t="s">
        <v>69</v>
      </c>
      <c r="C1442" s="30" t="s">
        <v>647</v>
      </c>
      <c r="D1442" s="30" t="s">
        <v>381</v>
      </c>
      <c r="E1442" s="30" t="s">
        <v>50</v>
      </c>
      <c r="F1442" s="30" t="s">
        <v>20</v>
      </c>
      <c r="G1442" s="31" t="n">
        <v>-1</v>
      </c>
      <c r="H1442" s="32" t="n">
        <v>1.1295</v>
      </c>
      <c r="I1442" s="32" t="n">
        <v>1.13</v>
      </c>
      <c r="J1442" s="32" t="n">
        <v>0</v>
      </c>
      <c r="K1442" s="32" t="n">
        <v>-0</v>
      </c>
      <c r="L1442" s="32" t="n">
        <v>-0</v>
      </c>
      <c r="M1442" s="6" t="s">
        <f>=I1442+J1442+K1442+L1442</f>
      </c>
      <c r="N1442" s="30"/>
      <c r="O1442" s="30" t="s">
        <v>643</v>
      </c>
    </row>
    <row collapsed="false" customFormat="false" customHeight="false" hidden="false" ht="12.1" outlineLevel="0" r="1443">
      <c r="A1443" s="29" t="n">
        <v>45967.351215278</v>
      </c>
      <c r="B1443" s="30" t="s">
        <v>69</v>
      </c>
      <c r="C1443" s="30" t="s">
        <v>647</v>
      </c>
      <c r="D1443" s="30" t="s">
        <v>381</v>
      </c>
      <c r="E1443" s="30" t="s">
        <v>50</v>
      </c>
      <c r="F1443" s="30" t="s">
        <v>20</v>
      </c>
      <c r="G1443" s="31" t="n">
        <v>-1</v>
      </c>
      <c r="H1443" s="32" t="n">
        <v>1.1295</v>
      </c>
      <c r="I1443" s="32" t="n">
        <v>1.13</v>
      </c>
      <c r="J1443" s="32" t="n">
        <v>0</v>
      </c>
      <c r="K1443" s="32" t="n">
        <v>-0</v>
      </c>
      <c r="L1443" s="32" t="n">
        <v>-0</v>
      </c>
      <c r="M1443" s="6" t="s">
        <f>=I1443+J1443+K1443+L1443</f>
      </c>
      <c r="N1443" s="30"/>
      <c r="O1443" s="30" t="s">
        <v>643</v>
      </c>
    </row>
    <row collapsed="false" customFormat="false" customHeight="false" hidden="false" ht="12.1" outlineLevel="0" r="1444">
      <c r="A1444" s="29" t="n">
        <v>45967.351215278</v>
      </c>
      <c r="B1444" s="30" t="s">
        <v>69</v>
      </c>
      <c r="C1444" s="30" t="s">
        <v>647</v>
      </c>
      <c r="D1444" s="30" t="s">
        <v>381</v>
      </c>
      <c r="E1444" s="30" t="s">
        <v>50</v>
      </c>
      <c r="F1444" s="30" t="s">
        <v>20</v>
      </c>
      <c r="G1444" s="31" t="n">
        <v>-1</v>
      </c>
      <c r="H1444" s="32" t="n">
        <v>1.1295</v>
      </c>
      <c r="I1444" s="32" t="n">
        <v>1.13</v>
      </c>
      <c r="J1444" s="32" t="n">
        <v>0</v>
      </c>
      <c r="K1444" s="32" t="n">
        <v>-0</v>
      </c>
      <c r="L1444" s="32" t="n">
        <v>-0</v>
      </c>
      <c r="M1444" s="6" t="s">
        <f>=I1444+J1444+K1444+L1444</f>
      </c>
      <c r="N1444" s="30"/>
      <c r="O1444" s="30" t="s">
        <v>643</v>
      </c>
    </row>
    <row collapsed="false" customFormat="false" customHeight="false" hidden="false" ht="12.1" outlineLevel="0" r="1445">
      <c r="A1445" s="29" t="n">
        <v>45967.351215278</v>
      </c>
      <c r="B1445" s="30" t="s">
        <v>69</v>
      </c>
      <c r="C1445" s="30" t="s">
        <v>647</v>
      </c>
      <c r="D1445" s="30" t="s">
        <v>381</v>
      </c>
      <c r="E1445" s="30" t="s">
        <v>50</v>
      </c>
      <c r="F1445" s="30" t="s">
        <v>20</v>
      </c>
      <c r="G1445" s="31" t="n">
        <v>-1</v>
      </c>
      <c r="H1445" s="32" t="n">
        <v>1.1295</v>
      </c>
      <c r="I1445" s="32" t="n">
        <v>1.13</v>
      </c>
      <c r="J1445" s="32" t="n">
        <v>0</v>
      </c>
      <c r="K1445" s="32" t="n">
        <v>-0</v>
      </c>
      <c r="L1445" s="32" t="n">
        <v>-0</v>
      </c>
      <c r="M1445" s="6" t="s">
        <f>=I1445+J1445+K1445+L1445</f>
      </c>
      <c r="N1445" s="30"/>
      <c r="O1445" s="30" t="s">
        <v>643</v>
      </c>
    </row>
    <row collapsed="false" customFormat="false" customHeight="false" hidden="false" ht="12.1" outlineLevel="0" r="1446">
      <c r="A1446" s="29" t="n">
        <v>45967.351215278</v>
      </c>
      <c r="B1446" s="30" t="s">
        <v>69</v>
      </c>
      <c r="C1446" s="30" t="s">
        <v>647</v>
      </c>
      <c r="D1446" s="30" t="s">
        <v>381</v>
      </c>
      <c r="E1446" s="30" t="s">
        <v>50</v>
      </c>
      <c r="F1446" s="30" t="s">
        <v>20</v>
      </c>
      <c r="G1446" s="31" t="n">
        <v>-1</v>
      </c>
      <c r="H1446" s="32" t="n">
        <v>1.1295</v>
      </c>
      <c r="I1446" s="32" t="n">
        <v>1.13</v>
      </c>
      <c r="J1446" s="32" t="n">
        <v>0</v>
      </c>
      <c r="K1446" s="32" t="n">
        <v>-0</v>
      </c>
      <c r="L1446" s="32" t="n">
        <v>-0</v>
      </c>
      <c r="M1446" s="6" t="s">
        <f>=I1446+J1446+K1446+L1446</f>
      </c>
      <c r="N1446" s="30"/>
      <c r="O1446" s="30" t="s">
        <v>643</v>
      </c>
    </row>
    <row collapsed="false" customFormat="false" customHeight="false" hidden="false" ht="12.1" outlineLevel="0" r="1447">
      <c r="A1447" s="29" t="n">
        <v>45967.351215278</v>
      </c>
      <c r="B1447" s="30" t="s">
        <v>69</v>
      </c>
      <c r="C1447" s="30" t="s">
        <v>647</v>
      </c>
      <c r="D1447" s="30" t="s">
        <v>381</v>
      </c>
      <c r="E1447" s="30" t="s">
        <v>50</v>
      </c>
      <c r="F1447" s="30" t="s">
        <v>20</v>
      </c>
      <c r="G1447" s="31" t="n">
        <v>-1</v>
      </c>
      <c r="H1447" s="32" t="n">
        <v>1.1295</v>
      </c>
      <c r="I1447" s="32" t="n">
        <v>1.13</v>
      </c>
      <c r="J1447" s="32" t="n">
        <v>0</v>
      </c>
      <c r="K1447" s="32" t="n">
        <v>-0</v>
      </c>
      <c r="L1447" s="32" t="n">
        <v>-0</v>
      </c>
      <c r="M1447" s="6" t="s">
        <f>=I1447+J1447+K1447+L1447</f>
      </c>
      <c r="N1447" s="30"/>
      <c r="O1447" s="30" t="s">
        <v>643</v>
      </c>
    </row>
    <row collapsed="false" customFormat="false" customHeight="false" hidden="false" ht="12.1" outlineLevel="0" r="1448">
      <c r="A1448" s="29" t="n">
        <v>45967.351215278</v>
      </c>
      <c r="B1448" s="30" t="s">
        <v>69</v>
      </c>
      <c r="C1448" s="30" t="s">
        <v>647</v>
      </c>
      <c r="D1448" s="30" t="s">
        <v>381</v>
      </c>
      <c r="E1448" s="30" t="s">
        <v>50</v>
      </c>
      <c r="F1448" s="30" t="s">
        <v>20</v>
      </c>
      <c r="G1448" s="31" t="n">
        <v>-1</v>
      </c>
      <c r="H1448" s="32" t="n">
        <v>1.1295</v>
      </c>
      <c r="I1448" s="32" t="n">
        <v>1.13</v>
      </c>
      <c r="J1448" s="32" t="n">
        <v>0</v>
      </c>
      <c r="K1448" s="32" t="n">
        <v>-0</v>
      </c>
      <c r="L1448" s="32" t="n">
        <v>-0</v>
      </c>
      <c r="M1448" s="6" t="s">
        <f>=I1448+J1448+K1448+L1448</f>
      </c>
      <c r="N1448" s="30"/>
      <c r="O1448" s="30" t="s">
        <v>643</v>
      </c>
    </row>
    <row collapsed="false" customFormat="false" customHeight="false" hidden="false" ht="12.1" outlineLevel="0" r="1449">
      <c r="A1449" s="29" t="n">
        <v>45967.351215278</v>
      </c>
      <c r="B1449" s="30" t="s">
        <v>69</v>
      </c>
      <c r="C1449" s="30" t="s">
        <v>647</v>
      </c>
      <c r="D1449" s="30" t="s">
        <v>381</v>
      </c>
      <c r="E1449" s="30" t="s">
        <v>50</v>
      </c>
      <c r="F1449" s="30" t="s">
        <v>20</v>
      </c>
      <c r="G1449" s="31" t="n">
        <v>-1</v>
      </c>
      <c r="H1449" s="32" t="n">
        <v>1.1295</v>
      </c>
      <c r="I1449" s="32" t="n">
        <v>1.13</v>
      </c>
      <c r="J1449" s="32" t="n">
        <v>0</v>
      </c>
      <c r="K1449" s="32" t="n">
        <v>-0</v>
      </c>
      <c r="L1449" s="32" t="n">
        <v>-0</v>
      </c>
      <c r="M1449" s="6" t="s">
        <f>=I1449+J1449+K1449+L1449</f>
      </c>
      <c r="N1449" s="30"/>
      <c r="O1449" s="30" t="s">
        <v>643</v>
      </c>
    </row>
    <row collapsed="false" customFormat="false" customHeight="false" hidden="false" ht="12.1" outlineLevel="0" r="1450">
      <c r="A1450" s="29" t="n">
        <v>45967.351215278</v>
      </c>
      <c r="B1450" s="30" t="s">
        <v>69</v>
      </c>
      <c r="C1450" s="30" t="s">
        <v>647</v>
      </c>
      <c r="D1450" s="30" t="s">
        <v>381</v>
      </c>
      <c r="E1450" s="30" t="s">
        <v>50</v>
      </c>
      <c r="F1450" s="30" t="s">
        <v>20</v>
      </c>
      <c r="G1450" s="31" t="n">
        <v>-1</v>
      </c>
      <c r="H1450" s="32" t="n">
        <v>1.1295</v>
      </c>
      <c r="I1450" s="32" t="n">
        <v>1.13</v>
      </c>
      <c r="J1450" s="32" t="n">
        <v>0</v>
      </c>
      <c r="K1450" s="32" t="n">
        <v>-0</v>
      </c>
      <c r="L1450" s="32" t="n">
        <v>-0</v>
      </c>
      <c r="M1450" s="6" t="s">
        <f>=I1450+J1450+K1450+L1450</f>
      </c>
      <c r="N1450" s="30"/>
      <c r="O1450" s="30" t="s">
        <v>643</v>
      </c>
    </row>
    <row collapsed="false" customFormat="false" customHeight="false" hidden="false" ht="12.1" outlineLevel="0" r="1451">
      <c r="A1451" s="29" t="n">
        <v>45967.351215278</v>
      </c>
      <c r="B1451" s="30" t="s">
        <v>69</v>
      </c>
      <c r="C1451" s="30" t="s">
        <v>647</v>
      </c>
      <c r="D1451" s="30" t="s">
        <v>381</v>
      </c>
      <c r="E1451" s="30" t="s">
        <v>50</v>
      </c>
      <c r="F1451" s="30" t="s">
        <v>20</v>
      </c>
      <c r="G1451" s="31" t="n">
        <v>-1</v>
      </c>
      <c r="H1451" s="32" t="n">
        <v>1.1295</v>
      </c>
      <c r="I1451" s="32" t="n">
        <v>1.13</v>
      </c>
      <c r="J1451" s="32" t="n">
        <v>0</v>
      </c>
      <c r="K1451" s="32" t="n">
        <v>-0</v>
      </c>
      <c r="L1451" s="32" t="n">
        <v>-0</v>
      </c>
      <c r="M1451" s="6" t="s">
        <f>=I1451+J1451+K1451+L1451</f>
      </c>
      <c r="N1451" s="30"/>
      <c r="O1451" s="30" t="s">
        <v>643</v>
      </c>
    </row>
    <row collapsed="false" customFormat="false" customHeight="false" hidden="false" ht="12.1" outlineLevel="0" r="1452">
      <c r="A1452" s="29" t="n">
        <v>45967.351215278</v>
      </c>
      <c r="B1452" s="30" t="s">
        <v>69</v>
      </c>
      <c r="C1452" s="30" t="s">
        <v>647</v>
      </c>
      <c r="D1452" s="30" t="s">
        <v>381</v>
      </c>
      <c r="E1452" s="30" t="s">
        <v>50</v>
      </c>
      <c r="F1452" s="30" t="s">
        <v>20</v>
      </c>
      <c r="G1452" s="31" t="n">
        <v>-1</v>
      </c>
      <c r="H1452" s="32" t="n">
        <v>1.1295</v>
      </c>
      <c r="I1452" s="32" t="n">
        <v>1.13</v>
      </c>
      <c r="J1452" s="32" t="n">
        <v>0</v>
      </c>
      <c r="K1452" s="32" t="n">
        <v>-0</v>
      </c>
      <c r="L1452" s="32" t="n">
        <v>-0</v>
      </c>
      <c r="M1452" s="6" t="s">
        <f>=I1452+J1452+K1452+L1452</f>
      </c>
      <c r="N1452" s="30"/>
      <c r="O1452" s="30" t="s">
        <v>643</v>
      </c>
    </row>
    <row collapsed="false" customFormat="false" customHeight="false" hidden="false" ht="12.1" outlineLevel="0" r="1453">
      <c r="A1453" s="29" t="n">
        <v>45967.351215278</v>
      </c>
      <c r="B1453" s="30" t="s">
        <v>69</v>
      </c>
      <c r="C1453" s="30" t="s">
        <v>647</v>
      </c>
      <c r="D1453" s="30" t="s">
        <v>381</v>
      </c>
      <c r="E1453" s="30" t="s">
        <v>50</v>
      </c>
      <c r="F1453" s="30" t="s">
        <v>20</v>
      </c>
      <c r="G1453" s="31" t="n">
        <v>-1</v>
      </c>
      <c r="H1453" s="32" t="n">
        <v>1.1295</v>
      </c>
      <c r="I1453" s="32" t="n">
        <v>1.13</v>
      </c>
      <c r="J1453" s="32" t="n">
        <v>0</v>
      </c>
      <c r="K1453" s="32" t="n">
        <v>-0</v>
      </c>
      <c r="L1453" s="32" t="n">
        <v>-0</v>
      </c>
      <c r="M1453" s="6" t="s">
        <f>=I1453+J1453+K1453+L1453</f>
      </c>
      <c r="N1453" s="30"/>
      <c r="O1453" s="30" t="s">
        <v>643</v>
      </c>
    </row>
    <row collapsed="false" customFormat="false" customHeight="false" hidden="false" ht="12.1" outlineLevel="0" r="1454">
      <c r="A1454" s="29" t="n">
        <v>45967.351215278</v>
      </c>
      <c r="B1454" s="30" t="s">
        <v>69</v>
      </c>
      <c r="C1454" s="30" t="s">
        <v>647</v>
      </c>
      <c r="D1454" s="30" t="s">
        <v>381</v>
      </c>
      <c r="E1454" s="30" t="s">
        <v>50</v>
      </c>
      <c r="F1454" s="30" t="s">
        <v>20</v>
      </c>
      <c r="G1454" s="31" t="n">
        <v>-1</v>
      </c>
      <c r="H1454" s="32" t="n">
        <v>1.1295</v>
      </c>
      <c r="I1454" s="32" t="n">
        <v>1.13</v>
      </c>
      <c r="J1454" s="32" t="n">
        <v>0</v>
      </c>
      <c r="K1454" s="32" t="n">
        <v>-0</v>
      </c>
      <c r="L1454" s="32" t="n">
        <v>-0</v>
      </c>
      <c r="M1454" s="6" t="s">
        <f>=I1454+J1454+K1454+L1454</f>
      </c>
      <c r="N1454" s="30"/>
      <c r="O1454" s="30" t="s">
        <v>643</v>
      </c>
    </row>
    <row collapsed="false" customFormat="false" customHeight="false" hidden="false" ht="12.1" outlineLevel="0" r="1455">
      <c r="A1455" s="29" t="n">
        <v>45967.351215278</v>
      </c>
      <c r="B1455" s="30" t="s">
        <v>69</v>
      </c>
      <c r="C1455" s="30" t="s">
        <v>647</v>
      </c>
      <c r="D1455" s="30" t="s">
        <v>381</v>
      </c>
      <c r="E1455" s="30" t="s">
        <v>50</v>
      </c>
      <c r="F1455" s="30" t="s">
        <v>20</v>
      </c>
      <c r="G1455" s="31" t="n">
        <v>-1</v>
      </c>
      <c r="H1455" s="32" t="n">
        <v>1.1295</v>
      </c>
      <c r="I1455" s="32" t="n">
        <v>1.13</v>
      </c>
      <c r="J1455" s="32" t="n">
        <v>0</v>
      </c>
      <c r="K1455" s="32" t="n">
        <v>-0</v>
      </c>
      <c r="L1455" s="32" t="n">
        <v>-0</v>
      </c>
      <c r="M1455" s="6" t="s">
        <f>=I1455+J1455+K1455+L1455</f>
      </c>
      <c r="N1455" s="30"/>
      <c r="O1455" s="30" t="s">
        <v>643</v>
      </c>
    </row>
    <row collapsed="false" customFormat="false" customHeight="false" hidden="false" ht="12.1" outlineLevel="0" r="1456">
      <c r="A1456" s="29" t="n">
        <v>45967.351215278</v>
      </c>
      <c r="B1456" s="30" t="s">
        <v>69</v>
      </c>
      <c r="C1456" s="30" t="s">
        <v>647</v>
      </c>
      <c r="D1456" s="30" t="s">
        <v>381</v>
      </c>
      <c r="E1456" s="30" t="s">
        <v>50</v>
      </c>
      <c r="F1456" s="30" t="s">
        <v>20</v>
      </c>
      <c r="G1456" s="31" t="n">
        <v>-1</v>
      </c>
      <c r="H1456" s="32" t="n">
        <v>1.1295</v>
      </c>
      <c r="I1456" s="32" t="n">
        <v>1.13</v>
      </c>
      <c r="J1456" s="32" t="n">
        <v>0</v>
      </c>
      <c r="K1456" s="32" t="n">
        <v>-0</v>
      </c>
      <c r="L1456" s="32" t="n">
        <v>-0</v>
      </c>
      <c r="M1456" s="6" t="s">
        <f>=I1456+J1456+K1456+L1456</f>
      </c>
      <c r="N1456" s="30"/>
      <c r="O1456" s="30" t="s">
        <v>643</v>
      </c>
    </row>
    <row collapsed="false" customFormat="false" customHeight="false" hidden="false" ht="12.1" outlineLevel="0" r="1457">
      <c r="A1457" s="29" t="n">
        <v>45967.351215278</v>
      </c>
      <c r="B1457" s="30" t="s">
        <v>69</v>
      </c>
      <c r="C1457" s="30" t="s">
        <v>647</v>
      </c>
      <c r="D1457" s="30" t="s">
        <v>381</v>
      </c>
      <c r="E1457" s="30" t="s">
        <v>50</v>
      </c>
      <c r="F1457" s="30" t="s">
        <v>20</v>
      </c>
      <c r="G1457" s="31" t="n">
        <v>-1</v>
      </c>
      <c r="H1457" s="32" t="n">
        <v>1.1295</v>
      </c>
      <c r="I1457" s="32" t="n">
        <v>1.13</v>
      </c>
      <c r="J1457" s="32" t="n">
        <v>0</v>
      </c>
      <c r="K1457" s="32" t="n">
        <v>-0</v>
      </c>
      <c r="L1457" s="32" t="n">
        <v>-0</v>
      </c>
      <c r="M1457" s="6" t="s">
        <f>=I1457+J1457+K1457+L1457</f>
      </c>
      <c r="N1457" s="30"/>
      <c r="O1457" s="30" t="s">
        <v>643</v>
      </c>
    </row>
    <row collapsed="false" customFormat="false" customHeight="false" hidden="false" ht="12.1" outlineLevel="0" r="1458">
      <c r="A1458" s="29" t="n">
        <v>45967.351215278</v>
      </c>
      <c r="B1458" s="30" t="s">
        <v>69</v>
      </c>
      <c r="C1458" s="30" t="s">
        <v>647</v>
      </c>
      <c r="D1458" s="30" t="s">
        <v>381</v>
      </c>
      <c r="E1458" s="30" t="s">
        <v>50</v>
      </c>
      <c r="F1458" s="30" t="s">
        <v>20</v>
      </c>
      <c r="G1458" s="31" t="n">
        <v>-1</v>
      </c>
      <c r="H1458" s="32" t="n">
        <v>1.1295</v>
      </c>
      <c r="I1458" s="32" t="n">
        <v>1.13</v>
      </c>
      <c r="J1458" s="32" t="n">
        <v>0</v>
      </c>
      <c r="K1458" s="32" t="n">
        <v>-0</v>
      </c>
      <c r="L1458" s="32" t="n">
        <v>-0</v>
      </c>
      <c r="M1458" s="6" t="s">
        <f>=I1458+J1458+K1458+L1458</f>
      </c>
      <c r="N1458" s="30"/>
      <c r="O1458" s="30" t="s">
        <v>643</v>
      </c>
    </row>
    <row collapsed="false" customFormat="false" customHeight="false" hidden="false" ht="12.1" outlineLevel="0" r="1459">
      <c r="A1459" s="29" t="n">
        <v>45967.351215278</v>
      </c>
      <c r="B1459" s="30" t="s">
        <v>69</v>
      </c>
      <c r="C1459" s="30" t="s">
        <v>647</v>
      </c>
      <c r="D1459" s="30" t="s">
        <v>381</v>
      </c>
      <c r="E1459" s="30" t="s">
        <v>50</v>
      </c>
      <c r="F1459" s="30" t="s">
        <v>20</v>
      </c>
      <c r="G1459" s="31" t="n">
        <v>-1</v>
      </c>
      <c r="H1459" s="32" t="n">
        <v>1.1295</v>
      </c>
      <c r="I1459" s="32" t="n">
        <v>1.13</v>
      </c>
      <c r="J1459" s="32" t="n">
        <v>0</v>
      </c>
      <c r="K1459" s="32" t="n">
        <v>-0</v>
      </c>
      <c r="L1459" s="32" t="n">
        <v>-0</v>
      </c>
      <c r="M1459" s="6" t="s">
        <f>=I1459+J1459+K1459+L1459</f>
      </c>
      <c r="N1459" s="30"/>
      <c r="O1459" s="30" t="s">
        <v>643</v>
      </c>
    </row>
    <row collapsed="false" customFormat="false" customHeight="false" hidden="false" ht="12.1" outlineLevel="0" r="1460">
      <c r="A1460" s="29" t="n">
        <v>45967.351215278</v>
      </c>
      <c r="B1460" s="30" t="s">
        <v>69</v>
      </c>
      <c r="C1460" s="30" t="s">
        <v>647</v>
      </c>
      <c r="D1460" s="30" t="s">
        <v>381</v>
      </c>
      <c r="E1460" s="30" t="s">
        <v>50</v>
      </c>
      <c r="F1460" s="30" t="s">
        <v>20</v>
      </c>
      <c r="G1460" s="31" t="n">
        <v>-1</v>
      </c>
      <c r="H1460" s="32" t="n">
        <v>1.1295</v>
      </c>
      <c r="I1460" s="32" t="n">
        <v>1.13</v>
      </c>
      <c r="J1460" s="32" t="n">
        <v>0</v>
      </c>
      <c r="K1460" s="32" t="n">
        <v>-0</v>
      </c>
      <c r="L1460" s="32" t="n">
        <v>-0</v>
      </c>
      <c r="M1460" s="6" t="s">
        <f>=I1460+J1460+K1460+L1460</f>
      </c>
      <c r="N1460" s="30"/>
      <c r="O1460" s="30" t="s">
        <v>643</v>
      </c>
    </row>
    <row collapsed="false" customFormat="false" customHeight="false" hidden="false" ht="12.1" outlineLevel="0" r="1461">
      <c r="A1461" s="29" t="n">
        <v>45967.351215278</v>
      </c>
      <c r="B1461" s="30" t="s">
        <v>69</v>
      </c>
      <c r="C1461" s="30" t="s">
        <v>647</v>
      </c>
      <c r="D1461" s="30" t="s">
        <v>381</v>
      </c>
      <c r="E1461" s="30" t="s">
        <v>50</v>
      </c>
      <c r="F1461" s="30" t="s">
        <v>20</v>
      </c>
      <c r="G1461" s="31" t="n">
        <v>-1</v>
      </c>
      <c r="H1461" s="32" t="n">
        <v>1.1295</v>
      </c>
      <c r="I1461" s="32" t="n">
        <v>1.13</v>
      </c>
      <c r="J1461" s="32" t="n">
        <v>0</v>
      </c>
      <c r="K1461" s="32" t="n">
        <v>-0</v>
      </c>
      <c r="L1461" s="32" t="n">
        <v>-0</v>
      </c>
      <c r="M1461" s="6" t="s">
        <f>=I1461+J1461+K1461+L1461</f>
      </c>
      <c r="N1461" s="30"/>
      <c r="O1461" s="30" t="s">
        <v>643</v>
      </c>
    </row>
    <row collapsed="false" customFormat="false" customHeight="false" hidden="false" ht="12.1" outlineLevel="0" r="1462">
      <c r="A1462" s="29" t="n">
        <v>45967.351215278</v>
      </c>
      <c r="B1462" s="30" t="s">
        <v>69</v>
      </c>
      <c r="C1462" s="30" t="s">
        <v>647</v>
      </c>
      <c r="D1462" s="30" t="s">
        <v>381</v>
      </c>
      <c r="E1462" s="30" t="s">
        <v>50</v>
      </c>
      <c r="F1462" s="30" t="s">
        <v>20</v>
      </c>
      <c r="G1462" s="31" t="n">
        <v>-1</v>
      </c>
      <c r="H1462" s="32" t="n">
        <v>1.1295</v>
      </c>
      <c r="I1462" s="32" t="n">
        <v>1.13</v>
      </c>
      <c r="J1462" s="32" t="n">
        <v>0</v>
      </c>
      <c r="K1462" s="32" t="n">
        <v>-0</v>
      </c>
      <c r="L1462" s="32" t="n">
        <v>-0</v>
      </c>
      <c r="M1462" s="6" t="s">
        <f>=I1462+J1462+K1462+L1462</f>
      </c>
      <c r="N1462" s="30"/>
      <c r="O1462" s="30" t="s">
        <v>643</v>
      </c>
    </row>
    <row collapsed="false" customFormat="false" customHeight="false" hidden="false" ht="12.1" outlineLevel="0" r="1463">
      <c r="A1463" s="29" t="n">
        <v>45967.351215278</v>
      </c>
      <c r="B1463" s="30" t="s">
        <v>69</v>
      </c>
      <c r="C1463" s="30" t="s">
        <v>647</v>
      </c>
      <c r="D1463" s="30" t="s">
        <v>381</v>
      </c>
      <c r="E1463" s="30" t="s">
        <v>50</v>
      </c>
      <c r="F1463" s="30" t="s">
        <v>20</v>
      </c>
      <c r="G1463" s="31" t="n">
        <v>-1</v>
      </c>
      <c r="H1463" s="32" t="n">
        <v>1.1295</v>
      </c>
      <c r="I1463" s="32" t="n">
        <v>1.13</v>
      </c>
      <c r="J1463" s="32" t="n">
        <v>0</v>
      </c>
      <c r="K1463" s="32" t="n">
        <v>-0</v>
      </c>
      <c r="L1463" s="32" t="n">
        <v>-0</v>
      </c>
      <c r="M1463" s="6" t="s">
        <f>=I1463+J1463+K1463+L1463</f>
      </c>
      <c r="N1463" s="30"/>
      <c r="O1463" s="30" t="s">
        <v>643</v>
      </c>
    </row>
    <row collapsed="false" customFormat="false" customHeight="false" hidden="false" ht="12.1" outlineLevel="0" r="1464">
      <c r="A1464" s="20" t="n">
        <v>45967.419247685</v>
      </c>
      <c r="B1464" s="16" t="s">
        <v>69</v>
      </c>
      <c r="C1464" s="16" t="s">
        <v>647</v>
      </c>
      <c r="D1464" s="16" t="s">
        <v>380</v>
      </c>
      <c r="E1464" s="16" t="s">
        <v>50</v>
      </c>
      <c r="F1464" s="16" t="s">
        <v>20</v>
      </c>
      <c r="G1464" s="7" t="n">
        <v>1</v>
      </c>
      <c r="H1464" s="6" t="n">
        <v>1.1292</v>
      </c>
      <c r="I1464" s="6" t="n">
        <v>-1.13</v>
      </c>
      <c r="J1464" s="6" t="n">
        <v>-0</v>
      </c>
      <c r="K1464" s="6" t="n">
        <v>-0</v>
      </c>
      <c r="L1464" s="6" t="n">
        <v>-0</v>
      </c>
      <c r="M1464" s="6" t="s">
        <f>=I1464+J1464+K1464+L1464</f>
      </c>
      <c r="N1464" s="16"/>
      <c r="O1464" s="16" t="s">
        <v>643</v>
      </c>
    </row>
    <row collapsed="false" customFormat="false" customHeight="false" hidden="false" ht="12.1" outlineLevel="0" r="1465">
      <c r="A1465" s="20" t="n">
        <v>45967.419247685</v>
      </c>
      <c r="B1465" s="16" t="s">
        <v>69</v>
      </c>
      <c r="C1465" s="16" t="s">
        <v>647</v>
      </c>
      <c r="D1465" s="16" t="s">
        <v>380</v>
      </c>
      <c r="E1465" s="16" t="s">
        <v>50</v>
      </c>
      <c r="F1465" s="16" t="s">
        <v>20</v>
      </c>
      <c r="G1465" s="7" t="n">
        <v>1</v>
      </c>
      <c r="H1465" s="6" t="n">
        <v>1.1292</v>
      </c>
      <c r="I1465" s="6" t="n">
        <v>-1.13</v>
      </c>
      <c r="J1465" s="6" t="n">
        <v>-0</v>
      </c>
      <c r="K1465" s="6" t="n">
        <v>-0</v>
      </c>
      <c r="L1465" s="6" t="n">
        <v>-0</v>
      </c>
      <c r="M1465" s="6" t="s">
        <f>=I1465+J1465+K1465+L1465</f>
      </c>
      <c r="N1465" s="16"/>
      <c r="O1465" s="16" t="s">
        <v>643</v>
      </c>
    </row>
    <row collapsed="false" customFormat="false" customHeight="false" hidden="false" ht="12.1" outlineLevel="0" r="1466">
      <c r="A1466" s="20" t="n">
        <v>45967.419247685</v>
      </c>
      <c r="B1466" s="16" t="s">
        <v>69</v>
      </c>
      <c r="C1466" s="16" t="s">
        <v>647</v>
      </c>
      <c r="D1466" s="16" t="s">
        <v>380</v>
      </c>
      <c r="E1466" s="16" t="s">
        <v>50</v>
      </c>
      <c r="F1466" s="16" t="s">
        <v>20</v>
      </c>
      <c r="G1466" s="7" t="n">
        <v>1</v>
      </c>
      <c r="H1466" s="6" t="n">
        <v>1.1292</v>
      </c>
      <c r="I1466" s="6" t="n">
        <v>-1.13</v>
      </c>
      <c r="J1466" s="6" t="n">
        <v>-0</v>
      </c>
      <c r="K1466" s="6" t="n">
        <v>-0</v>
      </c>
      <c r="L1466" s="6" t="n">
        <v>-0</v>
      </c>
      <c r="M1466" s="6" t="s">
        <f>=I1466+J1466+K1466+L1466</f>
      </c>
      <c r="N1466" s="16"/>
      <c r="O1466" s="16" t="s">
        <v>643</v>
      </c>
    </row>
    <row collapsed="false" customFormat="false" customHeight="false" hidden="false" ht="12.1" outlineLevel="0" r="1467">
      <c r="A1467" s="20" t="n">
        <v>45967.419247685</v>
      </c>
      <c r="B1467" s="16" t="s">
        <v>69</v>
      </c>
      <c r="C1467" s="16" t="s">
        <v>647</v>
      </c>
      <c r="D1467" s="16" t="s">
        <v>380</v>
      </c>
      <c r="E1467" s="16" t="s">
        <v>50</v>
      </c>
      <c r="F1467" s="16" t="s">
        <v>20</v>
      </c>
      <c r="G1467" s="7" t="n">
        <v>1</v>
      </c>
      <c r="H1467" s="6" t="n">
        <v>1.1292</v>
      </c>
      <c r="I1467" s="6" t="n">
        <v>-1.13</v>
      </c>
      <c r="J1467" s="6" t="n">
        <v>-0</v>
      </c>
      <c r="K1467" s="6" t="n">
        <v>-0</v>
      </c>
      <c r="L1467" s="6" t="n">
        <v>-0</v>
      </c>
      <c r="M1467" s="6" t="s">
        <f>=I1467+J1467+K1467+L1467</f>
      </c>
      <c r="N1467" s="16"/>
      <c r="O1467" s="16" t="s">
        <v>643</v>
      </c>
    </row>
    <row collapsed="false" customFormat="false" customHeight="false" hidden="false" ht="12.1" outlineLevel="0" r="1468">
      <c r="A1468" s="20" t="n">
        <v>45967.419247685</v>
      </c>
      <c r="B1468" s="16" t="s">
        <v>69</v>
      </c>
      <c r="C1468" s="16" t="s">
        <v>647</v>
      </c>
      <c r="D1468" s="16" t="s">
        <v>380</v>
      </c>
      <c r="E1468" s="16" t="s">
        <v>50</v>
      </c>
      <c r="F1468" s="16" t="s">
        <v>20</v>
      </c>
      <c r="G1468" s="7" t="n">
        <v>1</v>
      </c>
      <c r="H1468" s="6" t="n">
        <v>1.1292</v>
      </c>
      <c r="I1468" s="6" t="n">
        <v>-1.13</v>
      </c>
      <c r="J1468" s="6" t="n">
        <v>-0</v>
      </c>
      <c r="K1468" s="6" t="n">
        <v>-0</v>
      </c>
      <c r="L1468" s="6" t="n">
        <v>-0</v>
      </c>
      <c r="M1468" s="6" t="s">
        <f>=I1468+J1468+K1468+L1468</f>
      </c>
      <c r="N1468" s="16"/>
      <c r="O1468" s="16" t="s">
        <v>643</v>
      </c>
    </row>
    <row collapsed="false" customFormat="false" customHeight="false" hidden="false" ht="12.1" outlineLevel="0" r="1469">
      <c r="A1469" s="20" t="n">
        <v>45967.419247685</v>
      </c>
      <c r="B1469" s="16" t="s">
        <v>69</v>
      </c>
      <c r="C1469" s="16" t="s">
        <v>647</v>
      </c>
      <c r="D1469" s="16" t="s">
        <v>380</v>
      </c>
      <c r="E1469" s="16" t="s">
        <v>50</v>
      </c>
      <c r="F1469" s="16" t="s">
        <v>20</v>
      </c>
      <c r="G1469" s="7" t="n">
        <v>1</v>
      </c>
      <c r="H1469" s="6" t="n">
        <v>1.1292</v>
      </c>
      <c r="I1469" s="6" t="n">
        <v>-1.13</v>
      </c>
      <c r="J1469" s="6" t="n">
        <v>-0</v>
      </c>
      <c r="K1469" s="6" t="n">
        <v>-0</v>
      </c>
      <c r="L1469" s="6" t="n">
        <v>-0</v>
      </c>
      <c r="M1469" s="6" t="s">
        <f>=I1469+J1469+K1469+L1469</f>
      </c>
      <c r="N1469" s="16"/>
      <c r="O1469" s="16" t="s">
        <v>643</v>
      </c>
    </row>
    <row collapsed="false" customFormat="false" customHeight="false" hidden="false" ht="12.1" outlineLevel="0" r="1470">
      <c r="A1470" s="20" t="n">
        <v>45967.419247685</v>
      </c>
      <c r="B1470" s="16" t="s">
        <v>69</v>
      </c>
      <c r="C1470" s="16" t="s">
        <v>647</v>
      </c>
      <c r="D1470" s="16" t="s">
        <v>380</v>
      </c>
      <c r="E1470" s="16" t="s">
        <v>50</v>
      </c>
      <c r="F1470" s="16" t="s">
        <v>20</v>
      </c>
      <c r="G1470" s="7" t="n">
        <v>1</v>
      </c>
      <c r="H1470" s="6" t="n">
        <v>1.1292</v>
      </c>
      <c r="I1470" s="6" t="n">
        <v>-1.13</v>
      </c>
      <c r="J1470" s="6" t="n">
        <v>-0</v>
      </c>
      <c r="K1470" s="6" t="n">
        <v>-0</v>
      </c>
      <c r="L1470" s="6" t="n">
        <v>-0</v>
      </c>
      <c r="M1470" s="6" t="s">
        <f>=I1470+J1470+K1470+L1470</f>
      </c>
      <c r="N1470" s="16"/>
      <c r="O1470" s="16" t="s">
        <v>643</v>
      </c>
    </row>
    <row collapsed="false" customFormat="false" customHeight="false" hidden="false" ht="12.1" outlineLevel="0" r="1471">
      <c r="A1471" s="20" t="n">
        <v>45967.419247685</v>
      </c>
      <c r="B1471" s="16" t="s">
        <v>69</v>
      </c>
      <c r="C1471" s="16" t="s">
        <v>647</v>
      </c>
      <c r="D1471" s="16" t="s">
        <v>380</v>
      </c>
      <c r="E1471" s="16" t="s">
        <v>50</v>
      </c>
      <c r="F1471" s="16" t="s">
        <v>20</v>
      </c>
      <c r="G1471" s="7" t="n">
        <v>1</v>
      </c>
      <c r="H1471" s="6" t="n">
        <v>1.1292</v>
      </c>
      <c r="I1471" s="6" t="n">
        <v>-1.13</v>
      </c>
      <c r="J1471" s="6" t="n">
        <v>-0</v>
      </c>
      <c r="K1471" s="6" t="n">
        <v>-0</v>
      </c>
      <c r="L1471" s="6" t="n">
        <v>-0</v>
      </c>
      <c r="M1471" s="6" t="s">
        <f>=I1471+J1471+K1471+L1471</f>
      </c>
      <c r="N1471" s="16"/>
      <c r="O1471" s="16" t="s">
        <v>643</v>
      </c>
    </row>
    <row collapsed="false" customFormat="false" customHeight="false" hidden="false" ht="12.1" outlineLevel="0" r="1472">
      <c r="A1472" s="20" t="n">
        <v>45967.419247685</v>
      </c>
      <c r="B1472" s="16" t="s">
        <v>69</v>
      </c>
      <c r="C1472" s="16" t="s">
        <v>647</v>
      </c>
      <c r="D1472" s="16" t="s">
        <v>380</v>
      </c>
      <c r="E1472" s="16" t="s">
        <v>50</v>
      </c>
      <c r="F1472" s="16" t="s">
        <v>20</v>
      </c>
      <c r="G1472" s="7" t="n">
        <v>1</v>
      </c>
      <c r="H1472" s="6" t="n">
        <v>1.1292</v>
      </c>
      <c r="I1472" s="6" t="n">
        <v>-1.13</v>
      </c>
      <c r="J1472" s="6" t="n">
        <v>-0</v>
      </c>
      <c r="K1472" s="6" t="n">
        <v>-0</v>
      </c>
      <c r="L1472" s="6" t="n">
        <v>-0</v>
      </c>
      <c r="M1472" s="6" t="s">
        <f>=I1472+J1472+K1472+L1472</f>
      </c>
      <c r="N1472" s="16"/>
      <c r="O1472" s="16" t="s">
        <v>643</v>
      </c>
    </row>
    <row collapsed="false" customFormat="false" customHeight="false" hidden="false" ht="12.1" outlineLevel="0" r="1473">
      <c r="A1473" s="20" t="n">
        <v>45967.419247685</v>
      </c>
      <c r="B1473" s="16" t="s">
        <v>69</v>
      </c>
      <c r="C1473" s="16" t="s">
        <v>647</v>
      </c>
      <c r="D1473" s="16" t="s">
        <v>380</v>
      </c>
      <c r="E1473" s="16" t="s">
        <v>50</v>
      </c>
      <c r="F1473" s="16" t="s">
        <v>20</v>
      </c>
      <c r="G1473" s="7" t="n">
        <v>1</v>
      </c>
      <c r="H1473" s="6" t="n">
        <v>1.1292</v>
      </c>
      <c r="I1473" s="6" t="n">
        <v>-1.13</v>
      </c>
      <c r="J1473" s="6" t="n">
        <v>-0</v>
      </c>
      <c r="K1473" s="6" t="n">
        <v>-0</v>
      </c>
      <c r="L1473" s="6" t="n">
        <v>-0</v>
      </c>
      <c r="M1473" s="6" t="s">
        <f>=I1473+J1473+K1473+L1473</f>
      </c>
      <c r="N1473" s="16"/>
      <c r="O1473" s="16" t="s">
        <v>643</v>
      </c>
    </row>
    <row collapsed="false" customFormat="false" customHeight="false" hidden="false" ht="12.1" outlineLevel="0" r="1474">
      <c r="A1474" s="20" t="n">
        <v>45967.419247685</v>
      </c>
      <c r="B1474" s="16" t="s">
        <v>69</v>
      </c>
      <c r="C1474" s="16" t="s">
        <v>647</v>
      </c>
      <c r="D1474" s="16" t="s">
        <v>380</v>
      </c>
      <c r="E1474" s="16" t="s">
        <v>50</v>
      </c>
      <c r="F1474" s="16" t="s">
        <v>20</v>
      </c>
      <c r="G1474" s="7" t="n">
        <v>1</v>
      </c>
      <c r="H1474" s="6" t="n">
        <v>1.1292</v>
      </c>
      <c r="I1474" s="6" t="n">
        <v>-1.13</v>
      </c>
      <c r="J1474" s="6" t="n">
        <v>-0</v>
      </c>
      <c r="K1474" s="6" t="n">
        <v>-0</v>
      </c>
      <c r="L1474" s="6" t="n">
        <v>-0</v>
      </c>
      <c r="M1474" s="6" t="s">
        <f>=I1474+J1474+K1474+L1474</f>
      </c>
      <c r="N1474" s="16"/>
      <c r="O1474" s="16" t="s">
        <v>643</v>
      </c>
    </row>
    <row collapsed="false" customFormat="false" customHeight="false" hidden="false" ht="12.1" outlineLevel="0" r="1475">
      <c r="A1475" s="20" t="n">
        <v>45967.419247685</v>
      </c>
      <c r="B1475" s="16" t="s">
        <v>69</v>
      </c>
      <c r="C1475" s="16" t="s">
        <v>647</v>
      </c>
      <c r="D1475" s="16" t="s">
        <v>380</v>
      </c>
      <c r="E1475" s="16" t="s">
        <v>50</v>
      </c>
      <c r="F1475" s="16" t="s">
        <v>20</v>
      </c>
      <c r="G1475" s="7" t="n">
        <v>1</v>
      </c>
      <c r="H1475" s="6" t="n">
        <v>1.1292</v>
      </c>
      <c r="I1475" s="6" t="n">
        <v>-1.13</v>
      </c>
      <c r="J1475" s="6" t="n">
        <v>-0</v>
      </c>
      <c r="K1475" s="6" t="n">
        <v>-0</v>
      </c>
      <c r="L1475" s="6" t="n">
        <v>-0</v>
      </c>
      <c r="M1475" s="6" t="s">
        <f>=I1475+J1475+K1475+L1475</f>
      </c>
      <c r="N1475" s="16"/>
      <c r="O1475" s="16" t="s">
        <v>643</v>
      </c>
    </row>
    <row collapsed="false" customFormat="false" customHeight="false" hidden="false" ht="12.1" outlineLevel="0" r="1476">
      <c r="A1476" s="20" t="n">
        <v>45967.419247685</v>
      </c>
      <c r="B1476" s="16" t="s">
        <v>69</v>
      </c>
      <c r="C1476" s="16" t="s">
        <v>647</v>
      </c>
      <c r="D1476" s="16" t="s">
        <v>380</v>
      </c>
      <c r="E1476" s="16" t="s">
        <v>50</v>
      </c>
      <c r="F1476" s="16" t="s">
        <v>20</v>
      </c>
      <c r="G1476" s="7" t="n">
        <v>1</v>
      </c>
      <c r="H1476" s="6" t="n">
        <v>1.1292</v>
      </c>
      <c r="I1476" s="6" t="n">
        <v>-1.13</v>
      </c>
      <c r="J1476" s="6" t="n">
        <v>-0</v>
      </c>
      <c r="K1476" s="6" t="n">
        <v>-0</v>
      </c>
      <c r="L1476" s="6" t="n">
        <v>-0</v>
      </c>
      <c r="M1476" s="6" t="s">
        <f>=I1476+J1476+K1476+L1476</f>
      </c>
      <c r="N1476" s="16"/>
      <c r="O1476" s="16" t="s">
        <v>643</v>
      </c>
    </row>
    <row collapsed="false" customFormat="false" customHeight="false" hidden="false" ht="12.1" outlineLevel="0" r="1477">
      <c r="A1477" s="20" t="n">
        <v>45967.419247685</v>
      </c>
      <c r="B1477" s="16" t="s">
        <v>69</v>
      </c>
      <c r="C1477" s="16" t="s">
        <v>647</v>
      </c>
      <c r="D1477" s="16" t="s">
        <v>380</v>
      </c>
      <c r="E1477" s="16" t="s">
        <v>50</v>
      </c>
      <c r="F1477" s="16" t="s">
        <v>20</v>
      </c>
      <c r="G1477" s="7" t="n">
        <v>1</v>
      </c>
      <c r="H1477" s="6" t="n">
        <v>1.1292</v>
      </c>
      <c r="I1477" s="6" t="n">
        <v>-1.13</v>
      </c>
      <c r="J1477" s="6" t="n">
        <v>-0</v>
      </c>
      <c r="K1477" s="6" t="n">
        <v>-0</v>
      </c>
      <c r="L1477" s="6" t="n">
        <v>-0</v>
      </c>
      <c r="M1477" s="6" t="s">
        <f>=I1477+J1477+K1477+L1477</f>
      </c>
      <c r="N1477" s="16"/>
      <c r="O1477" s="16" t="s">
        <v>643</v>
      </c>
    </row>
    <row collapsed="false" customFormat="false" customHeight="false" hidden="false" ht="12.1" outlineLevel="0" r="1478">
      <c r="A1478" s="20" t="n">
        <v>45967.419247685</v>
      </c>
      <c r="B1478" s="16" t="s">
        <v>69</v>
      </c>
      <c r="C1478" s="16" t="s">
        <v>647</v>
      </c>
      <c r="D1478" s="16" t="s">
        <v>380</v>
      </c>
      <c r="E1478" s="16" t="s">
        <v>50</v>
      </c>
      <c r="F1478" s="16" t="s">
        <v>20</v>
      </c>
      <c r="G1478" s="7" t="n">
        <v>1</v>
      </c>
      <c r="H1478" s="6" t="n">
        <v>1.1292</v>
      </c>
      <c r="I1478" s="6" t="n">
        <v>-1.13</v>
      </c>
      <c r="J1478" s="6" t="n">
        <v>-0</v>
      </c>
      <c r="K1478" s="6" t="n">
        <v>-0</v>
      </c>
      <c r="L1478" s="6" t="n">
        <v>-0</v>
      </c>
      <c r="M1478" s="6" t="s">
        <f>=I1478+J1478+K1478+L1478</f>
      </c>
      <c r="N1478" s="16"/>
      <c r="O1478" s="16" t="s">
        <v>643</v>
      </c>
    </row>
    <row collapsed="false" customFormat="false" customHeight="false" hidden="false" ht="12.1" outlineLevel="0" r="1479">
      <c r="A1479" s="20" t="n">
        <v>45967.419247685</v>
      </c>
      <c r="B1479" s="16" t="s">
        <v>69</v>
      </c>
      <c r="C1479" s="16" t="s">
        <v>647</v>
      </c>
      <c r="D1479" s="16" t="s">
        <v>380</v>
      </c>
      <c r="E1479" s="16" t="s">
        <v>50</v>
      </c>
      <c r="F1479" s="16" t="s">
        <v>20</v>
      </c>
      <c r="G1479" s="7" t="n">
        <v>1</v>
      </c>
      <c r="H1479" s="6" t="n">
        <v>1.1292</v>
      </c>
      <c r="I1479" s="6" t="n">
        <v>-1.13</v>
      </c>
      <c r="J1479" s="6" t="n">
        <v>-0</v>
      </c>
      <c r="K1479" s="6" t="n">
        <v>-0</v>
      </c>
      <c r="L1479" s="6" t="n">
        <v>-0</v>
      </c>
      <c r="M1479" s="6" t="s">
        <f>=I1479+J1479+K1479+L1479</f>
      </c>
      <c r="N1479" s="16"/>
      <c r="O1479" s="16" t="s">
        <v>643</v>
      </c>
    </row>
    <row collapsed="false" customFormat="false" customHeight="false" hidden="false" ht="12.1" outlineLevel="0" r="1480">
      <c r="A1480" s="20" t="n">
        <v>45967.419247685</v>
      </c>
      <c r="B1480" s="16" t="s">
        <v>69</v>
      </c>
      <c r="C1480" s="16" t="s">
        <v>647</v>
      </c>
      <c r="D1480" s="16" t="s">
        <v>380</v>
      </c>
      <c r="E1480" s="16" t="s">
        <v>50</v>
      </c>
      <c r="F1480" s="16" t="s">
        <v>20</v>
      </c>
      <c r="G1480" s="7" t="n">
        <v>1</v>
      </c>
      <c r="H1480" s="6" t="n">
        <v>1.1292</v>
      </c>
      <c r="I1480" s="6" t="n">
        <v>-1.13</v>
      </c>
      <c r="J1480" s="6" t="n">
        <v>-0</v>
      </c>
      <c r="K1480" s="6" t="n">
        <v>-0</v>
      </c>
      <c r="L1480" s="6" t="n">
        <v>-0</v>
      </c>
      <c r="M1480" s="6" t="s">
        <f>=I1480+J1480+K1480+L1480</f>
      </c>
      <c r="N1480" s="16"/>
      <c r="O1480" s="16" t="s">
        <v>643</v>
      </c>
    </row>
    <row collapsed="false" customFormat="false" customHeight="false" hidden="false" ht="12.1" outlineLevel="0" r="1481">
      <c r="A1481" s="20" t="n">
        <v>45967.419247685</v>
      </c>
      <c r="B1481" s="16" t="s">
        <v>69</v>
      </c>
      <c r="C1481" s="16" t="s">
        <v>647</v>
      </c>
      <c r="D1481" s="16" t="s">
        <v>380</v>
      </c>
      <c r="E1481" s="16" t="s">
        <v>50</v>
      </c>
      <c r="F1481" s="16" t="s">
        <v>20</v>
      </c>
      <c r="G1481" s="7" t="n">
        <v>1</v>
      </c>
      <c r="H1481" s="6" t="n">
        <v>1.1292</v>
      </c>
      <c r="I1481" s="6" t="n">
        <v>-1.13</v>
      </c>
      <c r="J1481" s="6" t="n">
        <v>-0</v>
      </c>
      <c r="K1481" s="6" t="n">
        <v>-0</v>
      </c>
      <c r="L1481" s="6" t="n">
        <v>-0</v>
      </c>
      <c r="M1481" s="6" t="s">
        <f>=I1481+J1481+K1481+L1481</f>
      </c>
      <c r="N1481" s="16"/>
      <c r="O1481" s="16" t="s">
        <v>643</v>
      </c>
    </row>
    <row collapsed="false" customFormat="false" customHeight="false" hidden="false" ht="12.1" outlineLevel="0" r="1482">
      <c r="A1482" s="20" t="n">
        <v>45967.419247685</v>
      </c>
      <c r="B1482" s="16" t="s">
        <v>69</v>
      </c>
      <c r="C1482" s="16" t="s">
        <v>647</v>
      </c>
      <c r="D1482" s="16" t="s">
        <v>380</v>
      </c>
      <c r="E1482" s="16" t="s">
        <v>50</v>
      </c>
      <c r="F1482" s="16" t="s">
        <v>20</v>
      </c>
      <c r="G1482" s="7" t="n">
        <v>1</v>
      </c>
      <c r="H1482" s="6" t="n">
        <v>1.1292</v>
      </c>
      <c r="I1482" s="6" t="n">
        <v>-1.13</v>
      </c>
      <c r="J1482" s="6" t="n">
        <v>-0</v>
      </c>
      <c r="K1482" s="6" t="n">
        <v>-0</v>
      </c>
      <c r="L1482" s="6" t="n">
        <v>-0</v>
      </c>
      <c r="M1482" s="6" t="s">
        <f>=I1482+J1482+K1482+L1482</f>
      </c>
      <c r="N1482" s="16"/>
      <c r="O1482" s="16" t="s">
        <v>643</v>
      </c>
    </row>
    <row collapsed="false" customFormat="false" customHeight="false" hidden="false" ht="12.1" outlineLevel="0" r="1483">
      <c r="A1483" s="20" t="n">
        <v>45967.419247685</v>
      </c>
      <c r="B1483" s="16" t="s">
        <v>69</v>
      </c>
      <c r="C1483" s="16" t="s">
        <v>647</v>
      </c>
      <c r="D1483" s="16" t="s">
        <v>380</v>
      </c>
      <c r="E1483" s="16" t="s">
        <v>50</v>
      </c>
      <c r="F1483" s="16" t="s">
        <v>20</v>
      </c>
      <c r="G1483" s="7" t="n">
        <v>1</v>
      </c>
      <c r="H1483" s="6" t="n">
        <v>1.1292</v>
      </c>
      <c r="I1483" s="6" t="n">
        <v>-1.13</v>
      </c>
      <c r="J1483" s="6" t="n">
        <v>-0</v>
      </c>
      <c r="K1483" s="6" t="n">
        <v>-0</v>
      </c>
      <c r="L1483" s="6" t="n">
        <v>-0</v>
      </c>
      <c r="M1483" s="6" t="s">
        <f>=I1483+J1483+K1483+L1483</f>
      </c>
      <c r="N1483" s="16"/>
      <c r="O1483" s="16" t="s">
        <v>643</v>
      </c>
    </row>
    <row collapsed="false" customFormat="false" customHeight="false" hidden="false" ht="12.1" outlineLevel="0" r="1484">
      <c r="A1484" s="20" t="n">
        <v>45967.419247685</v>
      </c>
      <c r="B1484" s="16" t="s">
        <v>69</v>
      </c>
      <c r="C1484" s="16" t="s">
        <v>647</v>
      </c>
      <c r="D1484" s="16" t="s">
        <v>380</v>
      </c>
      <c r="E1484" s="16" t="s">
        <v>50</v>
      </c>
      <c r="F1484" s="16" t="s">
        <v>20</v>
      </c>
      <c r="G1484" s="7" t="n">
        <v>1</v>
      </c>
      <c r="H1484" s="6" t="n">
        <v>1.1292</v>
      </c>
      <c r="I1484" s="6" t="n">
        <v>-1.13</v>
      </c>
      <c r="J1484" s="6" t="n">
        <v>-0</v>
      </c>
      <c r="K1484" s="6" t="n">
        <v>-0</v>
      </c>
      <c r="L1484" s="6" t="n">
        <v>-0</v>
      </c>
      <c r="M1484" s="6" t="s">
        <f>=I1484+J1484+K1484+L1484</f>
      </c>
      <c r="N1484" s="16"/>
      <c r="O1484" s="16" t="s">
        <v>643</v>
      </c>
    </row>
    <row collapsed="false" customFormat="false" customHeight="false" hidden="false" ht="12.1" outlineLevel="0" r="1485">
      <c r="A1485" s="20" t="n">
        <v>45967.419247685</v>
      </c>
      <c r="B1485" s="16" t="s">
        <v>69</v>
      </c>
      <c r="C1485" s="16" t="s">
        <v>647</v>
      </c>
      <c r="D1485" s="16" t="s">
        <v>380</v>
      </c>
      <c r="E1485" s="16" t="s">
        <v>50</v>
      </c>
      <c r="F1485" s="16" t="s">
        <v>20</v>
      </c>
      <c r="G1485" s="7" t="n">
        <v>1</v>
      </c>
      <c r="H1485" s="6" t="n">
        <v>1.1292</v>
      </c>
      <c r="I1485" s="6" t="n">
        <v>-1.13</v>
      </c>
      <c r="J1485" s="6" t="n">
        <v>-0</v>
      </c>
      <c r="K1485" s="6" t="n">
        <v>-0</v>
      </c>
      <c r="L1485" s="6" t="n">
        <v>-0</v>
      </c>
      <c r="M1485" s="6" t="s">
        <f>=I1485+J1485+K1485+L1485</f>
      </c>
      <c r="N1485" s="16"/>
      <c r="O1485" s="16" t="s">
        <v>643</v>
      </c>
    </row>
    <row collapsed="false" customFormat="false" customHeight="false" hidden="false" ht="12.1" outlineLevel="0" r="1486">
      <c r="A1486" s="20" t="n">
        <v>45967.419247685</v>
      </c>
      <c r="B1486" s="16" t="s">
        <v>69</v>
      </c>
      <c r="C1486" s="16" t="s">
        <v>647</v>
      </c>
      <c r="D1486" s="16" t="s">
        <v>380</v>
      </c>
      <c r="E1486" s="16" t="s">
        <v>50</v>
      </c>
      <c r="F1486" s="16" t="s">
        <v>20</v>
      </c>
      <c r="G1486" s="7" t="n">
        <v>1</v>
      </c>
      <c r="H1486" s="6" t="n">
        <v>1.1292</v>
      </c>
      <c r="I1486" s="6" t="n">
        <v>-1.13</v>
      </c>
      <c r="J1486" s="6" t="n">
        <v>-0</v>
      </c>
      <c r="K1486" s="6" t="n">
        <v>-0</v>
      </c>
      <c r="L1486" s="6" t="n">
        <v>-0</v>
      </c>
      <c r="M1486" s="6" t="s">
        <f>=I1486+J1486+K1486+L1486</f>
      </c>
      <c r="N1486" s="16"/>
      <c r="O1486" s="16" t="s">
        <v>643</v>
      </c>
    </row>
    <row collapsed="false" customFormat="false" customHeight="false" hidden="false" ht="12.1" outlineLevel="0" r="1487">
      <c r="A1487" s="20" t="n">
        <v>45967.419247685</v>
      </c>
      <c r="B1487" s="16" t="s">
        <v>69</v>
      </c>
      <c r="C1487" s="16" t="s">
        <v>647</v>
      </c>
      <c r="D1487" s="16" t="s">
        <v>380</v>
      </c>
      <c r="E1487" s="16" t="s">
        <v>50</v>
      </c>
      <c r="F1487" s="16" t="s">
        <v>20</v>
      </c>
      <c r="G1487" s="7" t="n">
        <v>1</v>
      </c>
      <c r="H1487" s="6" t="n">
        <v>1.1292</v>
      </c>
      <c r="I1487" s="6" t="n">
        <v>-1.13</v>
      </c>
      <c r="J1487" s="6" t="n">
        <v>-0</v>
      </c>
      <c r="K1487" s="6" t="n">
        <v>-0</v>
      </c>
      <c r="L1487" s="6" t="n">
        <v>-0</v>
      </c>
      <c r="M1487" s="6" t="s">
        <f>=I1487+J1487+K1487+L1487</f>
      </c>
      <c r="N1487" s="16"/>
      <c r="O1487" s="16" t="s">
        <v>643</v>
      </c>
    </row>
    <row collapsed="false" customFormat="false" customHeight="false" hidden="false" ht="12.1" outlineLevel="0" r="1488">
      <c r="A1488" s="20" t="n">
        <v>45967.419247685</v>
      </c>
      <c r="B1488" s="16" t="s">
        <v>69</v>
      </c>
      <c r="C1488" s="16" t="s">
        <v>647</v>
      </c>
      <c r="D1488" s="16" t="s">
        <v>380</v>
      </c>
      <c r="E1488" s="16" t="s">
        <v>50</v>
      </c>
      <c r="F1488" s="16" t="s">
        <v>20</v>
      </c>
      <c r="G1488" s="7" t="n">
        <v>1</v>
      </c>
      <c r="H1488" s="6" t="n">
        <v>1.1292</v>
      </c>
      <c r="I1488" s="6" t="n">
        <v>-1.13</v>
      </c>
      <c r="J1488" s="6" t="n">
        <v>-0</v>
      </c>
      <c r="K1488" s="6" t="n">
        <v>-0</v>
      </c>
      <c r="L1488" s="6" t="n">
        <v>-0</v>
      </c>
      <c r="M1488" s="6" t="s">
        <f>=I1488+J1488+K1488+L1488</f>
      </c>
      <c r="N1488" s="16"/>
      <c r="O1488" s="16" t="s">
        <v>643</v>
      </c>
    </row>
    <row collapsed="false" customFormat="false" customHeight="false" hidden="false" ht="12.1" outlineLevel="0" r="1489">
      <c r="A1489" s="20" t="n">
        <v>45967.419247685</v>
      </c>
      <c r="B1489" s="16" t="s">
        <v>69</v>
      </c>
      <c r="C1489" s="16" t="s">
        <v>647</v>
      </c>
      <c r="D1489" s="16" t="s">
        <v>380</v>
      </c>
      <c r="E1489" s="16" t="s">
        <v>50</v>
      </c>
      <c r="F1489" s="16" t="s">
        <v>20</v>
      </c>
      <c r="G1489" s="7" t="n">
        <v>1</v>
      </c>
      <c r="H1489" s="6" t="n">
        <v>1.1292</v>
      </c>
      <c r="I1489" s="6" t="n">
        <v>-1.13</v>
      </c>
      <c r="J1489" s="6" t="n">
        <v>-0</v>
      </c>
      <c r="K1489" s="6" t="n">
        <v>-0</v>
      </c>
      <c r="L1489" s="6" t="n">
        <v>-0</v>
      </c>
      <c r="M1489" s="6" t="s">
        <f>=I1489+J1489+K1489+L1489</f>
      </c>
      <c r="N1489" s="16"/>
      <c r="O1489" s="16" t="s">
        <v>643</v>
      </c>
    </row>
    <row collapsed="false" customFormat="false" customHeight="false" hidden="false" ht="12.1" outlineLevel="0" r="1490">
      <c r="A1490" s="20" t="n">
        <v>45967.419247685</v>
      </c>
      <c r="B1490" s="16" t="s">
        <v>69</v>
      </c>
      <c r="C1490" s="16" t="s">
        <v>647</v>
      </c>
      <c r="D1490" s="16" t="s">
        <v>380</v>
      </c>
      <c r="E1490" s="16" t="s">
        <v>50</v>
      </c>
      <c r="F1490" s="16" t="s">
        <v>20</v>
      </c>
      <c r="G1490" s="7" t="n">
        <v>1</v>
      </c>
      <c r="H1490" s="6" t="n">
        <v>1.1292</v>
      </c>
      <c r="I1490" s="6" t="n">
        <v>-1.13</v>
      </c>
      <c r="J1490" s="6" t="n">
        <v>-0</v>
      </c>
      <c r="K1490" s="6" t="n">
        <v>-0</v>
      </c>
      <c r="L1490" s="6" t="n">
        <v>-0</v>
      </c>
      <c r="M1490" s="6" t="s">
        <f>=I1490+J1490+K1490+L1490</f>
      </c>
      <c r="N1490" s="16"/>
      <c r="O1490" s="16" t="s">
        <v>643</v>
      </c>
    </row>
    <row collapsed="false" customFormat="false" customHeight="false" hidden="false" ht="12.1" outlineLevel="0" r="1491">
      <c r="A1491" s="20" t="n">
        <v>45967.419247685</v>
      </c>
      <c r="B1491" s="16" t="s">
        <v>69</v>
      </c>
      <c r="C1491" s="16" t="s">
        <v>647</v>
      </c>
      <c r="D1491" s="16" t="s">
        <v>380</v>
      </c>
      <c r="E1491" s="16" t="s">
        <v>50</v>
      </c>
      <c r="F1491" s="16" t="s">
        <v>20</v>
      </c>
      <c r="G1491" s="7" t="n">
        <v>1</v>
      </c>
      <c r="H1491" s="6" t="n">
        <v>1.1292</v>
      </c>
      <c r="I1491" s="6" t="n">
        <v>-1.13</v>
      </c>
      <c r="J1491" s="6" t="n">
        <v>-0</v>
      </c>
      <c r="K1491" s="6" t="n">
        <v>-0</v>
      </c>
      <c r="L1491" s="6" t="n">
        <v>-0</v>
      </c>
      <c r="M1491" s="6" t="s">
        <f>=I1491+J1491+K1491+L1491</f>
      </c>
      <c r="N1491" s="16"/>
      <c r="O1491" s="16" t="s">
        <v>643</v>
      </c>
    </row>
    <row collapsed="false" customFormat="false" customHeight="false" hidden="false" ht="12.1" outlineLevel="0" r="1492">
      <c r="A1492" s="20" t="n">
        <v>45967.419247685</v>
      </c>
      <c r="B1492" s="16" t="s">
        <v>69</v>
      </c>
      <c r="C1492" s="16" t="s">
        <v>647</v>
      </c>
      <c r="D1492" s="16" t="s">
        <v>380</v>
      </c>
      <c r="E1492" s="16" t="s">
        <v>50</v>
      </c>
      <c r="F1492" s="16" t="s">
        <v>20</v>
      </c>
      <c r="G1492" s="7" t="n">
        <v>1</v>
      </c>
      <c r="H1492" s="6" t="n">
        <v>1.1292</v>
      </c>
      <c r="I1492" s="6" t="n">
        <v>-1.13</v>
      </c>
      <c r="J1492" s="6" t="n">
        <v>-0</v>
      </c>
      <c r="K1492" s="6" t="n">
        <v>-0</v>
      </c>
      <c r="L1492" s="6" t="n">
        <v>-0</v>
      </c>
      <c r="M1492" s="6" t="s">
        <f>=I1492+J1492+K1492+L1492</f>
      </c>
      <c r="N1492" s="16"/>
      <c r="O1492" s="16" t="s">
        <v>643</v>
      </c>
    </row>
    <row collapsed="false" customFormat="false" customHeight="false" hidden="false" ht="12.1" outlineLevel="0" r="1493">
      <c r="A1493" s="20" t="n">
        <v>45967.419247685</v>
      </c>
      <c r="B1493" s="16" t="s">
        <v>69</v>
      </c>
      <c r="C1493" s="16" t="s">
        <v>647</v>
      </c>
      <c r="D1493" s="16" t="s">
        <v>380</v>
      </c>
      <c r="E1493" s="16" t="s">
        <v>50</v>
      </c>
      <c r="F1493" s="16" t="s">
        <v>20</v>
      </c>
      <c r="G1493" s="7" t="n">
        <v>1</v>
      </c>
      <c r="H1493" s="6" t="n">
        <v>1.1292</v>
      </c>
      <c r="I1493" s="6" t="n">
        <v>-1.13</v>
      </c>
      <c r="J1493" s="6" t="n">
        <v>-0</v>
      </c>
      <c r="K1493" s="6" t="n">
        <v>-0</v>
      </c>
      <c r="L1493" s="6" t="n">
        <v>-0</v>
      </c>
      <c r="M1493" s="6" t="s">
        <f>=I1493+J1493+K1493+L1493</f>
      </c>
      <c r="N1493" s="16"/>
      <c r="O1493" s="16" t="s">
        <v>643</v>
      </c>
    </row>
    <row collapsed="false" customFormat="false" customHeight="false" hidden="false" ht="12.1" outlineLevel="0" r="1494">
      <c r="A1494" s="20" t="n">
        <v>45967.419247685</v>
      </c>
      <c r="B1494" s="16" t="s">
        <v>69</v>
      </c>
      <c r="C1494" s="16" t="s">
        <v>647</v>
      </c>
      <c r="D1494" s="16" t="s">
        <v>380</v>
      </c>
      <c r="E1494" s="16" t="s">
        <v>50</v>
      </c>
      <c r="F1494" s="16" t="s">
        <v>20</v>
      </c>
      <c r="G1494" s="7" t="n">
        <v>1</v>
      </c>
      <c r="H1494" s="6" t="n">
        <v>1.1292</v>
      </c>
      <c r="I1494" s="6" t="n">
        <v>-1.13</v>
      </c>
      <c r="J1494" s="6" t="n">
        <v>-0</v>
      </c>
      <c r="K1494" s="6" t="n">
        <v>-0</v>
      </c>
      <c r="L1494" s="6" t="n">
        <v>-0</v>
      </c>
      <c r="M1494" s="6" t="s">
        <f>=I1494+J1494+K1494+L1494</f>
      </c>
      <c r="N1494" s="16"/>
      <c r="O1494" s="16" t="s">
        <v>643</v>
      </c>
    </row>
    <row collapsed="false" customFormat="false" customHeight="false" hidden="false" ht="12.1" outlineLevel="0" r="1495">
      <c r="A1495" s="20" t="n">
        <v>45967.419247685</v>
      </c>
      <c r="B1495" s="16" t="s">
        <v>69</v>
      </c>
      <c r="C1495" s="16" t="s">
        <v>647</v>
      </c>
      <c r="D1495" s="16" t="s">
        <v>380</v>
      </c>
      <c r="E1495" s="16" t="s">
        <v>50</v>
      </c>
      <c r="F1495" s="16" t="s">
        <v>20</v>
      </c>
      <c r="G1495" s="7" t="n">
        <v>1</v>
      </c>
      <c r="H1495" s="6" t="n">
        <v>1.1292</v>
      </c>
      <c r="I1495" s="6" t="n">
        <v>-1.13</v>
      </c>
      <c r="J1495" s="6" t="n">
        <v>-0</v>
      </c>
      <c r="K1495" s="6" t="n">
        <v>-0</v>
      </c>
      <c r="L1495" s="6" t="n">
        <v>-0</v>
      </c>
      <c r="M1495" s="6" t="s">
        <f>=I1495+J1495+K1495+L1495</f>
      </c>
      <c r="N1495" s="16"/>
      <c r="O1495" s="16" t="s">
        <v>643</v>
      </c>
    </row>
    <row collapsed="false" customFormat="false" customHeight="false" hidden="false" ht="12.1" outlineLevel="0" r="1496">
      <c r="A1496" s="20" t="n">
        <v>45967.419247685</v>
      </c>
      <c r="B1496" s="16" t="s">
        <v>69</v>
      </c>
      <c r="C1496" s="16" t="s">
        <v>647</v>
      </c>
      <c r="D1496" s="16" t="s">
        <v>380</v>
      </c>
      <c r="E1496" s="16" t="s">
        <v>50</v>
      </c>
      <c r="F1496" s="16" t="s">
        <v>20</v>
      </c>
      <c r="G1496" s="7" t="n">
        <v>1</v>
      </c>
      <c r="H1496" s="6" t="n">
        <v>1.1292</v>
      </c>
      <c r="I1496" s="6" t="n">
        <v>-1.13</v>
      </c>
      <c r="J1496" s="6" t="n">
        <v>-0</v>
      </c>
      <c r="K1496" s="6" t="n">
        <v>-0</v>
      </c>
      <c r="L1496" s="6" t="n">
        <v>-0</v>
      </c>
      <c r="M1496" s="6" t="s">
        <f>=I1496+J1496+K1496+L1496</f>
      </c>
      <c r="N1496" s="16"/>
      <c r="O1496" s="16" t="s">
        <v>643</v>
      </c>
    </row>
    <row collapsed="false" customFormat="false" customHeight="false" hidden="false" ht="12.1" outlineLevel="0" r="1497">
      <c r="A1497" s="20" t="n">
        <v>45967.419247685</v>
      </c>
      <c r="B1497" s="16" t="s">
        <v>69</v>
      </c>
      <c r="C1497" s="16" t="s">
        <v>647</v>
      </c>
      <c r="D1497" s="16" t="s">
        <v>380</v>
      </c>
      <c r="E1497" s="16" t="s">
        <v>50</v>
      </c>
      <c r="F1497" s="16" t="s">
        <v>20</v>
      </c>
      <c r="G1497" s="7" t="n">
        <v>1</v>
      </c>
      <c r="H1497" s="6" t="n">
        <v>1.1292</v>
      </c>
      <c r="I1497" s="6" t="n">
        <v>-1.13</v>
      </c>
      <c r="J1497" s="6" t="n">
        <v>-0</v>
      </c>
      <c r="K1497" s="6" t="n">
        <v>-0</v>
      </c>
      <c r="L1497" s="6" t="n">
        <v>-0</v>
      </c>
      <c r="M1497" s="6" t="s">
        <f>=I1497+J1497+K1497+L1497</f>
      </c>
      <c r="N1497" s="16"/>
      <c r="O1497" s="16" t="s">
        <v>643</v>
      </c>
    </row>
    <row collapsed="false" customFormat="false" customHeight="false" hidden="false" ht="12.1" outlineLevel="0" r="1498">
      <c r="A1498" s="20" t="n">
        <v>45967.419247685</v>
      </c>
      <c r="B1498" s="16" t="s">
        <v>69</v>
      </c>
      <c r="C1498" s="16" t="s">
        <v>647</v>
      </c>
      <c r="D1498" s="16" t="s">
        <v>380</v>
      </c>
      <c r="E1498" s="16" t="s">
        <v>50</v>
      </c>
      <c r="F1498" s="16" t="s">
        <v>20</v>
      </c>
      <c r="G1498" s="7" t="n">
        <v>1</v>
      </c>
      <c r="H1498" s="6" t="n">
        <v>1.1292</v>
      </c>
      <c r="I1498" s="6" t="n">
        <v>-1.13</v>
      </c>
      <c r="J1498" s="6" t="n">
        <v>-0</v>
      </c>
      <c r="K1498" s="6" t="n">
        <v>-0</v>
      </c>
      <c r="L1498" s="6" t="n">
        <v>-0</v>
      </c>
      <c r="M1498" s="6" t="s">
        <f>=I1498+J1498+K1498+L1498</f>
      </c>
      <c r="N1498" s="16"/>
      <c r="O1498" s="16" t="s">
        <v>643</v>
      </c>
    </row>
    <row collapsed="false" customFormat="false" customHeight="false" hidden="false" ht="12.1" outlineLevel="0" r="1499">
      <c r="A1499" s="20" t="n">
        <v>45967.419247685</v>
      </c>
      <c r="B1499" s="16" t="s">
        <v>69</v>
      </c>
      <c r="C1499" s="16" t="s">
        <v>647</v>
      </c>
      <c r="D1499" s="16" t="s">
        <v>380</v>
      </c>
      <c r="E1499" s="16" t="s">
        <v>50</v>
      </c>
      <c r="F1499" s="16" t="s">
        <v>20</v>
      </c>
      <c r="G1499" s="7" t="n">
        <v>1</v>
      </c>
      <c r="H1499" s="6" t="n">
        <v>1.1292</v>
      </c>
      <c r="I1499" s="6" t="n">
        <v>-1.13</v>
      </c>
      <c r="J1499" s="6" t="n">
        <v>-0</v>
      </c>
      <c r="K1499" s="6" t="n">
        <v>-0</v>
      </c>
      <c r="L1499" s="6" t="n">
        <v>-0</v>
      </c>
      <c r="M1499" s="6" t="s">
        <f>=I1499+J1499+K1499+L1499</f>
      </c>
      <c r="N1499" s="16"/>
      <c r="O1499" s="16" t="s">
        <v>643</v>
      </c>
    </row>
    <row collapsed="false" customFormat="false" customHeight="false" hidden="false" ht="12.1" outlineLevel="0" r="1500">
      <c r="A1500" s="20" t="n">
        <v>45967.419247685</v>
      </c>
      <c r="B1500" s="16" t="s">
        <v>69</v>
      </c>
      <c r="C1500" s="16" t="s">
        <v>647</v>
      </c>
      <c r="D1500" s="16" t="s">
        <v>380</v>
      </c>
      <c r="E1500" s="16" t="s">
        <v>50</v>
      </c>
      <c r="F1500" s="16" t="s">
        <v>20</v>
      </c>
      <c r="G1500" s="7" t="n">
        <v>1</v>
      </c>
      <c r="H1500" s="6" t="n">
        <v>1.1292</v>
      </c>
      <c r="I1500" s="6" t="n">
        <v>-1.13</v>
      </c>
      <c r="J1500" s="6" t="n">
        <v>-0</v>
      </c>
      <c r="K1500" s="6" t="n">
        <v>-0</v>
      </c>
      <c r="L1500" s="6" t="n">
        <v>-0</v>
      </c>
      <c r="M1500" s="6" t="s">
        <f>=I1500+J1500+K1500+L1500</f>
      </c>
      <c r="N1500" s="16"/>
      <c r="O1500" s="16" t="s">
        <v>643</v>
      </c>
    </row>
    <row collapsed="false" customFormat="false" customHeight="false" hidden="false" ht="12.1" outlineLevel="0" r="1501">
      <c r="A1501" s="20" t="n">
        <v>45967.419247685</v>
      </c>
      <c r="B1501" s="16" t="s">
        <v>69</v>
      </c>
      <c r="C1501" s="16" t="s">
        <v>647</v>
      </c>
      <c r="D1501" s="16" t="s">
        <v>380</v>
      </c>
      <c r="E1501" s="16" t="s">
        <v>50</v>
      </c>
      <c r="F1501" s="16" t="s">
        <v>20</v>
      </c>
      <c r="G1501" s="7" t="n">
        <v>1</v>
      </c>
      <c r="H1501" s="6" t="n">
        <v>1.1292</v>
      </c>
      <c r="I1501" s="6" t="n">
        <v>-1.13</v>
      </c>
      <c r="J1501" s="6" t="n">
        <v>-0</v>
      </c>
      <c r="K1501" s="6" t="n">
        <v>-0</v>
      </c>
      <c r="L1501" s="6" t="n">
        <v>-0</v>
      </c>
      <c r="M1501" s="6" t="s">
        <f>=I1501+J1501+K1501+L1501</f>
      </c>
      <c r="N1501" s="16"/>
      <c r="O1501" s="16" t="s">
        <v>643</v>
      </c>
    </row>
    <row collapsed="false" customFormat="false" customHeight="false" hidden="false" ht="12.1" outlineLevel="0" r="1502">
      <c r="A1502" s="20" t="n">
        <v>45967.419247685</v>
      </c>
      <c r="B1502" s="16" t="s">
        <v>69</v>
      </c>
      <c r="C1502" s="16" t="s">
        <v>647</v>
      </c>
      <c r="D1502" s="16" t="s">
        <v>380</v>
      </c>
      <c r="E1502" s="16" t="s">
        <v>50</v>
      </c>
      <c r="F1502" s="16" t="s">
        <v>20</v>
      </c>
      <c r="G1502" s="7" t="n">
        <v>1</v>
      </c>
      <c r="H1502" s="6" t="n">
        <v>1.1292</v>
      </c>
      <c r="I1502" s="6" t="n">
        <v>-1.13</v>
      </c>
      <c r="J1502" s="6" t="n">
        <v>-0</v>
      </c>
      <c r="K1502" s="6" t="n">
        <v>-0</v>
      </c>
      <c r="L1502" s="6" t="n">
        <v>-0</v>
      </c>
      <c r="M1502" s="6" t="s">
        <f>=I1502+J1502+K1502+L1502</f>
      </c>
      <c r="N1502" s="16"/>
      <c r="O1502" s="16" t="s">
        <v>643</v>
      </c>
    </row>
    <row collapsed="false" customFormat="false" customHeight="false" hidden="false" ht="12.1" outlineLevel="0" r="1503">
      <c r="A1503" s="20" t="n">
        <v>45967.419247685</v>
      </c>
      <c r="B1503" s="16" t="s">
        <v>69</v>
      </c>
      <c r="C1503" s="16" t="s">
        <v>647</v>
      </c>
      <c r="D1503" s="16" t="s">
        <v>380</v>
      </c>
      <c r="E1503" s="16" t="s">
        <v>50</v>
      </c>
      <c r="F1503" s="16" t="s">
        <v>20</v>
      </c>
      <c r="G1503" s="7" t="n">
        <v>1</v>
      </c>
      <c r="H1503" s="6" t="n">
        <v>1.1292</v>
      </c>
      <c r="I1503" s="6" t="n">
        <v>-1.13</v>
      </c>
      <c r="J1503" s="6" t="n">
        <v>-0</v>
      </c>
      <c r="K1503" s="6" t="n">
        <v>-0</v>
      </c>
      <c r="L1503" s="6" t="n">
        <v>-0</v>
      </c>
      <c r="M1503" s="6" t="s">
        <f>=I1503+J1503+K1503+L1503</f>
      </c>
      <c r="N1503" s="16"/>
      <c r="O1503" s="16" t="s">
        <v>643</v>
      </c>
    </row>
    <row collapsed="false" customFormat="false" customHeight="false" hidden="false" ht="12.1" outlineLevel="0" r="1504">
      <c r="A1504" s="20" t="n">
        <v>45967.419247685</v>
      </c>
      <c r="B1504" s="16" t="s">
        <v>69</v>
      </c>
      <c r="C1504" s="16" t="s">
        <v>647</v>
      </c>
      <c r="D1504" s="16" t="s">
        <v>380</v>
      </c>
      <c r="E1504" s="16" t="s">
        <v>50</v>
      </c>
      <c r="F1504" s="16" t="s">
        <v>20</v>
      </c>
      <c r="G1504" s="7" t="n">
        <v>1</v>
      </c>
      <c r="H1504" s="6" t="n">
        <v>1.1292</v>
      </c>
      <c r="I1504" s="6" t="n">
        <v>-1.13</v>
      </c>
      <c r="J1504" s="6" t="n">
        <v>-0</v>
      </c>
      <c r="K1504" s="6" t="n">
        <v>-0</v>
      </c>
      <c r="L1504" s="6" t="n">
        <v>-0</v>
      </c>
      <c r="M1504" s="6" t="s">
        <f>=I1504+J1504+K1504+L1504</f>
      </c>
      <c r="N1504" s="16"/>
      <c r="O1504" s="16" t="s">
        <v>643</v>
      </c>
    </row>
    <row collapsed="false" customFormat="false" customHeight="false" hidden="false" ht="12.1" outlineLevel="0" r="1505">
      <c r="A1505" s="20" t="n">
        <v>45967.419247685</v>
      </c>
      <c r="B1505" s="16" t="s">
        <v>69</v>
      </c>
      <c r="C1505" s="16" t="s">
        <v>647</v>
      </c>
      <c r="D1505" s="16" t="s">
        <v>380</v>
      </c>
      <c r="E1505" s="16" t="s">
        <v>50</v>
      </c>
      <c r="F1505" s="16" t="s">
        <v>20</v>
      </c>
      <c r="G1505" s="7" t="n">
        <v>1</v>
      </c>
      <c r="H1505" s="6" t="n">
        <v>1.1292</v>
      </c>
      <c r="I1505" s="6" t="n">
        <v>-1.13</v>
      </c>
      <c r="J1505" s="6" t="n">
        <v>-0</v>
      </c>
      <c r="K1505" s="6" t="n">
        <v>-0</v>
      </c>
      <c r="L1505" s="6" t="n">
        <v>-0</v>
      </c>
      <c r="M1505" s="6" t="s">
        <f>=I1505+J1505+K1505+L1505</f>
      </c>
      <c r="N1505" s="16"/>
      <c r="O1505" s="16" t="s">
        <v>643</v>
      </c>
    </row>
    <row collapsed="false" customFormat="false" customHeight="false" hidden="false" ht="12.1" outlineLevel="0" r="1506">
      <c r="A1506" s="20" t="n">
        <v>45967.419247685</v>
      </c>
      <c r="B1506" s="16" t="s">
        <v>69</v>
      </c>
      <c r="C1506" s="16" t="s">
        <v>647</v>
      </c>
      <c r="D1506" s="16" t="s">
        <v>380</v>
      </c>
      <c r="E1506" s="16" t="s">
        <v>50</v>
      </c>
      <c r="F1506" s="16" t="s">
        <v>20</v>
      </c>
      <c r="G1506" s="7" t="n">
        <v>1</v>
      </c>
      <c r="H1506" s="6" t="n">
        <v>1.1292</v>
      </c>
      <c r="I1506" s="6" t="n">
        <v>-1.13</v>
      </c>
      <c r="J1506" s="6" t="n">
        <v>-0</v>
      </c>
      <c r="K1506" s="6" t="n">
        <v>-0</v>
      </c>
      <c r="L1506" s="6" t="n">
        <v>-0</v>
      </c>
      <c r="M1506" s="6" t="s">
        <f>=I1506+J1506+K1506+L1506</f>
      </c>
      <c r="N1506" s="16"/>
      <c r="O1506" s="16" t="s">
        <v>643</v>
      </c>
    </row>
    <row collapsed="false" customFormat="false" customHeight="false" hidden="false" ht="12.1" outlineLevel="0" r="1507">
      <c r="A1507" s="20" t="n">
        <v>45967.419247685</v>
      </c>
      <c r="B1507" s="16" t="s">
        <v>69</v>
      </c>
      <c r="C1507" s="16" t="s">
        <v>647</v>
      </c>
      <c r="D1507" s="16" t="s">
        <v>380</v>
      </c>
      <c r="E1507" s="16" t="s">
        <v>50</v>
      </c>
      <c r="F1507" s="16" t="s">
        <v>20</v>
      </c>
      <c r="G1507" s="7" t="n">
        <v>1</v>
      </c>
      <c r="H1507" s="6" t="n">
        <v>1.1292</v>
      </c>
      <c r="I1507" s="6" t="n">
        <v>-1.13</v>
      </c>
      <c r="J1507" s="6" t="n">
        <v>-0</v>
      </c>
      <c r="K1507" s="6" t="n">
        <v>-0</v>
      </c>
      <c r="L1507" s="6" t="n">
        <v>-0</v>
      </c>
      <c r="M1507" s="6" t="s">
        <f>=I1507+J1507+K1507+L1507</f>
      </c>
      <c r="N1507" s="16"/>
      <c r="O1507" s="16" t="s">
        <v>643</v>
      </c>
    </row>
    <row collapsed="false" customFormat="false" customHeight="false" hidden="false" ht="12.1" outlineLevel="0" r="1508">
      <c r="A1508" s="20" t="n">
        <v>45967.419247685</v>
      </c>
      <c r="B1508" s="16" t="s">
        <v>69</v>
      </c>
      <c r="C1508" s="16" t="s">
        <v>647</v>
      </c>
      <c r="D1508" s="16" t="s">
        <v>380</v>
      </c>
      <c r="E1508" s="16" t="s">
        <v>50</v>
      </c>
      <c r="F1508" s="16" t="s">
        <v>20</v>
      </c>
      <c r="G1508" s="7" t="n">
        <v>1</v>
      </c>
      <c r="H1508" s="6" t="n">
        <v>1.1292</v>
      </c>
      <c r="I1508" s="6" t="n">
        <v>-1.13</v>
      </c>
      <c r="J1508" s="6" t="n">
        <v>-0</v>
      </c>
      <c r="K1508" s="6" t="n">
        <v>-0</v>
      </c>
      <c r="L1508" s="6" t="n">
        <v>-0</v>
      </c>
      <c r="M1508" s="6" t="s">
        <f>=I1508+J1508+K1508+L1508</f>
      </c>
      <c r="N1508" s="16"/>
      <c r="O1508" s="16" t="s">
        <v>643</v>
      </c>
    </row>
    <row collapsed="false" customFormat="false" customHeight="false" hidden="false" ht="12.1" outlineLevel="0" r="1509">
      <c r="A1509" s="20" t="n">
        <v>45967.419247685</v>
      </c>
      <c r="B1509" s="16" t="s">
        <v>69</v>
      </c>
      <c r="C1509" s="16" t="s">
        <v>647</v>
      </c>
      <c r="D1509" s="16" t="s">
        <v>380</v>
      </c>
      <c r="E1509" s="16" t="s">
        <v>50</v>
      </c>
      <c r="F1509" s="16" t="s">
        <v>20</v>
      </c>
      <c r="G1509" s="7" t="n">
        <v>1</v>
      </c>
      <c r="H1509" s="6" t="n">
        <v>1.1292</v>
      </c>
      <c r="I1509" s="6" t="n">
        <v>-1.13</v>
      </c>
      <c r="J1509" s="6" t="n">
        <v>-0</v>
      </c>
      <c r="K1509" s="6" t="n">
        <v>-0</v>
      </c>
      <c r="L1509" s="6" t="n">
        <v>-0</v>
      </c>
      <c r="M1509" s="6" t="s">
        <f>=I1509+J1509+K1509+L1509</f>
      </c>
      <c r="N1509" s="16"/>
      <c r="O1509" s="16" t="s">
        <v>643</v>
      </c>
    </row>
    <row collapsed="false" customFormat="false" customHeight="false" hidden="false" ht="12.1" outlineLevel="0" r="1510">
      <c r="A1510" s="20" t="n">
        <v>45967.419247685</v>
      </c>
      <c r="B1510" s="16" t="s">
        <v>69</v>
      </c>
      <c r="C1510" s="16" t="s">
        <v>647</v>
      </c>
      <c r="D1510" s="16" t="s">
        <v>380</v>
      </c>
      <c r="E1510" s="16" t="s">
        <v>50</v>
      </c>
      <c r="F1510" s="16" t="s">
        <v>20</v>
      </c>
      <c r="G1510" s="7" t="n">
        <v>1</v>
      </c>
      <c r="H1510" s="6" t="n">
        <v>1.1292</v>
      </c>
      <c r="I1510" s="6" t="n">
        <v>-1.13</v>
      </c>
      <c r="J1510" s="6" t="n">
        <v>-0</v>
      </c>
      <c r="K1510" s="6" t="n">
        <v>-0</v>
      </c>
      <c r="L1510" s="6" t="n">
        <v>-0</v>
      </c>
      <c r="M1510" s="6" t="s">
        <f>=I1510+J1510+K1510+L1510</f>
      </c>
      <c r="N1510" s="16"/>
      <c r="O1510" s="16" t="s">
        <v>643</v>
      </c>
    </row>
    <row collapsed="false" customFormat="false" customHeight="false" hidden="false" ht="12.1" outlineLevel="0" r="1511">
      <c r="A1511" s="20" t="n">
        <v>45967.419247685</v>
      </c>
      <c r="B1511" s="16" t="s">
        <v>69</v>
      </c>
      <c r="C1511" s="16" t="s">
        <v>647</v>
      </c>
      <c r="D1511" s="16" t="s">
        <v>380</v>
      </c>
      <c r="E1511" s="16" t="s">
        <v>50</v>
      </c>
      <c r="F1511" s="16" t="s">
        <v>20</v>
      </c>
      <c r="G1511" s="7" t="n">
        <v>1</v>
      </c>
      <c r="H1511" s="6" t="n">
        <v>1.1292</v>
      </c>
      <c r="I1511" s="6" t="n">
        <v>-1.13</v>
      </c>
      <c r="J1511" s="6" t="n">
        <v>-0</v>
      </c>
      <c r="K1511" s="6" t="n">
        <v>-0</v>
      </c>
      <c r="L1511" s="6" t="n">
        <v>-0</v>
      </c>
      <c r="M1511" s="6" t="s">
        <f>=I1511+J1511+K1511+L1511</f>
      </c>
      <c r="N1511" s="16"/>
      <c r="O1511" s="16" t="s">
        <v>643</v>
      </c>
    </row>
    <row collapsed="false" customFormat="false" customHeight="false" hidden="false" ht="12.1" outlineLevel="0" r="1512">
      <c r="A1512" s="20" t="n">
        <v>45967.419247685</v>
      </c>
      <c r="B1512" s="16" t="s">
        <v>69</v>
      </c>
      <c r="C1512" s="16" t="s">
        <v>647</v>
      </c>
      <c r="D1512" s="16" t="s">
        <v>380</v>
      </c>
      <c r="E1512" s="16" t="s">
        <v>50</v>
      </c>
      <c r="F1512" s="16" t="s">
        <v>20</v>
      </c>
      <c r="G1512" s="7" t="n">
        <v>1</v>
      </c>
      <c r="H1512" s="6" t="n">
        <v>1.1292</v>
      </c>
      <c r="I1512" s="6" t="n">
        <v>-1.13</v>
      </c>
      <c r="J1512" s="6" t="n">
        <v>-0</v>
      </c>
      <c r="K1512" s="6" t="n">
        <v>-0</v>
      </c>
      <c r="L1512" s="6" t="n">
        <v>-0</v>
      </c>
      <c r="M1512" s="6" t="s">
        <f>=I1512+J1512+K1512+L1512</f>
      </c>
      <c r="N1512" s="16"/>
      <c r="O1512" s="16" t="s">
        <v>643</v>
      </c>
    </row>
    <row collapsed="false" customFormat="false" customHeight="false" hidden="false" ht="12.1" outlineLevel="0" r="1513">
      <c r="A1513" s="20" t="n">
        <v>45967.419247685</v>
      </c>
      <c r="B1513" s="16" t="s">
        <v>69</v>
      </c>
      <c r="C1513" s="16" t="s">
        <v>647</v>
      </c>
      <c r="D1513" s="16" t="s">
        <v>380</v>
      </c>
      <c r="E1513" s="16" t="s">
        <v>50</v>
      </c>
      <c r="F1513" s="16" t="s">
        <v>20</v>
      </c>
      <c r="G1513" s="7" t="n">
        <v>1</v>
      </c>
      <c r="H1513" s="6" t="n">
        <v>1.1292</v>
      </c>
      <c r="I1513" s="6" t="n">
        <v>-1.13</v>
      </c>
      <c r="J1513" s="6" t="n">
        <v>-0</v>
      </c>
      <c r="K1513" s="6" t="n">
        <v>-0</v>
      </c>
      <c r="L1513" s="6" t="n">
        <v>-0</v>
      </c>
      <c r="M1513" s="6" t="s">
        <f>=I1513+J1513+K1513+L1513</f>
      </c>
      <c r="N1513" s="16"/>
      <c r="O1513" s="16" t="s">
        <v>643</v>
      </c>
    </row>
    <row collapsed="false" customFormat="false" customHeight="false" hidden="false" ht="12.1" outlineLevel="0" r="1514">
      <c r="A1514" s="20" t="n">
        <v>45967.419247685</v>
      </c>
      <c r="B1514" s="16" t="s">
        <v>69</v>
      </c>
      <c r="C1514" s="16" t="s">
        <v>647</v>
      </c>
      <c r="D1514" s="16" t="s">
        <v>380</v>
      </c>
      <c r="E1514" s="16" t="s">
        <v>50</v>
      </c>
      <c r="F1514" s="16" t="s">
        <v>20</v>
      </c>
      <c r="G1514" s="7" t="n">
        <v>1</v>
      </c>
      <c r="H1514" s="6" t="n">
        <v>1.1292</v>
      </c>
      <c r="I1514" s="6" t="n">
        <v>-1.13</v>
      </c>
      <c r="J1514" s="6" t="n">
        <v>-0</v>
      </c>
      <c r="K1514" s="6" t="n">
        <v>-0</v>
      </c>
      <c r="L1514" s="6" t="n">
        <v>-0</v>
      </c>
      <c r="M1514" s="6" t="s">
        <f>=I1514+J1514+K1514+L1514</f>
      </c>
      <c r="N1514" s="16"/>
      <c r="O1514" s="16" t="s">
        <v>643</v>
      </c>
    </row>
    <row collapsed="false" customFormat="false" customHeight="false" hidden="false" ht="12.1" outlineLevel="0" r="1515">
      <c r="A1515" s="20" t="n">
        <v>45967.419247685</v>
      </c>
      <c r="B1515" s="16" t="s">
        <v>69</v>
      </c>
      <c r="C1515" s="16" t="s">
        <v>647</v>
      </c>
      <c r="D1515" s="16" t="s">
        <v>380</v>
      </c>
      <c r="E1515" s="16" t="s">
        <v>50</v>
      </c>
      <c r="F1515" s="16" t="s">
        <v>20</v>
      </c>
      <c r="G1515" s="7" t="n">
        <v>1</v>
      </c>
      <c r="H1515" s="6" t="n">
        <v>1.1292</v>
      </c>
      <c r="I1515" s="6" t="n">
        <v>-1.13</v>
      </c>
      <c r="J1515" s="6" t="n">
        <v>-0</v>
      </c>
      <c r="K1515" s="6" t="n">
        <v>-0</v>
      </c>
      <c r="L1515" s="6" t="n">
        <v>-0</v>
      </c>
      <c r="M1515" s="6" t="s">
        <f>=I1515+J1515+K1515+L1515</f>
      </c>
      <c r="N1515" s="16"/>
      <c r="O1515" s="16" t="s">
        <v>643</v>
      </c>
    </row>
    <row collapsed="false" customFormat="false" customHeight="false" hidden="false" ht="12.1" outlineLevel="0" r="1516">
      <c r="A1516" s="20" t="n">
        <v>45967.419247685</v>
      </c>
      <c r="B1516" s="16" t="s">
        <v>69</v>
      </c>
      <c r="C1516" s="16" t="s">
        <v>647</v>
      </c>
      <c r="D1516" s="16" t="s">
        <v>380</v>
      </c>
      <c r="E1516" s="16" t="s">
        <v>50</v>
      </c>
      <c r="F1516" s="16" t="s">
        <v>20</v>
      </c>
      <c r="G1516" s="7" t="n">
        <v>1</v>
      </c>
      <c r="H1516" s="6" t="n">
        <v>1.1292</v>
      </c>
      <c r="I1516" s="6" t="n">
        <v>-1.13</v>
      </c>
      <c r="J1516" s="6" t="n">
        <v>-0</v>
      </c>
      <c r="K1516" s="6" t="n">
        <v>-0</v>
      </c>
      <c r="L1516" s="6" t="n">
        <v>-0</v>
      </c>
      <c r="M1516" s="6" t="s">
        <f>=I1516+J1516+K1516+L1516</f>
      </c>
      <c r="N1516" s="16"/>
      <c r="O1516" s="16" t="s">
        <v>643</v>
      </c>
    </row>
    <row collapsed="false" customFormat="false" customHeight="false" hidden="false" ht="12.1" outlineLevel="0" r="1517">
      <c r="A1517" s="20" t="n">
        <v>45967.419247685</v>
      </c>
      <c r="B1517" s="16" t="s">
        <v>69</v>
      </c>
      <c r="C1517" s="16" t="s">
        <v>647</v>
      </c>
      <c r="D1517" s="16" t="s">
        <v>380</v>
      </c>
      <c r="E1517" s="16" t="s">
        <v>50</v>
      </c>
      <c r="F1517" s="16" t="s">
        <v>20</v>
      </c>
      <c r="G1517" s="7" t="n">
        <v>1</v>
      </c>
      <c r="H1517" s="6" t="n">
        <v>1.1292</v>
      </c>
      <c r="I1517" s="6" t="n">
        <v>-1.13</v>
      </c>
      <c r="J1517" s="6" t="n">
        <v>-0</v>
      </c>
      <c r="K1517" s="6" t="n">
        <v>-0</v>
      </c>
      <c r="L1517" s="6" t="n">
        <v>-0</v>
      </c>
      <c r="M1517" s="6" t="s">
        <f>=I1517+J1517+K1517+L1517</f>
      </c>
      <c r="N1517" s="16"/>
      <c r="O1517" s="16" t="s">
        <v>643</v>
      </c>
    </row>
    <row collapsed="false" customFormat="false" customHeight="false" hidden="false" ht="12.1" outlineLevel="0" r="1518">
      <c r="A1518" s="20" t="n">
        <v>45967.419247685</v>
      </c>
      <c r="B1518" s="16" t="s">
        <v>69</v>
      </c>
      <c r="C1518" s="16" t="s">
        <v>647</v>
      </c>
      <c r="D1518" s="16" t="s">
        <v>380</v>
      </c>
      <c r="E1518" s="16" t="s">
        <v>50</v>
      </c>
      <c r="F1518" s="16" t="s">
        <v>20</v>
      </c>
      <c r="G1518" s="7" t="n">
        <v>1</v>
      </c>
      <c r="H1518" s="6" t="n">
        <v>1.1292</v>
      </c>
      <c r="I1518" s="6" t="n">
        <v>-1.13</v>
      </c>
      <c r="J1518" s="6" t="n">
        <v>-0</v>
      </c>
      <c r="K1518" s="6" t="n">
        <v>-0</v>
      </c>
      <c r="L1518" s="6" t="n">
        <v>-0</v>
      </c>
      <c r="M1518" s="6" t="s">
        <f>=I1518+J1518+K1518+L1518</f>
      </c>
      <c r="N1518" s="16"/>
      <c r="O1518" s="16" t="s">
        <v>643</v>
      </c>
    </row>
    <row collapsed="false" customFormat="false" customHeight="false" hidden="false" ht="12.1" outlineLevel="0" r="1519">
      <c r="A1519" s="20" t="n">
        <v>45967.419247685</v>
      </c>
      <c r="B1519" s="16" t="s">
        <v>69</v>
      </c>
      <c r="C1519" s="16" t="s">
        <v>647</v>
      </c>
      <c r="D1519" s="16" t="s">
        <v>380</v>
      </c>
      <c r="E1519" s="16" t="s">
        <v>50</v>
      </c>
      <c r="F1519" s="16" t="s">
        <v>20</v>
      </c>
      <c r="G1519" s="7" t="n">
        <v>1</v>
      </c>
      <c r="H1519" s="6" t="n">
        <v>1.1292</v>
      </c>
      <c r="I1519" s="6" t="n">
        <v>-1.13</v>
      </c>
      <c r="J1519" s="6" t="n">
        <v>-0</v>
      </c>
      <c r="K1519" s="6" t="n">
        <v>-0</v>
      </c>
      <c r="L1519" s="6" t="n">
        <v>-0</v>
      </c>
      <c r="M1519" s="6" t="s">
        <f>=I1519+J1519+K1519+L1519</f>
      </c>
      <c r="N1519" s="16"/>
      <c r="O1519" s="16" t="s">
        <v>643</v>
      </c>
    </row>
    <row collapsed="false" customFormat="false" customHeight="false" hidden="false" ht="12.1" outlineLevel="0" r="1520">
      <c r="A1520" s="20" t="n">
        <v>45967.419247685</v>
      </c>
      <c r="B1520" s="16" t="s">
        <v>69</v>
      </c>
      <c r="C1520" s="16" t="s">
        <v>647</v>
      </c>
      <c r="D1520" s="16" t="s">
        <v>380</v>
      </c>
      <c r="E1520" s="16" t="s">
        <v>50</v>
      </c>
      <c r="F1520" s="16" t="s">
        <v>20</v>
      </c>
      <c r="G1520" s="7" t="n">
        <v>1</v>
      </c>
      <c r="H1520" s="6" t="n">
        <v>1.1292</v>
      </c>
      <c r="I1520" s="6" t="n">
        <v>-1.13</v>
      </c>
      <c r="J1520" s="6" t="n">
        <v>-0</v>
      </c>
      <c r="K1520" s="6" t="n">
        <v>-0</v>
      </c>
      <c r="L1520" s="6" t="n">
        <v>-0</v>
      </c>
      <c r="M1520" s="6" t="s">
        <f>=I1520+J1520+K1520+L1520</f>
      </c>
      <c r="N1520" s="16"/>
      <c r="O1520" s="16" t="s">
        <v>643</v>
      </c>
    </row>
    <row collapsed="false" customFormat="false" customHeight="false" hidden="false" ht="12.1" outlineLevel="0" r="1521">
      <c r="A1521" s="20" t="n">
        <v>45967.419247685</v>
      </c>
      <c r="B1521" s="16" t="s">
        <v>69</v>
      </c>
      <c r="C1521" s="16" t="s">
        <v>647</v>
      </c>
      <c r="D1521" s="16" t="s">
        <v>380</v>
      </c>
      <c r="E1521" s="16" t="s">
        <v>50</v>
      </c>
      <c r="F1521" s="16" t="s">
        <v>20</v>
      </c>
      <c r="G1521" s="7" t="n">
        <v>1</v>
      </c>
      <c r="H1521" s="6" t="n">
        <v>1.1292</v>
      </c>
      <c r="I1521" s="6" t="n">
        <v>-1.13</v>
      </c>
      <c r="J1521" s="6" t="n">
        <v>-0</v>
      </c>
      <c r="K1521" s="6" t="n">
        <v>-0</v>
      </c>
      <c r="L1521" s="6" t="n">
        <v>-0</v>
      </c>
      <c r="M1521" s="6" t="s">
        <f>=I1521+J1521+K1521+L1521</f>
      </c>
      <c r="N1521" s="16"/>
      <c r="O1521" s="16" t="s">
        <v>643</v>
      </c>
    </row>
    <row collapsed="false" customFormat="false" customHeight="false" hidden="false" ht="12.1" outlineLevel="0" r="1522">
      <c r="A1522" s="20" t="n">
        <v>45967.419247685</v>
      </c>
      <c r="B1522" s="16" t="s">
        <v>69</v>
      </c>
      <c r="C1522" s="16" t="s">
        <v>647</v>
      </c>
      <c r="D1522" s="16" t="s">
        <v>380</v>
      </c>
      <c r="E1522" s="16" t="s">
        <v>50</v>
      </c>
      <c r="F1522" s="16" t="s">
        <v>20</v>
      </c>
      <c r="G1522" s="7" t="n">
        <v>1</v>
      </c>
      <c r="H1522" s="6" t="n">
        <v>1.1292</v>
      </c>
      <c r="I1522" s="6" t="n">
        <v>-1.13</v>
      </c>
      <c r="J1522" s="6" t="n">
        <v>-0</v>
      </c>
      <c r="K1522" s="6" t="n">
        <v>-0</v>
      </c>
      <c r="L1522" s="6" t="n">
        <v>-0</v>
      </c>
      <c r="M1522" s="6" t="s">
        <f>=I1522+J1522+K1522+L1522</f>
      </c>
      <c r="N1522" s="16"/>
      <c r="O1522" s="16" t="s">
        <v>643</v>
      </c>
    </row>
    <row collapsed="false" customFormat="false" customHeight="false" hidden="false" ht="12.1" outlineLevel="0" r="1523">
      <c r="A1523" s="20" t="n">
        <v>45967.419247685</v>
      </c>
      <c r="B1523" s="16" t="s">
        <v>69</v>
      </c>
      <c r="C1523" s="16" t="s">
        <v>647</v>
      </c>
      <c r="D1523" s="16" t="s">
        <v>380</v>
      </c>
      <c r="E1523" s="16" t="s">
        <v>50</v>
      </c>
      <c r="F1523" s="16" t="s">
        <v>20</v>
      </c>
      <c r="G1523" s="7" t="n">
        <v>1</v>
      </c>
      <c r="H1523" s="6" t="n">
        <v>1.1292</v>
      </c>
      <c r="I1523" s="6" t="n">
        <v>-1.13</v>
      </c>
      <c r="J1523" s="6" t="n">
        <v>-0</v>
      </c>
      <c r="K1523" s="6" t="n">
        <v>-0</v>
      </c>
      <c r="L1523" s="6" t="n">
        <v>-0</v>
      </c>
      <c r="M1523" s="6" t="s">
        <f>=I1523+J1523+K1523+L1523</f>
      </c>
      <c r="N1523" s="16"/>
      <c r="O1523" s="16" t="s">
        <v>643</v>
      </c>
    </row>
    <row collapsed="false" customFormat="false" customHeight="false" hidden="false" ht="12.1" outlineLevel="0" r="1524">
      <c r="A1524" s="20" t="n">
        <v>45967.419247685</v>
      </c>
      <c r="B1524" s="16" t="s">
        <v>69</v>
      </c>
      <c r="C1524" s="16" t="s">
        <v>647</v>
      </c>
      <c r="D1524" s="16" t="s">
        <v>380</v>
      </c>
      <c r="E1524" s="16" t="s">
        <v>50</v>
      </c>
      <c r="F1524" s="16" t="s">
        <v>20</v>
      </c>
      <c r="G1524" s="7" t="n">
        <v>1</v>
      </c>
      <c r="H1524" s="6" t="n">
        <v>1.1292</v>
      </c>
      <c r="I1524" s="6" t="n">
        <v>-1.13</v>
      </c>
      <c r="J1524" s="6" t="n">
        <v>-0</v>
      </c>
      <c r="K1524" s="6" t="n">
        <v>-0</v>
      </c>
      <c r="L1524" s="6" t="n">
        <v>-0</v>
      </c>
      <c r="M1524" s="6" t="s">
        <f>=I1524+J1524+K1524+L1524</f>
      </c>
      <c r="N1524" s="16"/>
      <c r="O1524" s="16" t="s">
        <v>643</v>
      </c>
    </row>
    <row collapsed="false" customFormat="false" customHeight="false" hidden="false" ht="12.1" outlineLevel="0" r="1525">
      <c r="A1525" s="20" t="n">
        <v>45967.419247685</v>
      </c>
      <c r="B1525" s="16" t="s">
        <v>69</v>
      </c>
      <c r="C1525" s="16" t="s">
        <v>647</v>
      </c>
      <c r="D1525" s="16" t="s">
        <v>380</v>
      </c>
      <c r="E1525" s="16" t="s">
        <v>50</v>
      </c>
      <c r="F1525" s="16" t="s">
        <v>20</v>
      </c>
      <c r="G1525" s="7" t="n">
        <v>1</v>
      </c>
      <c r="H1525" s="6" t="n">
        <v>1.1292</v>
      </c>
      <c r="I1525" s="6" t="n">
        <v>-1.13</v>
      </c>
      <c r="J1525" s="6" t="n">
        <v>-0</v>
      </c>
      <c r="K1525" s="6" t="n">
        <v>-0</v>
      </c>
      <c r="L1525" s="6" t="n">
        <v>-0</v>
      </c>
      <c r="M1525" s="6" t="s">
        <f>=I1525+J1525+K1525+L1525</f>
      </c>
      <c r="N1525" s="16"/>
      <c r="O1525" s="16" t="s">
        <v>643</v>
      </c>
    </row>
    <row collapsed="false" customFormat="false" customHeight="false" hidden="false" ht="12.1" outlineLevel="0" r="1526">
      <c r="A1526" s="20" t="n">
        <v>45967.419247685</v>
      </c>
      <c r="B1526" s="16" t="s">
        <v>69</v>
      </c>
      <c r="C1526" s="16" t="s">
        <v>647</v>
      </c>
      <c r="D1526" s="16" t="s">
        <v>380</v>
      </c>
      <c r="E1526" s="16" t="s">
        <v>50</v>
      </c>
      <c r="F1526" s="16" t="s">
        <v>20</v>
      </c>
      <c r="G1526" s="7" t="n">
        <v>1</v>
      </c>
      <c r="H1526" s="6" t="n">
        <v>1.1292</v>
      </c>
      <c r="I1526" s="6" t="n">
        <v>-1.13</v>
      </c>
      <c r="J1526" s="6" t="n">
        <v>-0</v>
      </c>
      <c r="K1526" s="6" t="n">
        <v>-0</v>
      </c>
      <c r="L1526" s="6" t="n">
        <v>-0</v>
      </c>
      <c r="M1526" s="6" t="s">
        <f>=I1526+J1526+K1526+L1526</f>
      </c>
      <c r="N1526" s="16"/>
      <c r="O1526" s="16" t="s">
        <v>643</v>
      </c>
    </row>
    <row collapsed="false" customFormat="false" customHeight="false" hidden="false" ht="12.1" outlineLevel="0" r="1527">
      <c r="A1527" s="20" t="n">
        <v>45967.419247685</v>
      </c>
      <c r="B1527" s="16" t="s">
        <v>69</v>
      </c>
      <c r="C1527" s="16" t="s">
        <v>647</v>
      </c>
      <c r="D1527" s="16" t="s">
        <v>380</v>
      </c>
      <c r="E1527" s="16" t="s">
        <v>50</v>
      </c>
      <c r="F1527" s="16" t="s">
        <v>20</v>
      </c>
      <c r="G1527" s="7" t="n">
        <v>1</v>
      </c>
      <c r="H1527" s="6" t="n">
        <v>1.1292</v>
      </c>
      <c r="I1527" s="6" t="n">
        <v>-1.13</v>
      </c>
      <c r="J1527" s="6" t="n">
        <v>-0</v>
      </c>
      <c r="K1527" s="6" t="n">
        <v>-0</v>
      </c>
      <c r="L1527" s="6" t="n">
        <v>-0</v>
      </c>
      <c r="M1527" s="6" t="s">
        <f>=I1527+J1527+K1527+L1527</f>
      </c>
      <c r="N1527" s="16"/>
      <c r="O1527" s="16" t="s">
        <v>643</v>
      </c>
    </row>
    <row collapsed="false" customFormat="false" customHeight="false" hidden="false" ht="12.1" outlineLevel="0" r="1528">
      <c r="A1528" s="20" t="n">
        <v>45967.419247685</v>
      </c>
      <c r="B1528" s="16" t="s">
        <v>69</v>
      </c>
      <c r="C1528" s="16" t="s">
        <v>647</v>
      </c>
      <c r="D1528" s="16" t="s">
        <v>380</v>
      </c>
      <c r="E1528" s="16" t="s">
        <v>50</v>
      </c>
      <c r="F1528" s="16" t="s">
        <v>20</v>
      </c>
      <c r="G1528" s="7" t="n">
        <v>1</v>
      </c>
      <c r="H1528" s="6" t="n">
        <v>1.1292</v>
      </c>
      <c r="I1528" s="6" t="n">
        <v>-1.13</v>
      </c>
      <c r="J1528" s="6" t="n">
        <v>-0</v>
      </c>
      <c r="K1528" s="6" t="n">
        <v>-0</v>
      </c>
      <c r="L1528" s="6" t="n">
        <v>-0</v>
      </c>
      <c r="M1528" s="6" t="s">
        <f>=I1528+J1528+K1528+L1528</f>
      </c>
      <c r="N1528" s="16"/>
      <c r="O1528" s="16" t="s">
        <v>643</v>
      </c>
    </row>
    <row collapsed="false" customFormat="false" customHeight="false" hidden="false" ht="12.1" outlineLevel="0" r="1529">
      <c r="A1529" s="20" t="n">
        <v>45967.419247685</v>
      </c>
      <c r="B1529" s="16" t="s">
        <v>69</v>
      </c>
      <c r="C1529" s="16" t="s">
        <v>647</v>
      </c>
      <c r="D1529" s="16" t="s">
        <v>380</v>
      </c>
      <c r="E1529" s="16" t="s">
        <v>50</v>
      </c>
      <c r="F1529" s="16" t="s">
        <v>20</v>
      </c>
      <c r="G1529" s="7" t="n">
        <v>1</v>
      </c>
      <c r="H1529" s="6" t="n">
        <v>1.1292</v>
      </c>
      <c r="I1529" s="6" t="n">
        <v>-1.13</v>
      </c>
      <c r="J1529" s="6" t="n">
        <v>-0</v>
      </c>
      <c r="K1529" s="6" t="n">
        <v>-0</v>
      </c>
      <c r="L1529" s="6" t="n">
        <v>-0</v>
      </c>
      <c r="M1529" s="6" t="s">
        <f>=I1529+J1529+K1529+L1529</f>
      </c>
      <c r="N1529" s="16"/>
      <c r="O1529" s="16" t="s">
        <v>643</v>
      </c>
    </row>
    <row collapsed="false" customFormat="false" customHeight="false" hidden="false" ht="12.1" outlineLevel="0" r="1530">
      <c r="A1530" s="20" t="n">
        <v>45967.419247685</v>
      </c>
      <c r="B1530" s="16" t="s">
        <v>69</v>
      </c>
      <c r="C1530" s="16" t="s">
        <v>647</v>
      </c>
      <c r="D1530" s="16" t="s">
        <v>380</v>
      </c>
      <c r="E1530" s="16" t="s">
        <v>50</v>
      </c>
      <c r="F1530" s="16" t="s">
        <v>20</v>
      </c>
      <c r="G1530" s="7" t="n">
        <v>1</v>
      </c>
      <c r="H1530" s="6" t="n">
        <v>1.1292</v>
      </c>
      <c r="I1530" s="6" t="n">
        <v>-1.13</v>
      </c>
      <c r="J1530" s="6" t="n">
        <v>-0</v>
      </c>
      <c r="K1530" s="6" t="n">
        <v>-0</v>
      </c>
      <c r="L1530" s="6" t="n">
        <v>-0</v>
      </c>
      <c r="M1530" s="6" t="s">
        <f>=I1530+J1530+K1530+L1530</f>
      </c>
      <c r="N1530" s="16"/>
      <c r="O1530" s="16" t="s">
        <v>643</v>
      </c>
    </row>
    <row collapsed="false" customFormat="false" customHeight="false" hidden="false" ht="12.1" outlineLevel="0" r="1531">
      <c r="A1531" s="20" t="n">
        <v>45967.419247685</v>
      </c>
      <c r="B1531" s="16" t="s">
        <v>69</v>
      </c>
      <c r="C1531" s="16" t="s">
        <v>647</v>
      </c>
      <c r="D1531" s="16" t="s">
        <v>380</v>
      </c>
      <c r="E1531" s="16" t="s">
        <v>50</v>
      </c>
      <c r="F1531" s="16" t="s">
        <v>20</v>
      </c>
      <c r="G1531" s="7" t="n">
        <v>1</v>
      </c>
      <c r="H1531" s="6" t="n">
        <v>1.1292</v>
      </c>
      <c r="I1531" s="6" t="n">
        <v>-1.13</v>
      </c>
      <c r="J1531" s="6" t="n">
        <v>-0</v>
      </c>
      <c r="K1531" s="6" t="n">
        <v>-0</v>
      </c>
      <c r="L1531" s="6" t="n">
        <v>-0</v>
      </c>
      <c r="M1531" s="6" t="s">
        <f>=I1531+J1531+K1531+L1531</f>
      </c>
      <c r="N1531" s="16"/>
      <c r="O1531" s="16" t="s">
        <v>643</v>
      </c>
    </row>
    <row collapsed="false" customFormat="false" customHeight="false" hidden="false" ht="12.1" outlineLevel="0" r="1532">
      <c r="A1532" s="20" t="n">
        <v>45967.419247685</v>
      </c>
      <c r="B1532" s="16" t="s">
        <v>69</v>
      </c>
      <c r="C1532" s="16" t="s">
        <v>647</v>
      </c>
      <c r="D1532" s="16" t="s">
        <v>380</v>
      </c>
      <c r="E1532" s="16" t="s">
        <v>50</v>
      </c>
      <c r="F1532" s="16" t="s">
        <v>20</v>
      </c>
      <c r="G1532" s="7" t="n">
        <v>1</v>
      </c>
      <c r="H1532" s="6" t="n">
        <v>1.1292</v>
      </c>
      <c r="I1532" s="6" t="n">
        <v>-1.13</v>
      </c>
      <c r="J1532" s="6" t="n">
        <v>-0</v>
      </c>
      <c r="K1532" s="6" t="n">
        <v>-0</v>
      </c>
      <c r="L1532" s="6" t="n">
        <v>-0</v>
      </c>
      <c r="M1532" s="6" t="s">
        <f>=I1532+J1532+K1532+L1532</f>
      </c>
      <c r="N1532" s="16"/>
      <c r="O1532" s="16" t="s">
        <v>643</v>
      </c>
    </row>
    <row collapsed="false" customFormat="false" customHeight="false" hidden="false" ht="12.1" outlineLevel="0" r="1533">
      <c r="A1533" s="20" t="n">
        <v>45967.419247685</v>
      </c>
      <c r="B1533" s="16" t="s">
        <v>69</v>
      </c>
      <c r="C1533" s="16" t="s">
        <v>647</v>
      </c>
      <c r="D1533" s="16" t="s">
        <v>380</v>
      </c>
      <c r="E1533" s="16" t="s">
        <v>50</v>
      </c>
      <c r="F1533" s="16" t="s">
        <v>20</v>
      </c>
      <c r="G1533" s="7" t="n">
        <v>1</v>
      </c>
      <c r="H1533" s="6" t="n">
        <v>1.1292</v>
      </c>
      <c r="I1533" s="6" t="n">
        <v>-1.13</v>
      </c>
      <c r="J1533" s="6" t="n">
        <v>-0</v>
      </c>
      <c r="K1533" s="6" t="n">
        <v>-0</v>
      </c>
      <c r="L1533" s="6" t="n">
        <v>-0</v>
      </c>
      <c r="M1533" s="6" t="s">
        <f>=I1533+J1533+K1533+L1533</f>
      </c>
      <c r="N1533" s="16"/>
      <c r="O1533" s="16" t="s">
        <v>643</v>
      </c>
    </row>
    <row collapsed="false" customFormat="false" customHeight="false" hidden="false" ht="12.1" outlineLevel="0" r="1534">
      <c r="A1534" s="20" t="n">
        <v>45967.419247685</v>
      </c>
      <c r="B1534" s="16" t="s">
        <v>69</v>
      </c>
      <c r="C1534" s="16" t="s">
        <v>647</v>
      </c>
      <c r="D1534" s="16" t="s">
        <v>380</v>
      </c>
      <c r="E1534" s="16" t="s">
        <v>50</v>
      </c>
      <c r="F1534" s="16" t="s">
        <v>20</v>
      </c>
      <c r="G1534" s="7" t="n">
        <v>1</v>
      </c>
      <c r="H1534" s="6" t="n">
        <v>1.1292</v>
      </c>
      <c r="I1534" s="6" t="n">
        <v>-1.13</v>
      </c>
      <c r="J1534" s="6" t="n">
        <v>-0</v>
      </c>
      <c r="K1534" s="6" t="n">
        <v>-0</v>
      </c>
      <c r="L1534" s="6" t="n">
        <v>-0</v>
      </c>
      <c r="M1534" s="6" t="s">
        <f>=I1534+J1534+K1534+L1534</f>
      </c>
      <c r="N1534" s="16"/>
      <c r="O1534" s="16" t="s">
        <v>643</v>
      </c>
    </row>
    <row collapsed="false" customFormat="false" customHeight="false" hidden="false" ht="12.1" outlineLevel="0" r="1535">
      <c r="A1535" s="20" t="n">
        <v>45967.419247685</v>
      </c>
      <c r="B1535" s="16" t="s">
        <v>69</v>
      </c>
      <c r="C1535" s="16" t="s">
        <v>647</v>
      </c>
      <c r="D1535" s="16" t="s">
        <v>380</v>
      </c>
      <c r="E1535" s="16" t="s">
        <v>50</v>
      </c>
      <c r="F1535" s="16" t="s">
        <v>20</v>
      </c>
      <c r="G1535" s="7" t="n">
        <v>1</v>
      </c>
      <c r="H1535" s="6" t="n">
        <v>1.1292</v>
      </c>
      <c r="I1535" s="6" t="n">
        <v>-1.13</v>
      </c>
      <c r="J1535" s="6" t="n">
        <v>-0</v>
      </c>
      <c r="K1535" s="6" t="n">
        <v>-0</v>
      </c>
      <c r="L1535" s="6" t="n">
        <v>-0</v>
      </c>
      <c r="M1535" s="6" t="s">
        <f>=I1535+J1535+K1535+L1535</f>
      </c>
      <c r="N1535" s="16"/>
      <c r="O1535" s="16" t="s">
        <v>643</v>
      </c>
    </row>
    <row collapsed="false" customFormat="false" customHeight="false" hidden="false" ht="12.1" outlineLevel="0" r="1536">
      <c r="A1536" s="20" t="n">
        <v>45967.419247685</v>
      </c>
      <c r="B1536" s="16" t="s">
        <v>69</v>
      </c>
      <c r="C1536" s="16" t="s">
        <v>647</v>
      </c>
      <c r="D1536" s="16" t="s">
        <v>380</v>
      </c>
      <c r="E1536" s="16" t="s">
        <v>50</v>
      </c>
      <c r="F1536" s="16" t="s">
        <v>20</v>
      </c>
      <c r="G1536" s="7" t="n">
        <v>1</v>
      </c>
      <c r="H1536" s="6" t="n">
        <v>1.1292</v>
      </c>
      <c r="I1536" s="6" t="n">
        <v>-1.13</v>
      </c>
      <c r="J1536" s="6" t="n">
        <v>-0</v>
      </c>
      <c r="K1536" s="6" t="n">
        <v>-0</v>
      </c>
      <c r="L1536" s="6" t="n">
        <v>-0</v>
      </c>
      <c r="M1536" s="6" t="s">
        <f>=I1536+J1536+K1536+L1536</f>
      </c>
      <c r="N1536" s="16"/>
      <c r="O1536" s="16" t="s">
        <v>643</v>
      </c>
    </row>
    <row collapsed="false" customFormat="false" customHeight="false" hidden="false" ht="12.1" outlineLevel="0" r="1537">
      <c r="A1537" s="20" t="n">
        <v>45967.419247685</v>
      </c>
      <c r="B1537" s="16" t="s">
        <v>69</v>
      </c>
      <c r="C1537" s="16" t="s">
        <v>647</v>
      </c>
      <c r="D1537" s="16" t="s">
        <v>380</v>
      </c>
      <c r="E1537" s="16" t="s">
        <v>50</v>
      </c>
      <c r="F1537" s="16" t="s">
        <v>20</v>
      </c>
      <c r="G1537" s="7" t="n">
        <v>1</v>
      </c>
      <c r="H1537" s="6" t="n">
        <v>1.1292</v>
      </c>
      <c r="I1537" s="6" t="n">
        <v>-1.13</v>
      </c>
      <c r="J1537" s="6" t="n">
        <v>-0</v>
      </c>
      <c r="K1537" s="6" t="n">
        <v>-0</v>
      </c>
      <c r="L1537" s="6" t="n">
        <v>-0</v>
      </c>
      <c r="M1537" s="6" t="s">
        <f>=I1537+J1537+K1537+L1537</f>
      </c>
      <c r="N1537" s="16"/>
      <c r="O1537" s="16" t="s">
        <v>643</v>
      </c>
    </row>
    <row collapsed="false" customFormat="false" customHeight="false" hidden="false" ht="12.1" outlineLevel="0" r="1538">
      <c r="A1538" s="20" t="n">
        <v>45967.419247685</v>
      </c>
      <c r="B1538" s="16" t="s">
        <v>69</v>
      </c>
      <c r="C1538" s="16" t="s">
        <v>647</v>
      </c>
      <c r="D1538" s="16" t="s">
        <v>380</v>
      </c>
      <c r="E1538" s="16" t="s">
        <v>50</v>
      </c>
      <c r="F1538" s="16" t="s">
        <v>20</v>
      </c>
      <c r="G1538" s="7" t="n">
        <v>1</v>
      </c>
      <c r="H1538" s="6" t="n">
        <v>1.1292</v>
      </c>
      <c r="I1538" s="6" t="n">
        <v>-1.13</v>
      </c>
      <c r="J1538" s="6" t="n">
        <v>-0</v>
      </c>
      <c r="K1538" s="6" t="n">
        <v>-0</v>
      </c>
      <c r="L1538" s="6" t="n">
        <v>-0</v>
      </c>
      <c r="M1538" s="6" t="s">
        <f>=I1538+J1538+K1538+L1538</f>
      </c>
      <c r="N1538" s="16"/>
      <c r="O1538" s="16" t="s">
        <v>643</v>
      </c>
    </row>
    <row collapsed="false" customFormat="false" customHeight="false" hidden="false" ht="12.1" outlineLevel="0" r="1539">
      <c r="A1539" s="20" t="n">
        <v>45967.419247685</v>
      </c>
      <c r="B1539" s="16" t="s">
        <v>69</v>
      </c>
      <c r="C1539" s="16" t="s">
        <v>647</v>
      </c>
      <c r="D1539" s="16" t="s">
        <v>380</v>
      </c>
      <c r="E1539" s="16" t="s">
        <v>50</v>
      </c>
      <c r="F1539" s="16" t="s">
        <v>20</v>
      </c>
      <c r="G1539" s="7" t="n">
        <v>1</v>
      </c>
      <c r="H1539" s="6" t="n">
        <v>1.1292</v>
      </c>
      <c r="I1539" s="6" t="n">
        <v>-1.13</v>
      </c>
      <c r="J1539" s="6" t="n">
        <v>-0</v>
      </c>
      <c r="K1539" s="6" t="n">
        <v>-0</v>
      </c>
      <c r="L1539" s="6" t="n">
        <v>-0</v>
      </c>
      <c r="M1539" s="6" t="s">
        <f>=I1539+J1539+K1539+L1539</f>
      </c>
      <c r="N1539" s="16"/>
      <c r="O1539" s="16" t="s">
        <v>643</v>
      </c>
    </row>
    <row collapsed="false" customFormat="false" customHeight="false" hidden="false" ht="12.1" outlineLevel="0" r="1540">
      <c r="A1540" s="20" t="n">
        <v>45967.419247685</v>
      </c>
      <c r="B1540" s="16" t="s">
        <v>69</v>
      </c>
      <c r="C1540" s="16" t="s">
        <v>647</v>
      </c>
      <c r="D1540" s="16" t="s">
        <v>380</v>
      </c>
      <c r="E1540" s="16" t="s">
        <v>50</v>
      </c>
      <c r="F1540" s="16" t="s">
        <v>20</v>
      </c>
      <c r="G1540" s="7" t="n">
        <v>1</v>
      </c>
      <c r="H1540" s="6" t="n">
        <v>1.1292</v>
      </c>
      <c r="I1540" s="6" t="n">
        <v>-1.13</v>
      </c>
      <c r="J1540" s="6" t="n">
        <v>-0</v>
      </c>
      <c r="K1540" s="6" t="n">
        <v>-0</v>
      </c>
      <c r="L1540" s="6" t="n">
        <v>-0</v>
      </c>
      <c r="M1540" s="6" t="s">
        <f>=I1540+J1540+K1540+L1540</f>
      </c>
      <c r="N1540" s="16"/>
      <c r="O1540" s="16" t="s">
        <v>643</v>
      </c>
    </row>
    <row collapsed="false" customFormat="false" customHeight="false" hidden="false" ht="12.1" outlineLevel="0" r="1541">
      <c r="A1541" s="20" t="n">
        <v>45967.419247685</v>
      </c>
      <c r="B1541" s="16" t="s">
        <v>69</v>
      </c>
      <c r="C1541" s="16" t="s">
        <v>647</v>
      </c>
      <c r="D1541" s="16" t="s">
        <v>380</v>
      </c>
      <c r="E1541" s="16" t="s">
        <v>50</v>
      </c>
      <c r="F1541" s="16" t="s">
        <v>20</v>
      </c>
      <c r="G1541" s="7" t="n">
        <v>1</v>
      </c>
      <c r="H1541" s="6" t="n">
        <v>1.1292</v>
      </c>
      <c r="I1541" s="6" t="n">
        <v>-1.13</v>
      </c>
      <c r="J1541" s="6" t="n">
        <v>-0</v>
      </c>
      <c r="K1541" s="6" t="n">
        <v>-0</v>
      </c>
      <c r="L1541" s="6" t="n">
        <v>-0</v>
      </c>
      <c r="M1541" s="6" t="s">
        <f>=I1541+J1541+K1541+L1541</f>
      </c>
      <c r="N1541" s="16"/>
      <c r="O1541" s="16" t="s">
        <v>643</v>
      </c>
    </row>
    <row collapsed="false" customFormat="false" customHeight="false" hidden="false" ht="12.1" outlineLevel="0" r="1542">
      <c r="A1542" s="20" t="n">
        <v>45967.419247685</v>
      </c>
      <c r="B1542" s="16" t="s">
        <v>69</v>
      </c>
      <c r="C1542" s="16" t="s">
        <v>647</v>
      </c>
      <c r="D1542" s="16" t="s">
        <v>380</v>
      </c>
      <c r="E1542" s="16" t="s">
        <v>50</v>
      </c>
      <c r="F1542" s="16" t="s">
        <v>20</v>
      </c>
      <c r="G1542" s="7" t="n">
        <v>1</v>
      </c>
      <c r="H1542" s="6" t="n">
        <v>1.1292</v>
      </c>
      <c r="I1542" s="6" t="n">
        <v>-1.13</v>
      </c>
      <c r="J1542" s="6" t="n">
        <v>-0</v>
      </c>
      <c r="K1542" s="6" t="n">
        <v>-0</v>
      </c>
      <c r="L1542" s="6" t="n">
        <v>-0</v>
      </c>
      <c r="M1542" s="6" t="s">
        <f>=I1542+J1542+K1542+L1542</f>
      </c>
      <c r="N1542" s="16"/>
      <c r="O1542" s="16" t="s">
        <v>643</v>
      </c>
    </row>
    <row collapsed="false" customFormat="false" customHeight="false" hidden="false" ht="12.1" outlineLevel="0" r="1543">
      <c r="A1543" s="20" t="n">
        <v>45967.419247685</v>
      </c>
      <c r="B1543" s="16" t="s">
        <v>69</v>
      </c>
      <c r="C1543" s="16" t="s">
        <v>647</v>
      </c>
      <c r="D1543" s="16" t="s">
        <v>380</v>
      </c>
      <c r="E1543" s="16" t="s">
        <v>50</v>
      </c>
      <c r="F1543" s="16" t="s">
        <v>20</v>
      </c>
      <c r="G1543" s="7" t="n">
        <v>1</v>
      </c>
      <c r="H1543" s="6" t="n">
        <v>1.1292</v>
      </c>
      <c r="I1543" s="6" t="n">
        <v>-1.13</v>
      </c>
      <c r="J1543" s="6" t="n">
        <v>-0</v>
      </c>
      <c r="K1543" s="6" t="n">
        <v>-0</v>
      </c>
      <c r="L1543" s="6" t="n">
        <v>-0</v>
      </c>
      <c r="M1543" s="6" t="s">
        <f>=I1543+J1543+K1543+L1543</f>
      </c>
      <c r="N1543" s="16"/>
      <c r="O1543" s="16" t="s">
        <v>643</v>
      </c>
    </row>
    <row collapsed="false" customFormat="false" customHeight="false" hidden="false" ht="12.1" outlineLevel="0" r="1544">
      <c r="A1544" s="20" t="n">
        <v>45967.419247685</v>
      </c>
      <c r="B1544" s="16" t="s">
        <v>69</v>
      </c>
      <c r="C1544" s="16" t="s">
        <v>647</v>
      </c>
      <c r="D1544" s="16" t="s">
        <v>380</v>
      </c>
      <c r="E1544" s="16" t="s">
        <v>50</v>
      </c>
      <c r="F1544" s="16" t="s">
        <v>20</v>
      </c>
      <c r="G1544" s="7" t="n">
        <v>1</v>
      </c>
      <c r="H1544" s="6" t="n">
        <v>1.1292</v>
      </c>
      <c r="I1544" s="6" t="n">
        <v>-1.13</v>
      </c>
      <c r="J1544" s="6" t="n">
        <v>-0</v>
      </c>
      <c r="K1544" s="6" t="n">
        <v>-0</v>
      </c>
      <c r="L1544" s="6" t="n">
        <v>-0</v>
      </c>
      <c r="M1544" s="6" t="s">
        <f>=I1544+J1544+K1544+L1544</f>
      </c>
      <c r="N1544" s="16"/>
      <c r="O1544" s="16" t="s">
        <v>643</v>
      </c>
    </row>
    <row collapsed="false" customFormat="false" customHeight="false" hidden="false" ht="12.1" outlineLevel="0" r="1545">
      <c r="A1545" s="20" t="n">
        <v>45967.419247685</v>
      </c>
      <c r="B1545" s="16" t="s">
        <v>69</v>
      </c>
      <c r="C1545" s="16" t="s">
        <v>647</v>
      </c>
      <c r="D1545" s="16" t="s">
        <v>380</v>
      </c>
      <c r="E1545" s="16" t="s">
        <v>50</v>
      </c>
      <c r="F1545" s="16" t="s">
        <v>20</v>
      </c>
      <c r="G1545" s="7" t="n">
        <v>1</v>
      </c>
      <c r="H1545" s="6" t="n">
        <v>1.1292</v>
      </c>
      <c r="I1545" s="6" t="n">
        <v>-1.13</v>
      </c>
      <c r="J1545" s="6" t="n">
        <v>-0</v>
      </c>
      <c r="K1545" s="6" t="n">
        <v>-0</v>
      </c>
      <c r="L1545" s="6" t="n">
        <v>-0</v>
      </c>
      <c r="M1545" s="6" t="s">
        <f>=I1545+J1545+K1545+L1545</f>
      </c>
      <c r="N1545" s="16"/>
      <c r="O1545" s="16" t="s">
        <v>643</v>
      </c>
    </row>
    <row collapsed="false" customFormat="false" customHeight="false" hidden="false" ht="12.1" outlineLevel="0" r="1546">
      <c r="A1546" s="20" t="n">
        <v>45967.419247685</v>
      </c>
      <c r="B1546" s="16" t="s">
        <v>69</v>
      </c>
      <c r="C1546" s="16" t="s">
        <v>647</v>
      </c>
      <c r="D1546" s="16" t="s">
        <v>380</v>
      </c>
      <c r="E1546" s="16" t="s">
        <v>50</v>
      </c>
      <c r="F1546" s="16" t="s">
        <v>20</v>
      </c>
      <c r="G1546" s="7" t="n">
        <v>1</v>
      </c>
      <c r="H1546" s="6" t="n">
        <v>1.1292</v>
      </c>
      <c r="I1546" s="6" t="n">
        <v>-1.13</v>
      </c>
      <c r="J1546" s="6" t="n">
        <v>-0</v>
      </c>
      <c r="K1546" s="6" t="n">
        <v>-0</v>
      </c>
      <c r="L1546" s="6" t="n">
        <v>-0</v>
      </c>
      <c r="M1546" s="6" t="s">
        <f>=I1546+J1546+K1546+L1546</f>
      </c>
      <c r="N1546" s="16"/>
      <c r="O1546" s="16" t="s">
        <v>643</v>
      </c>
    </row>
    <row collapsed="false" customFormat="false" customHeight="false" hidden="false" ht="12.1" outlineLevel="0" r="1547">
      <c r="A1547" s="20" t="n">
        <v>45967.419247685</v>
      </c>
      <c r="B1547" s="16" t="s">
        <v>69</v>
      </c>
      <c r="C1547" s="16" t="s">
        <v>647</v>
      </c>
      <c r="D1547" s="16" t="s">
        <v>380</v>
      </c>
      <c r="E1547" s="16" t="s">
        <v>50</v>
      </c>
      <c r="F1547" s="16" t="s">
        <v>20</v>
      </c>
      <c r="G1547" s="7" t="n">
        <v>1</v>
      </c>
      <c r="H1547" s="6" t="n">
        <v>1.1292</v>
      </c>
      <c r="I1547" s="6" t="n">
        <v>-1.13</v>
      </c>
      <c r="J1547" s="6" t="n">
        <v>-0</v>
      </c>
      <c r="K1547" s="6" t="n">
        <v>-0</v>
      </c>
      <c r="L1547" s="6" t="n">
        <v>-0</v>
      </c>
      <c r="M1547" s="6" t="s">
        <f>=I1547+J1547+K1547+L1547</f>
      </c>
      <c r="N1547" s="16"/>
      <c r="O1547" s="16" t="s">
        <v>643</v>
      </c>
    </row>
    <row collapsed="false" customFormat="false" customHeight="false" hidden="false" ht="12.1" outlineLevel="0" r="1548">
      <c r="A1548" s="20" t="n">
        <v>45967.419247685</v>
      </c>
      <c r="B1548" s="16" t="s">
        <v>69</v>
      </c>
      <c r="C1548" s="16" t="s">
        <v>647</v>
      </c>
      <c r="D1548" s="16" t="s">
        <v>380</v>
      </c>
      <c r="E1548" s="16" t="s">
        <v>50</v>
      </c>
      <c r="F1548" s="16" t="s">
        <v>20</v>
      </c>
      <c r="G1548" s="7" t="n">
        <v>1</v>
      </c>
      <c r="H1548" s="6" t="n">
        <v>1.1292</v>
      </c>
      <c r="I1548" s="6" t="n">
        <v>-1.13</v>
      </c>
      <c r="J1548" s="6" t="n">
        <v>-0</v>
      </c>
      <c r="K1548" s="6" t="n">
        <v>-0</v>
      </c>
      <c r="L1548" s="6" t="n">
        <v>-0</v>
      </c>
      <c r="M1548" s="6" t="s">
        <f>=I1548+J1548+K1548+L1548</f>
      </c>
      <c r="N1548" s="16"/>
      <c r="O1548" s="16" t="s">
        <v>643</v>
      </c>
    </row>
    <row collapsed="false" customFormat="false" customHeight="false" hidden="false" ht="12.1" outlineLevel="0" r="1549">
      <c r="A1549" s="20" t="n">
        <v>45967.419247685</v>
      </c>
      <c r="B1549" s="16" t="s">
        <v>69</v>
      </c>
      <c r="C1549" s="16" t="s">
        <v>647</v>
      </c>
      <c r="D1549" s="16" t="s">
        <v>380</v>
      </c>
      <c r="E1549" s="16" t="s">
        <v>50</v>
      </c>
      <c r="F1549" s="16" t="s">
        <v>20</v>
      </c>
      <c r="G1549" s="7" t="n">
        <v>1</v>
      </c>
      <c r="H1549" s="6" t="n">
        <v>1.1292</v>
      </c>
      <c r="I1549" s="6" t="n">
        <v>-1.13</v>
      </c>
      <c r="J1549" s="6" t="n">
        <v>-0</v>
      </c>
      <c r="K1549" s="6" t="n">
        <v>-0</v>
      </c>
      <c r="L1549" s="6" t="n">
        <v>-0</v>
      </c>
      <c r="M1549" s="6" t="s">
        <f>=I1549+J1549+K1549+L1549</f>
      </c>
      <c r="N1549" s="16"/>
      <c r="O1549" s="16" t="s">
        <v>643</v>
      </c>
    </row>
    <row collapsed="false" customFormat="false" customHeight="false" hidden="false" ht="12.1" outlineLevel="0" r="1550">
      <c r="A1550" s="20" t="n">
        <v>45967.419247685</v>
      </c>
      <c r="B1550" s="16" t="s">
        <v>69</v>
      </c>
      <c r="C1550" s="16" t="s">
        <v>647</v>
      </c>
      <c r="D1550" s="16" t="s">
        <v>380</v>
      </c>
      <c r="E1550" s="16" t="s">
        <v>50</v>
      </c>
      <c r="F1550" s="16" t="s">
        <v>20</v>
      </c>
      <c r="G1550" s="7" t="n">
        <v>1</v>
      </c>
      <c r="H1550" s="6" t="n">
        <v>1.1292</v>
      </c>
      <c r="I1550" s="6" t="n">
        <v>-1.13</v>
      </c>
      <c r="J1550" s="6" t="n">
        <v>-0</v>
      </c>
      <c r="K1550" s="6" t="n">
        <v>-0</v>
      </c>
      <c r="L1550" s="6" t="n">
        <v>-0</v>
      </c>
      <c r="M1550" s="6" t="s">
        <f>=I1550+J1550+K1550+L1550</f>
      </c>
      <c r="N1550" s="16"/>
      <c r="O1550" s="16" t="s">
        <v>643</v>
      </c>
    </row>
    <row collapsed="false" customFormat="false" customHeight="false" hidden="false" ht="12.1" outlineLevel="0" r="1551">
      <c r="A1551" s="20" t="n">
        <v>45967.419247685</v>
      </c>
      <c r="B1551" s="16" t="s">
        <v>69</v>
      </c>
      <c r="C1551" s="16" t="s">
        <v>647</v>
      </c>
      <c r="D1551" s="16" t="s">
        <v>380</v>
      </c>
      <c r="E1551" s="16" t="s">
        <v>50</v>
      </c>
      <c r="F1551" s="16" t="s">
        <v>20</v>
      </c>
      <c r="G1551" s="7" t="n">
        <v>1</v>
      </c>
      <c r="H1551" s="6" t="n">
        <v>1.1292</v>
      </c>
      <c r="I1551" s="6" t="n">
        <v>-1.13</v>
      </c>
      <c r="J1551" s="6" t="n">
        <v>-0</v>
      </c>
      <c r="K1551" s="6" t="n">
        <v>-0</v>
      </c>
      <c r="L1551" s="6" t="n">
        <v>-0</v>
      </c>
      <c r="M1551" s="6" t="s">
        <f>=I1551+J1551+K1551+L1551</f>
      </c>
      <c r="N1551" s="16"/>
      <c r="O1551" s="16" t="s">
        <v>643</v>
      </c>
    </row>
    <row collapsed="false" customFormat="false" customHeight="false" hidden="false" ht="12.1" outlineLevel="0" r="1552">
      <c r="A1552" s="20" t="n">
        <v>45967.419247685</v>
      </c>
      <c r="B1552" s="16" t="s">
        <v>69</v>
      </c>
      <c r="C1552" s="16" t="s">
        <v>647</v>
      </c>
      <c r="D1552" s="16" t="s">
        <v>380</v>
      </c>
      <c r="E1552" s="16" t="s">
        <v>50</v>
      </c>
      <c r="F1552" s="16" t="s">
        <v>20</v>
      </c>
      <c r="G1552" s="7" t="n">
        <v>1</v>
      </c>
      <c r="H1552" s="6" t="n">
        <v>1.1292</v>
      </c>
      <c r="I1552" s="6" t="n">
        <v>-1.13</v>
      </c>
      <c r="J1552" s="6" t="n">
        <v>-0</v>
      </c>
      <c r="K1552" s="6" t="n">
        <v>-0</v>
      </c>
      <c r="L1552" s="6" t="n">
        <v>-0</v>
      </c>
      <c r="M1552" s="6" t="s">
        <f>=I1552+J1552+K1552+L1552</f>
      </c>
      <c r="N1552" s="16"/>
      <c r="O1552" s="16" t="s">
        <v>643</v>
      </c>
    </row>
    <row collapsed="false" customFormat="false" customHeight="false" hidden="false" ht="12.1" outlineLevel="0" r="1553">
      <c r="A1553" s="20" t="n">
        <v>45967.419247685</v>
      </c>
      <c r="B1553" s="16" t="s">
        <v>69</v>
      </c>
      <c r="C1553" s="16" t="s">
        <v>647</v>
      </c>
      <c r="D1553" s="16" t="s">
        <v>380</v>
      </c>
      <c r="E1553" s="16" t="s">
        <v>50</v>
      </c>
      <c r="F1553" s="16" t="s">
        <v>20</v>
      </c>
      <c r="G1553" s="7" t="n">
        <v>1</v>
      </c>
      <c r="H1553" s="6" t="n">
        <v>1.1292</v>
      </c>
      <c r="I1553" s="6" t="n">
        <v>-1.13</v>
      </c>
      <c r="J1553" s="6" t="n">
        <v>-0</v>
      </c>
      <c r="K1553" s="6" t="n">
        <v>-0</v>
      </c>
      <c r="L1553" s="6" t="n">
        <v>-0</v>
      </c>
      <c r="M1553" s="6" t="s">
        <f>=I1553+J1553+K1553+L1553</f>
      </c>
      <c r="N1553" s="16"/>
      <c r="O1553" s="16" t="s">
        <v>643</v>
      </c>
    </row>
    <row collapsed="false" customFormat="false" customHeight="false" hidden="false" ht="12.1" outlineLevel="0" r="1554">
      <c r="A1554" s="20" t="n">
        <v>45967.419247685</v>
      </c>
      <c r="B1554" s="16" t="s">
        <v>69</v>
      </c>
      <c r="C1554" s="16" t="s">
        <v>647</v>
      </c>
      <c r="D1554" s="16" t="s">
        <v>380</v>
      </c>
      <c r="E1554" s="16" t="s">
        <v>50</v>
      </c>
      <c r="F1554" s="16" t="s">
        <v>20</v>
      </c>
      <c r="G1554" s="7" t="n">
        <v>1</v>
      </c>
      <c r="H1554" s="6" t="n">
        <v>1.1292</v>
      </c>
      <c r="I1554" s="6" t="n">
        <v>-1.13</v>
      </c>
      <c r="J1554" s="6" t="n">
        <v>-0</v>
      </c>
      <c r="K1554" s="6" t="n">
        <v>-0</v>
      </c>
      <c r="L1554" s="6" t="n">
        <v>-0</v>
      </c>
      <c r="M1554" s="6" t="s">
        <f>=I1554+J1554+K1554+L1554</f>
      </c>
      <c r="N1554" s="16"/>
      <c r="O1554" s="16" t="s">
        <v>643</v>
      </c>
    </row>
    <row collapsed="false" customFormat="false" customHeight="false" hidden="false" ht="12.1" outlineLevel="0" r="1555">
      <c r="A1555" s="20" t="n">
        <v>45967.419247685</v>
      </c>
      <c r="B1555" s="16" t="s">
        <v>69</v>
      </c>
      <c r="C1555" s="16" t="s">
        <v>647</v>
      </c>
      <c r="D1555" s="16" t="s">
        <v>380</v>
      </c>
      <c r="E1555" s="16" t="s">
        <v>50</v>
      </c>
      <c r="F1555" s="16" t="s">
        <v>20</v>
      </c>
      <c r="G1555" s="7" t="n">
        <v>1</v>
      </c>
      <c r="H1555" s="6" t="n">
        <v>1.1292</v>
      </c>
      <c r="I1555" s="6" t="n">
        <v>-1.13</v>
      </c>
      <c r="J1555" s="6" t="n">
        <v>-0</v>
      </c>
      <c r="K1555" s="6" t="n">
        <v>-0</v>
      </c>
      <c r="L1555" s="6" t="n">
        <v>-0</v>
      </c>
      <c r="M1555" s="6" t="s">
        <f>=I1555+J1555+K1555+L1555</f>
      </c>
      <c r="N1555" s="16"/>
      <c r="O1555" s="16" t="s">
        <v>643</v>
      </c>
    </row>
    <row collapsed="false" customFormat="false" customHeight="false" hidden="false" ht="12.1" outlineLevel="0" r="1556">
      <c r="A1556" s="20" t="n">
        <v>45967.419247685</v>
      </c>
      <c r="B1556" s="16" t="s">
        <v>69</v>
      </c>
      <c r="C1556" s="16" t="s">
        <v>647</v>
      </c>
      <c r="D1556" s="16" t="s">
        <v>380</v>
      </c>
      <c r="E1556" s="16" t="s">
        <v>50</v>
      </c>
      <c r="F1556" s="16" t="s">
        <v>20</v>
      </c>
      <c r="G1556" s="7" t="n">
        <v>1</v>
      </c>
      <c r="H1556" s="6" t="n">
        <v>1.1292</v>
      </c>
      <c r="I1556" s="6" t="n">
        <v>-1.13</v>
      </c>
      <c r="J1556" s="6" t="n">
        <v>-0</v>
      </c>
      <c r="K1556" s="6" t="n">
        <v>-0</v>
      </c>
      <c r="L1556" s="6" t="n">
        <v>-0</v>
      </c>
      <c r="M1556" s="6" t="s">
        <f>=I1556+J1556+K1556+L1556</f>
      </c>
      <c r="N1556" s="16"/>
      <c r="O1556" s="16" t="s">
        <v>643</v>
      </c>
    </row>
    <row collapsed="false" customFormat="false" customHeight="false" hidden="false" ht="12.1" outlineLevel="0" r="1557">
      <c r="A1557" s="20" t="n">
        <v>45967.419247685</v>
      </c>
      <c r="B1557" s="16" t="s">
        <v>69</v>
      </c>
      <c r="C1557" s="16" t="s">
        <v>647</v>
      </c>
      <c r="D1557" s="16" t="s">
        <v>380</v>
      </c>
      <c r="E1557" s="16" t="s">
        <v>50</v>
      </c>
      <c r="F1557" s="16" t="s">
        <v>20</v>
      </c>
      <c r="G1557" s="7" t="n">
        <v>1</v>
      </c>
      <c r="H1557" s="6" t="n">
        <v>1.1292</v>
      </c>
      <c r="I1557" s="6" t="n">
        <v>-1.13</v>
      </c>
      <c r="J1557" s="6" t="n">
        <v>-0</v>
      </c>
      <c r="K1557" s="6" t="n">
        <v>-0</v>
      </c>
      <c r="L1557" s="6" t="n">
        <v>-0</v>
      </c>
      <c r="M1557" s="6" t="s">
        <f>=I1557+J1557+K1557+L1557</f>
      </c>
      <c r="N1557" s="16"/>
      <c r="O1557" s="16" t="s">
        <v>643</v>
      </c>
    </row>
    <row collapsed="false" customFormat="false" customHeight="false" hidden="false" ht="12.1" outlineLevel="0" r="1558">
      <c r="A1558" s="20" t="n">
        <v>45967.419247685</v>
      </c>
      <c r="B1558" s="16" t="s">
        <v>69</v>
      </c>
      <c r="C1558" s="16" t="s">
        <v>647</v>
      </c>
      <c r="D1558" s="16" t="s">
        <v>380</v>
      </c>
      <c r="E1558" s="16" t="s">
        <v>50</v>
      </c>
      <c r="F1558" s="16" t="s">
        <v>20</v>
      </c>
      <c r="G1558" s="7" t="n">
        <v>1</v>
      </c>
      <c r="H1558" s="6" t="n">
        <v>1.1292</v>
      </c>
      <c r="I1558" s="6" t="n">
        <v>-1.13</v>
      </c>
      <c r="J1558" s="6" t="n">
        <v>-0</v>
      </c>
      <c r="K1558" s="6" t="n">
        <v>-0</v>
      </c>
      <c r="L1558" s="6" t="n">
        <v>-0</v>
      </c>
      <c r="M1558" s="6" t="s">
        <f>=I1558+J1558+K1558+L1558</f>
      </c>
      <c r="N1558" s="16"/>
      <c r="O1558" s="16" t="s">
        <v>643</v>
      </c>
    </row>
    <row collapsed="false" customFormat="false" customHeight="false" hidden="false" ht="12.1" outlineLevel="0" r="1559">
      <c r="A1559" s="20" t="n">
        <v>45967.419247685</v>
      </c>
      <c r="B1559" s="16" t="s">
        <v>69</v>
      </c>
      <c r="C1559" s="16" t="s">
        <v>647</v>
      </c>
      <c r="D1559" s="16" t="s">
        <v>380</v>
      </c>
      <c r="E1559" s="16" t="s">
        <v>50</v>
      </c>
      <c r="F1559" s="16" t="s">
        <v>20</v>
      </c>
      <c r="G1559" s="7" t="n">
        <v>1</v>
      </c>
      <c r="H1559" s="6" t="n">
        <v>1.1292</v>
      </c>
      <c r="I1559" s="6" t="n">
        <v>-1.13</v>
      </c>
      <c r="J1559" s="6" t="n">
        <v>-0</v>
      </c>
      <c r="K1559" s="6" t="n">
        <v>-0</v>
      </c>
      <c r="L1559" s="6" t="n">
        <v>-0</v>
      </c>
      <c r="M1559" s="6" t="s">
        <f>=I1559+J1559+K1559+L1559</f>
      </c>
      <c r="N1559" s="16"/>
      <c r="O1559" s="16" t="s">
        <v>643</v>
      </c>
    </row>
    <row collapsed="false" customFormat="false" customHeight="false" hidden="false" ht="12.1" outlineLevel="0" r="1560">
      <c r="A1560" s="20" t="n">
        <v>45967.419247685</v>
      </c>
      <c r="B1560" s="16" t="s">
        <v>69</v>
      </c>
      <c r="C1560" s="16" t="s">
        <v>647</v>
      </c>
      <c r="D1560" s="16" t="s">
        <v>380</v>
      </c>
      <c r="E1560" s="16" t="s">
        <v>50</v>
      </c>
      <c r="F1560" s="16" t="s">
        <v>20</v>
      </c>
      <c r="G1560" s="7" t="n">
        <v>1</v>
      </c>
      <c r="H1560" s="6" t="n">
        <v>1.1292</v>
      </c>
      <c r="I1560" s="6" t="n">
        <v>-1.13</v>
      </c>
      <c r="J1560" s="6" t="n">
        <v>-0</v>
      </c>
      <c r="K1560" s="6" t="n">
        <v>-0</v>
      </c>
      <c r="L1560" s="6" t="n">
        <v>-0</v>
      </c>
      <c r="M1560" s="6" t="s">
        <f>=I1560+J1560+K1560+L1560</f>
      </c>
      <c r="N1560" s="16"/>
      <c r="O1560" s="16" t="s">
        <v>643</v>
      </c>
    </row>
    <row collapsed="false" customFormat="false" customHeight="false" hidden="false" ht="12.1" outlineLevel="0" r="1561">
      <c r="A1561" s="20" t="n">
        <v>45967.419247685</v>
      </c>
      <c r="B1561" s="16" t="s">
        <v>69</v>
      </c>
      <c r="C1561" s="16" t="s">
        <v>647</v>
      </c>
      <c r="D1561" s="16" t="s">
        <v>380</v>
      </c>
      <c r="E1561" s="16" t="s">
        <v>50</v>
      </c>
      <c r="F1561" s="16" t="s">
        <v>20</v>
      </c>
      <c r="G1561" s="7" t="n">
        <v>1</v>
      </c>
      <c r="H1561" s="6" t="n">
        <v>1.1292</v>
      </c>
      <c r="I1561" s="6" t="n">
        <v>-1.13</v>
      </c>
      <c r="J1561" s="6" t="n">
        <v>-0</v>
      </c>
      <c r="K1561" s="6" t="n">
        <v>-0</v>
      </c>
      <c r="L1561" s="6" t="n">
        <v>-0</v>
      </c>
      <c r="M1561" s="6" t="s">
        <f>=I1561+J1561+K1561+L1561</f>
      </c>
      <c r="N1561" s="16"/>
      <c r="O1561" s="16" t="s">
        <v>643</v>
      </c>
    </row>
    <row collapsed="false" customFormat="false" customHeight="false" hidden="false" ht="12.1" outlineLevel="0" r="1562">
      <c r="A1562" s="20" t="n">
        <v>45967.419247685</v>
      </c>
      <c r="B1562" s="16" t="s">
        <v>69</v>
      </c>
      <c r="C1562" s="16" t="s">
        <v>647</v>
      </c>
      <c r="D1562" s="16" t="s">
        <v>380</v>
      </c>
      <c r="E1562" s="16" t="s">
        <v>50</v>
      </c>
      <c r="F1562" s="16" t="s">
        <v>20</v>
      </c>
      <c r="G1562" s="7" t="n">
        <v>1</v>
      </c>
      <c r="H1562" s="6" t="n">
        <v>1.1292</v>
      </c>
      <c r="I1562" s="6" t="n">
        <v>-1.13</v>
      </c>
      <c r="J1562" s="6" t="n">
        <v>-0</v>
      </c>
      <c r="K1562" s="6" t="n">
        <v>-0</v>
      </c>
      <c r="L1562" s="6" t="n">
        <v>-0</v>
      </c>
      <c r="M1562" s="6" t="s">
        <f>=I1562+J1562+K1562+L1562</f>
      </c>
      <c r="N1562" s="16"/>
      <c r="O1562" s="16" t="s">
        <v>643</v>
      </c>
    </row>
    <row collapsed="false" customFormat="false" customHeight="false" hidden="false" ht="12.1" outlineLevel="0" r="1563">
      <c r="A1563" s="20" t="n">
        <v>45967.419247685</v>
      </c>
      <c r="B1563" s="16" t="s">
        <v>69</v>
      </c>
      <c r="C1563" s="16" t="s">
        <v>647</v>
      </c>
      <c r="D1563" s="16" t="s">
        <v>380</v>
      </c>
      <c r="E1563" s="16" t="s">
        <v>50</v>
      </c>
      <c r="F1563" s="16" t="s">
        <v>20</v>
      </c>
      <c r="G1563" s="7" t="n">
        <v>1</v>
      </c>
      <c r="H1563" s="6" t="n">
        <v>1.1292</v>
      </c>
      <c r="I1563" s="6" t="n">
        <v>-1.13</v>
      </c>
      <c r="J1563" s="6" t="n">
        <v>-0</v>
      </c>
      <c r="K1563" s="6" t="n">
        <v>-0</v>
      </c>
      <c r="L1563" s="6" t="n">
        <v>-0</v>
      </c>
      <c r="M1563" s="6" t="s">
        <f>=I1563+J1563+K1563+L1563</f>
      </c>
      <c r="N1563" s="16"/>
      <c r="O1563" s="16" t="s">
        <v>643</v>
      </c>
    </row>
    <row collapsed="false" customFormat="false" customHeight="false" hidden="false" ht="12.1" outlineLevel="0" r="1564">
      <c r="A1564" s="20" t="n">
        <v>45967.419247685</v>
      </c>
      <c r="B1564" s="16" t="s">
        <v>69</v>
      </c>
      <c r="C1564" s="16" t="s">
        <v>647</v>
      </c>
      <c r="D1564" s="16" t="s">
        <v>380</v>
      </c>
      <c r="E1564" s="16" t="s">
        <v>50</v>
      </c>
      <c r="F1564" s="16" t="s">
        <v>20</v>
      </c>
      <c r="G1564" s="7" t="n">
        <v>1</v>
      </c>
      <c r="H1564" s="6" t="n">
        <v>1.1292</v>
      </c>
      <c r="I1564" s="6" t="n">
        <v>-1.13</v>
      </c>
      <c r="J1564" s="6" t="n">
        <v>-0</v>
      </c>
      <c r="K1564" s="6" t="n">
        <v>-0</v>
      </c>
      <c r="L1564" s="6" t="n">
        <v>-0</v>
      </c>
      <c r="M1564" s="6" t="s">
        <f>=I1564+J1564+K1564+L1564</f>
      </c>
      <c r="N1564" s="16"/>
      <c r="O1564" s="16" t="s">
        <v>643</v>
      </c>
    </row>
    <row collapsed="false" customFormat="false" customHeight="false" hidden="false" ht="12.1" outlineLevel="0" r="1565">
      <c r="A1565" s="20" t="n">
        <v>45967.419247685</v>
      </c>
      <c r="B1565" s="16" t="s">
        <v>69</v>
      </c>
      <c r="C1565" s="16" t="s">
        <v>647</v>
      </c>
      <c r="D1565" s="16" t="s">
        <v>380</v>
      </c>
      <c r="E1565" s="16" t="s">
        <v>50</v>
      </c>
      <c r="F1565" s="16" t="s">
        <v>20</v>
      </c>
      <c r="G1565" s="7" t="n">
        <v>1</v>
      </c>
      <c r="H1565" s="6" t="n">
        <v>1.1292</v>
      </c>
      <c r="I1565" s="6" t="n">
        <v>-1.13</v>
      </c>
      <c r="J1565" s="6" t="n">
        <v>-0</v>
      </c>
      <c r="K1565" s="6" t="n">
        <v>-0</v>
      </c>
      <c r="L1565" s="6" t="n">
        <v>-0</v>
      </c>
      <c r="M1565" s="6" t="s">
        <f>=I1565+J1565+K1565+L1565</f>
      </c>
      <c r="N1565" s="16"/>
      <c r="O1565" s="16" t="s">
        <v>643</v>
      </c>
    </row>
    <row collapsed="false" customFormat="false" customHeight="false" hidden="false" ht="12.1" outlineLevel="0" r="1566">
      <c r="A1566" s="20" t="n">
        <v>45967.419247685</v>
      </c>
      <c r="B1566" s="16" t="s">
        <v>69</v>
      </c>
      <c r="C1566" s="16" t="s">
        <v>647</v>
      </c>
      <c r="D1566" s="16" t="s">
        <v>380</v>
      </c>
      <c r="E1566" s="16" t="s">
        <v>50</v>
      </c>
      <c r="F1566" s="16" t="s">
        <v>20</v>
      </c>
      <c r="G1566" s="7" t="n">
        <v>1</v>
      </c>
      <c r="H1566" s="6" t="n">
        <v>1.1292</v>
      </c>
      <c r="I1566" s="6" t="n">
        <v>-1.13</v>
      </c>
      <c r="J1566" s="6" t="n">
        <v>-0</v>
      </c>
      <c r="K1566" s="6" t="n">
        <v>-0</v>
      </c>
      <c r="L1566" s="6" t="n">
        <v>-0</v>
      </c>
      <c r="M1566" s="6" t="s">
        <f>=I1566+J1566+K1566+L1566</f>
      </c>
      <c r="N1566" s="16"/>
      <c r="O1566" s="16" t="s">
        <v>643</v>
      </c>
    </row>
    <row collapsed="false" customFormat="false" customHeight="false" hidden="false" ht="12.1" outlineLevel="0" r="1567">
      <c r="A1567" s="20" t="n">
        <v>45967.419247685</v>
      </c>
      <c r="B1567" s="16" t="s">
        <v>69</v>
      </c>
      <c r="C1567" s="16" t="s">
        <v>647</v>
      </c>
      <c r="D1567" s="16" t="s">
        <v>380</v>
      </c>
      <c r="E1567" s="16" t="s">
        <v>50</v>
      </c>
      <c r="F1567" s="16" t="s">
        <v>20</v>
      </c>
      <c r="G1567" s="7" t="n">
        <v>1</v>
      </c>
      <c r="H1567" s="6" t="n">
        <v>1.1292</v>
      </c>
      <c r="I1567" s="6" t="n">
        <v>-1.13</v>
      </c>
      <c r="J1567" s="6" t="n">
        <v>-0</v>
      </c>
      <c r="K1567" s="6" t="n">
        <v>-0</v>
      </c>
      <c r="L1567" s="6" t="n">
        <v>-0</v>
      </c>
      <c r="M1567" s="6" t="s">
        <f>=I1567+J1567+K1567+L1567</f>
      </c>
      <c r="N1567" s="16"/>
      <c r="O1567" s="16" t="s">
        <v>643</v>
      </c>
    </row>
    <row collapsed="false" customFormat="false" customHeight="false" hidden="false" ht="12.1" outlineLevel="0" r="1568">
      <c r="A1568" s="20" t="n">
        <v>45967.419247685</v>
      </c>
      <c r="B1568" s="16" t="s">
        <v>69</v>
      </c>
      <c r="C1568" s="16" t="s">
        <v>647</v>
      </c>
      <c r="D1568" s="16" t="s">
        <v>380</v>
      </c>
      <c r="E1568" s="16" t="s">
        <v>50</v>
      </c>
      <c r="F1568" s="16" t="s">
        <v>20</v>
      </c>
      <c r="G1568" s="7" t="n">
        <v>1</v>
      </c>
      <c r="H1568" s="6" t="n">
        <v>1.1292</v>
      </c>
      <c r="I1568" s="6" t="n">
        <v>-1.13</v>
      </c>
      <c r="J1568" s="6" t="n">
        <v>-0</v>
      </c>
      <c r="K1568" s="6" t="n">
        <v>-0</v>
      </c>
      <c r="L1568" s="6" t="n">
        <v>-0</v>
      </c>
      <c r="M1568" s="6" t="s">
        <f>=I1568+J1568+K1568+L1568</f>
      </c>
      <c r="N1568" s="16"/>
      <c r="O1568" s="16" t="s">
        <v>643</v>
      </c>
    </row>
    <row collapsed="false" customFormat="false" customHeight="false" hidden="false" ht="12.1" outlineLevel="0" r="1569">
      <c r="A1569" s="20" t="n">
        <v>45967.419247685</v>
      </c>
      <c r="B1569" s="16" t="s">
        <v>69</v>
      </c>
      <c r="C1569" s="16" t="s">
        <v>647</v>
      </c>
      <c r="D1569" s="16" t="s">
        <v>380</v>
      </c>
      <c r="E1569" s="16" t="s">
        <v>50</v>
      </c>
      <c r="F1569" s="16" t="s">
        <v>20</v>
      </c>
      <c r="G1569" s="7" t="n">
        <v>1</v>
      </c>
      <c r="H1569" s="6" t="n">
        <v>1.1292</v>
      </c>
      <c r="I1569" s="6" t="n">
        <v>-1.13</v>
      </c>
      <c r="J1569" s="6" t="n">
        <v>-0</v>
      </c>
      <c r="K1569" s="6" t="n">
        <v>-0</v>
      </c>
      <c r="L1569" s="6" t="n">
        <v>-0</v>
      </c>
      <c r="M1569" s="6" t="s">
        <f>=I1569+J1569+K1569+L1569</f>
      </c>
      <c r="N1569" s="16"/>
      <c r="O1569" s="16" t="s">
        <v>643</v>
      </c>
    </row>
    <row collapsed="false" customFormat="false" customHeight="false" hidden="false" ht="12.1" outlineLevel="0" r="1570">
      <c r="A1570" s="20" t="n">
        <v>45967.419247685</v>
      </c>
      <c r="B1570" s="16" t="s">
        <v>69</v>
      </c>
      <c r="C1570" s="16" t="s">
        <v>647</v>
      </c>
      <c r="D1570" s="16" t="s">
        <v>380</v>
      </c>
      <c r="E1570" s="16" t="s">
        <v>50</v>
      </c>
      <c r="F1570" s="16" t="s">
        <v>20</v>
      </c>
      <c r="G1570" s="7" t="n">
        <v>1</v>
      </c>
      <c r="H1570" s="6" t="n">
        <v>1.1292</v>
      </c>
      <c r="I1570" s="6" t="n">
        <v>-1.13</v>
      </c>
      <c r="J1570" s="6" t="n">
        <v>-0</v>
      </c>
      <c r="K1570" s="6" t="n">
        <v>-0</v>
      </c>
      <c r="L1570" s="6" t="n">
        <v>-0</v>
      </c>
      <c r="M1570" s="6" t="s">
        <f>=I1570+J1570+K1570+L1570</f>
      </c>
      <c r="N1570" s="16"/>
      <c r="O1570" s="16" t="s">
        <v>643</v>
      </c>
    </row>
    <row collapsed="false" customFormat="false" customHeight="false" hidden="false" ht="12.1" outlineLevel="0" r="1571">
      <c r="A1571" s="20" t="n">
        <v>45967.419247685</v>
      </c>
      <c r="B1571" s="16" t="s">
        <v>69</v>
      </c>
      <c r="C1571" s="16" t="s">
        <v>647</v>
      </c>
      <c r="D1571" s="16" t="s">
        <v>380</v>
      </c>
      <c r="E1571" s="16" t="s">
        <v>50</v>
      </c>
      <c r="F1571" s="16" t="s">
        <v>20</v>
      </c>
      <c r="G1571" s="7" t="n">
        <v>1</v>
      </c>
      <c r="H1571" s="6" t="n">
        <v>1.1292</v>
      </c>
      <c r="I1571" s="6" t="n">
        <v>-1.13</v>
      </c>
      <c r="J1571" s="6" t="n">
        <v>-0</v>
      </c>
      <c r="K1571" s="6" t="n">
        <v>-0</v>
      </c>
      <c r="L1571" s="6" t="n">
        <v>-0</v>
      </c>
      <c r="M1571" s="6" t="s">
        <f>=I1571+J1571+K1571+L1571</f>
      </c>
      <c r="N1571" s="16"/>
      <c r="O1571" s="16" t="s">
        <v>643</v>
      </c>
    </row>
    <row collapsed="false" customFormat="false" customHeight="false" hidden="false" ht="12.1" outlineLevel="0" r="1572">
      <c r="A1572" s="20" t="n">
        <v>45967.419247685</v>
      </c>
      <c r="B1572" s="16" t="s">
        <v>69</v>
      </c>
      <c r="C1572" s="16" t="s">
        <v>647</v>
      </c>
      <c r="D1572" s="16" t="s">
        <v>380</v>
      </c>
      <c r="E1572" s="16" t="s">
        <v>50</v>
      </c>
      <c r="F1572" s="16" t="s">
        <v>20</v>
      </c>
      <c r="G1572" s="7" t="n">
        <v>1</v>
      </c>
      <c r="H1572" s="6" t="n">
        <v>1.1292</v>
      </c>
      <c r="I1572" s="6" t="n">
        <v>-1.13</v>
      </c>
      <c r="J1572" s="6" t="n">
        <v>-0</v>
      </c>
      <c r="K1572" s="6" t="n">
        <v>-0</v>
      </c>
      <c r="L1572" s="6" t="n">
        <v>-0</v>
      </c>
      <c r="M1572" s="6" t="s">
        <f>=I1572+J1572+K1572+L1572</f>
      </c>
      <c r="N1572" s="16"/>
      <c r="O1572" s="16" t="s">
        <v>643</v>
      </c>
    </row>
    <row collapsed="false" customFormat="false" customHeight="false" hidden="false" ht="12.1" outlineLevel="0" r="1573">
      <c r="A1573" s="20" t="n">
        <v>45967.419247685</v>
      </c>
      <c r="B1573" s="16" t="s">
        <v>69</v>
      </c>
      <c r="C1573" s="16" t="s">
        <v>647</v>
      </c>
      <c r="D1573" s="16" t="s">
        <v>380</v>
      </c>
      <c r="E1573" s="16" t="s">
        <v>50</v>
      </c>
      <c r="F1573" s="16" t="s">
        <v>20</v>
      </c>
      <c r="G1573" s="7" t="n">
        <v>1</v>
      </c>
      <c r="H1573" s="6" t="n">
        <v>1.1292</v>
      </c>
      <c r="I1573" s="6" t="n">
        <v>-1.13</v>
      </c>
      <c r="J1573" s="6" t="n">
        <v>-0</v>
      </c>
      <c r="K1573" s="6" t="n">
        <v>-0</v>
      </c>
      <c r="L1573" s="6" t="n">
        <v>-0</v>
      </c>
      <c r="M1573" s="6" t="s">
        <f>=I1573+J1573+K1573+L1573</f>
      </c>
      <c r="N1573" s="16"/>
      <c r="O1573" s="16" t="s">
        <v>643</v>
      </c>
    </row>
    <row collapsed="false" customFormat="false" customHeight="false" hidden="false" ht="12.1" outlineLevel="0" r="1574">
      <c r="A1574" s="20" t="n">
        <v>45967.419247685</v>
      </c>
      <c r="B1574" s="16" t="s">
        <v>69</v>
      </c>
      <c r="C1574" s="16" t="s">
        <v>647</v>
      </c>
      <c r="D1574" s="16" t="s">
        <v>380</v>
      </c>
      <c r="E1574" s="16" t="s">
        <v>50</v>
      </c>
      <c r="F1574" s="16" t="s">
        <v>20</v>
      </c>
      <c r="G1574" s="7" t="n">
        <v>1</v>
      </c>
      <c r="H1574" s="6" t="n">
        <v>1.1292</v>
      </c>
      <c r="I1574" s="6" t="n">
        <v>-1.13</v>
      </c>
      <c r="J1574" s="6" t="n">
        <v>-0</v>
      </c>
      <c r="K1574" s="6" t="n">
        <v>-0</v>
      </c>
      <c r="L1574" s="6" t="n">
        <v>-0</v>
      </c>
      <c r="M1574" s="6" t="s">
        <f>=I1574+J1574+K1574+L1574</f>
      </c>
      <c r="N1574" s="16"/>
      <c r="O1574" s="16" t="s">
        <v>643</v>
      </c>
    </row>
    <row collapsed="false" customFormat="false" customHeight="false" hidden="false" ht="12.1" outlineLevel="0" r="1575">
      <c r="A1575" s="20" t="n">
        <v>45967.419247685</v>
      </c>
      <c r="B1575" s="16" t="s">
        <v>69</v>
      </c>
      <c r="C1575" s="16" t="s">
        <v>647</v>
      </c>
      <c r="D1575" s="16" t="s">
        <v>380</v>
      </c>
      <c r="E1575" s="16" t="s">
        <v>50</v>
      </c>
      <c r="F1575" s="16" t="s">
        <v>20</v>
      </c>
      <c r="G1575" s="7" t="n">
        <v>1</v>
      </c>
      <c r="H1575" s="6" t="n">
        <v>1.1292</v>
      </c>
      <c r="I1575" s="6" t="n">
        <v>-1.13</v>
      </c>
      <c r="J1575" s="6" t="n">
        <v>-0</v>
      </c>
      <c r="K1575" s="6" t="n">
        <v>-0</v>
      </c>
      <c r="L1575" s="6" t="n">
        <v>-0</v>
      </c>
      <c r="M1575" s="6" t="s">
        <f>=I1575+J1575+K1575+L1575</f>
      </c>
      <c r="N1575" s="16"/>
      <c r="O1575" s="16" t="s">
        <v>643</v>
      </c>
    </row>
    <row collapsed="false" customFormat="false" customHeight="false" hidden="false" ht="12.1" outlineLevel="0" r="1576">
      <c r="A1576" s="20" t="n">
        <v>45967.419247685</v>
      </c>
      <c r="B1576" s="16" t="s">
        <v>69</v>
      </c>
      <c r="C1576" s="16" t="s">
        <v>647</v>
      </c>
      <c r="D1576" s="16" t="s">
        <v>380</v>
      </c>
      <c r="E1576" s="16" t="s">
        <v>50</v>
      </c>
      <c r="F1576" s="16" t="s">
        <v>20</v>
      </c>
      <c r="G1576" s="7" t="n">
        <v>1</v>
      </c>
      <c r="H1576" s="6" t="n">
        <v>1.1292</v>
      </c>
      <c r="I1576" s="6" t="n">
        <v>-1.13</v>
      </c>
      <c r="J1576" s="6" t="n">
        <v>-0</v>
      </c>
      <c r="K1576" s="6" t="n">
        <v>-0</v>
      </c>
      <c r="L1576" s="6" t="n">
        <v>-0</v>
      </c>
      <c r="M1576" s="6" t="s">
        <f>=I1576+J1576+K1576+L1576</f>
      </c>
      <c r="N1576" s="16"/>
      <c r="O1576" s="16" t="s">
        <v>643</v>
      </c>
    </row>
    <row collapsed="false" customFormat="false" customHeight="false" hidden="false" ht="12.1" outlineLevel="0" r="1577">
      <c r="A1577" s="20" t="n">
        <v>45967.419247685</v>
      </c>
      <c r="B1577" s="16" t="s">
        <v>69</v>
      </c>
      <c r="C1577" s="16" t="s">
        <v>647</v>
      </c>
      <c r="D1577" s="16" t="s">
        <v>380</v>
      </c>
      <c r="E1577" s="16" t="s">
        <v>50</v>
      </c>
      <c r="F1577" s="16" t="s">
        <v>20</v>
      </c>
      <c r="G1577" s="7" t="n">
        <v>1</v>
      </c>
      <c r="H1577" s="6" t="n">
        <v>1.1292</v>
      </c>
      <c r="I1577" s="6" t="n">
        <v>-1.13</v>
      </c>
      <c r="J1577" s="6" t="n">
        <v>-0</v>
      </c>
      <c r="K1577" s="6" t="n">
        <v>-0</v>
      </c>
      <c r="L1577" s="6" t="n">
        <v>-0</v>
      </c>
      <c r="M1577" s="6" t="s">
        <f>=I1577+J1577+K1577+L1577</f>
      </c>
      <c r="N1577" s="16"/>
      <c r="O1577" s="16" t="s">
        <v>643</v>
      </c>
    </row>
    <row collapsed="false" customFormat="false" customHeight="false" hidden="false" ht="12.1" outlineLevel="0" r="1578">
      <c r="A1578" s="20" t="n">
        <v>45967.419247685</v>
      </c>
      <c r="B1578" s="16" t="s">
        <v>69</v>
      </c>
      <c r="C1578" s="16" t="s">
        <v>647</v>
      </c>
      <c r="D1578" s="16" t="s">
        <v>380</v>
      </c>
      <c r="E1578" s="16" t="s">
        <v>50</v>
      </c>
      <c r="F1578" s="16" t="s">
        <v>20</v>
      </c>
      <c r="G1578" s="7" t="n">
        <v>1</v>
      </c>
      <c r="H1578" s="6" t="n">
        <v>1.1292</v>
      </c>
      <c r="I1578" s="6" t="n">
        <v>-1.13</v>
      </c>
      <c r="J1578" s="6" t="n">
        <v>-0</v>
      </c>
      <c r="K1578" s="6" t="n">
        <v>-0</v>
      </c>
      <c r="L1578" s="6" t="n">
        <v>-0</v>
      </c>
      <c r="M1578" s="6" t="s">
        <f>=I1578+J1578+K1578+L1578</f>
      </c>
      <c r="N1578" s="16"/>
      <c r="O1578" s="16" t="s">
        <v>643</v>
      </c>
    </row>
    <row collapsed="false" customFormat="false" customHeight="false" hidden="false" ht="12.1" outlineLevel="0" r="1579">
      <c r="A1579" s="20" t="n">
        <v>45967.419247685</v>
      </c>
      <c r="B1579" s="16" t="s">
        <v>69</v>
      </c>
      <c r="C1579" s="16" t="s">
        <v>647</v>
      </c>
      <c r="D1579" s="16" t="s">
        <v>380</v>
      </c>
      <c r="E1579" s="16" t="s">
        <v>50</v>
      </c>
      <c r="F1579" s="16" t="s">
        <v>20</v>
      </c>
      <c r="G1579" s="7" t="n">
        <v>1</v>
      </c>
      <c r="H1579" s="6" t="n">
        <v>1.1292</v>
      </c>
      <c r="I1579" s="6" t="n">
        <v>-1.13</v>
      </c>
      <c r="J1579" s="6" t="n">
        <v>-0</v>
      </c>
      <c r="K1579" s="6" t="n">
        <v>-0</v>
      </c>
      <c r="L1579" s="6" t="n">
        <v>-0</v>
      </c>
      <c r="M1579" s="6" t="s">
        <f>=I1579+J1579+K1579+L1579</f>
      </c>
      <c r="N1579" s="16"/>
      <c r="O1579" s="16" t="s">
        <v>643</v>
      </c>
    </row>
    <row collapsed="false" customFormat="false" customHeight="false" hidden="false" ht="12.1" outlineLevel="0" r="1580">
      <c r="A1580" s="20" t="n">
        <v>45967.419247685</v>
      </c>
      <c r="B1580" s="16" t="s">
        <v>69</v>
      </c>
      <c r="C1580" s="16" t="s">
        <v>647</v>
      </c>
      <c r="D1580" s="16" t="s">
        <v>380</v>
      </c>
      <c r="E1580" s="16" t="s">
        <v>50</v>
      </c>
      <c r="F1580" s="16" t="s">
        <v>20</v>
      </c>
      <c r="G1580" s="7" t="n">
        <v>1</v>
      </c>
      <c r="H1580" s="6" t="n">
        <v>1.1292</v>
      </c>
      <c r="I1580" s="6" t="n">
        <v>-1.13</v>
      </c>
      <c r="J1580" s="6" t="n">
        <v>-0</v>
      </c>
      <c r="K1580" s="6" t="n">
        <v>-0</v>
      </c>
      <c r="L1580" s="6" t="n">
        <v>-0</v>
      </c>
      <c r="M1580" s="6" t="s">
        <f>=I1580+J1580+K1580+L1580</f>
      </c>
      <c r="N1580" s="16"/>
      <c r="O1580" s="16" t="s">
        <v>643</v>
      </c>
    </row>
    <row collapsed="false" customFormat="false" customHeight="false" hidden="false" ht="12.1" outlineLevel="0" r="1581">
      <c r="A1581" s="20" t="n">
        <v>45967.419247685</v>
      </c>
      <c r="B1581" s="16" t="s">
        <v>69</v>
      </c>
      <c r="C1581" s="16" t="s">
        <v>647</v>
      </c>
      <c r="D1581" s="16" t="s">
        <v>380</v>
      </c>
      <c r="E1581" s="16" t="s">
        <v>50</v>
      </c>
      <c r="F1581" s="16" t="s">
        <v>20</v>
      </c>
      <c r="G1581" s="7" t="n">
        <v>1</v>
      </c>
      <c r="H1581" s="6" t="n">
        <v>1.1292</v>
      </c>
      <c r="I1581" s="6" t="n">
        <v>-1.13</v>
      </c>
      <c r="J1581" s="6" t="n">
        <v>-0</v>
      </c>
      <c r="K1581" s="6" t="n">
        <v>-0</v>
      </c>
      <c r="L1581" s="6" t="n">
        <v>-0</v>
      </c>
      <c r="M1581" s="6" t="s">
        <f>=I1581+J1581+K1581+L1581</f>
      </c>
      <c r="N1581" s="16"/>
      <c r="O1581" s="16" t="s">
        <v>643</v>
      </c>
    </row>
    <row collapsed="false" customFormat="false" customHeight="false" hidden="false" ht="12.1" outlineLevel="0" r="1582">
      <c r="A1582" s="20" t="n">
        <v>45967.419247685</v>
      </c>
      <c r="B1582" s="16" t="s">
        <v>69</v>
      </c>
      <c r="C1582" s="16" t="s">
        <v>647</v>
      </c>
      <c r="D1582" s="16" t="s">
        <v>380</v>
      </c>
      <c r="E1582" s="16" t="s">
        <v>50</v>
      </c>
      <c r="F1582" s="16" t="s">
        <v>20</v>
      </c>
      <c r="G1582" s="7" t="n">
        <v>1</v>
      </c>
      <c r="H1582" s="6" t="n">
        <v>1.1292</v>
      </c>
      <c r="I1582" s="6" t="n">
        <v>-1.13</v>
      </c>
      <c r="J1582" s="6" t="n">
        <v>-0</v>
      </c>
      <c r="K1582" s="6" t="n">
        <v>-0</v>
      </c>
      <c r="L1582" s="6" t="n">
        <v>-0</v>
      </c>
      <c r="M1582" s="6" t="s">
        <f>=I1582+J1582+K1582+L1582</f>
      </c>
      <c r="N1582" s="16"/>
      <c r="O1582" s="16" t="s">
        <v>643</v>
      </c>
    </row>
    <row collapsed="false" customFormat="false" customHeight="false" hidden="false" ht="12.1" outlineLevel="0" r="1583">
      <c r="A1583" s="20" t="n">
        <v>45967.419247685</v>
      </c>
      <c r="B1583" s="16" t="s">
        <v>69</v>
      </c>
      <c r="C1583" s="16" t="s">
        <v>647</v>
      </c>
      <c r="D1583" s="16" t="s">
        <v>380</v>
      </c>
      <c r="E1583" s="16" t="s">
        <v>50</v>
      </c>
      <c r="F1583" s="16" t="s">
        <v>20</v>
      </c>
      <c r="G1583" s="7" t="n">
        <v>1</v>
      </c>
      <c r="H1583" s="6" t="n">
        <v>1.1292</v>
      </c>
      <c r="I1583" s="6" t="n">
        <v>-1.13</v>
      </c>
      <c r="J1583" s="6" t="n">
        <v>-0</v>
      </c>
      <c r="K1583" s="6" t="n">
        <v>-0</v>
      </c>
      <c r="L1583" s="6" t="n">
        <v>-0</v>
      </c>
      <c r="M1583" s="6" t="s">
        <f>=I1583+J1583+K1583+L1583</f>
      </c>
      <c r="N1583" s="16"/>
      <c r="O1583" s="16" t="s">
        <v>643</v>
      </c>
    </row>
    <row collapsed="false" customFormat="false" customHeight="false" hidden="false" ht="12.1" outlineLevel="0" r="1584">
      <c r="A1584" s="20" t="n">
        <v>45967.419247685</v>
      </c>
      <c r="B1584" s="16" t="s">
        <v>69</v>
      </c>
      <c r="C1584" s="16" t="s">
        <v>647</v>
      </c>
      <c r="D1584" s="16" t="s">
        <v>380</v>
      </c>
      <c r="E1584" s="16" t="s">
        <v>50</v>
      </c>
      <c r="F1584" s="16" t="s">
        <v>20</v>
      </c>
      <c r="G1584" s="7" t="n">
        <v>1</v>
      </c>
      <c r="H1584" s="6" t="n">
        <v>1.1292</v>
      </c>
      <c r="I1584" s="6" t="n">
        <v>-1.13</v>
      </c>
      <c r="J1584" s="6" t="n">
        <v>-0</v>
      </c>
      <c r="K1584" s="6" t="n">
        <v>-0</v>
      </c>
      <c r="L1584" s="6" t="n">
        <v>-0</v>
      </c>
      <c r="M1584" s="6" t="s">
        <f>=I1584+J1584+K1584+L1584</f>
      </c>
      <c r="N1584" s="16"/>
      <c r="O1584" s="16" t="s">
        <v>643</v>
      </c>
    </row>
    <row collapsed="false" customFormat="false" customHeight="false" hidden="false" ht="12.1" outlineLevel="0" r="1585">
      <c r="A1585" s="20" t="n">
        <v>45967.419247685</v>
      </c>
      <c r="B1585" s="16" t="s">
        <v>69</v>
      </c>
      <c r="C1585" s="16" t="s">
        <v>647</v>
      </c>
      <c r="D1585" s="16" t="s">
        <v>380</v>
      </c>
      <c r="E1585" s="16" t="s">
        <v>50</v>
      </c>
      <c r="F1585" s="16" t="s">
        <v>20</v>
      </c>
      <c r="G1585" s="7" t="n">
        <v>1</v>
      </c>
      <c r="H1585" s="6" t="n">
        <v>1.1292</v>
      </c>
      <c r="I1585" s="6" t="n">
        <v>-1.13</v>
      </c>
      <c r="J1585" s="6" t="n">
        <v>-0</v>
      </c>
      <c r="K1585" s="6" t="n">
        <v>-0</v>
      </c>
      <c r="L1585" s="6" t="n">
        <v>-0</v>
      </c>
      <c r="M1585" s="6" t="s">
        <f>=I1585+J1585+K1585+L1585</f>
      </c>
      <c r="N1585" s="16"/>
      <c r="O1585" s="16" t="s">
        <v>643</v>
      </c>
    </row>
    <row collapsed="false" customFormat="false" customHeight="false" hidden="false" ht="12.1" outlineLevel="0" r="1586">
      <c r="A1586" s="20" t="n">
        <v>45967.419247685</v>
      </c>
      <c r="B1586" s="16" t="s">
        <v>69</v>
      </c>
      <c r="C1586" s="16" t="s">
        <v>647</v>
      </c>
      <c r="D1586" s="16" t="s">
        <v>380</v>
      </c>
      <c r="E1586" s="16" t="s">
        <v>50</v>
      </c>
      <c r="F1586" s="16" t="s">
        <v>20</v>
      </c>
      <c r="G1586" s="7" t="n">
        <v>1</v>
      </c>
      <c r="H1586" s="6" t="n">
        <v>1.1292</v>
      </c>
      <c r="I1586" s="6" t="n">
        <v>-1.13</v>
      </c>
      <c r="J1586" s="6" t="n">
        <v>-0</v>
      </c>
      <c r="K1586" s="6" t="n">
        <v>-0</v>
      </c>
      <c r="L1586" s="6" t="n">
        <v>-0</v>
      </c>
      <c r="M1586" s="6" t="s">
        <f>=I1586+J1586+K1586+L1586</f>
      </c>
      <c r="N1586" s="16"/>
      <c r="O1586" s="16" t="s">
        <v>643</v>
      </c>
    </row>
    <row collapsed="false" customFormat="false" customHeight="false" hidden="false" ht="12.1" outlineLevel="0" r="1587">
      <c r="A1587" s="20" t="n">
        <v>45967.419247685</v>
      </c>
      <c r="B1587" s="16" t="s">
        <v>69</v>
      </c>
      <c r="C1587" s="16" t="s">
        <v>647</v>
      </c>
      <c r="D1587" s="16" t="s">
        <v>380</v>
      </c>
      <c r="E1587" s="16" t="s">
        <v>50</v>
      </c>
      <c r="F1587" s="16" t="s">
        <v>20</v>
      </c>
      <c r="G1587" s="7" t="n">
        <v>1</v>
      </c>
      <c r="H1587" s="6" t="n">
        <v>1.1292</v>
      </c>
      <c r="I1587" s="6" t="n">
        <v>-1.13</v>
      </c>
      <c r="J1587" s="6" t="n">
        <v>-0</v>
      </c>
      <c r="K1587" s="6" t="n">
        <v>-0</v>
      </c>
      <c r="L1587" s="6" t="n">
        <v>-0</v>
      </c>
      <c r="M1587" s="6" t="s">
        <f>=I1587+J1587+K1587+L1587</f>
      </c>
      <c r="N1587" s="16"/>
      <c r="O1587" s="16" t="s">
        <v>643</v>
      </c>
    </row>
    <row collapsed="false" customFormat="false" customHeight="false" hidden="false" ht="12.1" outlineLevel="0" r="1588">
      <c r="A1588" s="20" t="n">
        <v>45967.419247685</v>
      </c>
      <c r="B1588" s="16" t="s">
        <v>69</v>
      </c>
      <c r="C1588" s="16" t="s">
        <v>647</v>
      </c>
      <c r="D1588" s="16" t="s">
        <v>380</v>
      </c>
      <c r="E1588" s="16" t="s">
        <v>50</v>
      </c>
      <c r="F1588" s="16" t="s">
        <v>20</v>
      </c>
      <c r="G1588" s="7" t="n">
        <v>1</v>
      </c>
      <c r="H1588" s="6" t="n">
        <v>1.1292</v>
      </c>
      <c r="I1588" s="6" t="n">
        <v>-1.13</v>
      </c>
      <c r="J1588" s="6" t="n">
        <v>-0</v>
      </c>
      <c r="K1588" s="6" t="n">
        <v>-0</v>
      </c>
      <c r="L1588" s="6" t="n">
        <v>-0</v>
      </c>
      <c r="M1588" s="6" t="s">
        <f>=I1588+J1588+K1588+L1588</f>
      </c>
      <c r="N1588" s="16"/>
      <c r="O1588" s="16" t="s">
        <v>643</v>
      </c>
    </row>
    <row collapsed="false" customFormat="false" customHeight="false" hidden="false" ht="12.1" outlineLevel="0" r="1589">
      <c r="A1589" s="20" t="n">
        <v>45967.419247685</v>
      </c>
      <c r="B1589" s="16" t="s">
        <v>69</v>
      </c>
      <c r="C1589" s="16" t="s">
        <v>647</v>
      </c>
      <c r="D1589" s="16" t="s">
        <v>380</v>
      </c>
      <c r="E1589" s="16" t="s">
        <v>50</v>
      </c>
      <c r="F1589" s="16" t="s">
        <v>20</v>
      </c>
      <c r="G1589" s="7" t="n">
        <v>1</v>
      </c>
      <c r="H1589" s="6" t="n">
        <v>1.1292</v>
      </c>
      <c r="I1589" s="6" t="n">
        <v>-1.13</v>
      </c>
      <c r="J1589" s="6" t="n">
        <v>-0</v>
      </c>
      <c r="K1589" s="6" t="n">
        <v>-0</v>
      </c>
      <c r="L1589" s="6" t="n">
        <v>-0</v>
      </c>
      <c r="M1589" s="6" t="s">
        <f>=I1589+J1589+K1589+L1589</f>
      </c>
      <c r="N1589" s="16"/>
      <c r="O1589" s="16" t="s">
        <v>643</v>
      </c>
    </row>
    <row collapsed="false" customFormat="false" customHeight="false" hidden="false" ht="12.1" outlineLevel="0" r="1590">
      <c r="A1590" s="20" t="n">
        <v>45967.419247685</v>
      </c>
      <c r="B1590" s="16" t="s">
        <v>69</v>
      </c>
      <c r="C1590" s="16" t="s">
        <v>647</v>
      </c>
      <c r="D1590" s="16" t="s">
        <v>380</v>
      </c>
      <c r="E1590" s="16" t="s">
        <v>50</v>
      </c>
      <c r="F1590" s="16" t="s">
        <v>20</v>
      </c>
      <c r="G1590" s="7" t="n">
        <v>1</v>
      </c>
      <c r="H1590" s="6" t="n">
        <v>1.1292</v>
      </c>
      <c r="I1590" s="6" t="n">
        <v>-1.13</v>
      </c>
      <c r="J1590" s="6" t="n">
        <v>-0</v>
      </c>
      <c r="K1590" s="6" t="n">
        <v>-0</v>
      </c>
      <c r="L1590" s="6" t="n">
        <v>-0</v>
      </c>
      <c r="M1590" s="6" t="s">
        <f>=I1590+J1590+K1590+L1590</f>
      </c>
      <c r="N1590" s="16"/>
      <c r="O1590" s="16" t="s">
        <v>643</v>
      </c>
    </row>
    <row collapsed="false" customFormat="false" customHeight="false" hidden="false" ht="12.1" outlineLevel="0" r="1591">
      <c r="A1591" s="20" t="n">
        <v>45967.419247685</v>
      </c>
      <c r="B1591" s="16" t="s">
        <v>69</v>
      </c>
      <c r="C1591" s="16" t="s">
        <v>647</v>
      </c>
      <c r="D1591" s="16" t="s">
        <v>380</v>
      </c>
      <c r="E1591" s="16" t="s">
        <v>50</v>
      </c>
      <c r="F1591" s="16" t="s">
        <v>20</v>
      </c>
      <c r="G1591" s="7" t="n">
        <v>1</v>
      </c>
      <c r="H1591" s="6" t="n">
        <v>1.1292</v>
      </c>
      <c r="I1591" s="6" t="n">
        <v>-1.13</v>
      </c>
      <c r="J1591" s="6" t="n">
        <v>-0</v>
      </c>
      <c r="K1591" s="6" t="n">
        <v>-0</v>
      </c>
      <c r="L1591" s="6" t="n">
        <v>-0</v>
      </c>
      <c r="M1591" s="6" t="s">
        <f>=I1591+J1591+K1591+L1591</f>
      </c>
      <c r="N1591" s="16"/>
      <c r="O1591" s="16" t="s">
        <v>643</v>
      </c>
    </row>
    <row collapsed="false" customFormat="false" customHeight="false" hidden="false" ht="12.1" outlineLevel="0" r="1592">
      <c r="A1592" s="20" t="n">
        <v>45967.419247685</v>
      </c>
      <c r="B1592" s="16" t="s">
        <v>69</v>
      </c>
      <c r="C1592" s="16" t="s">
        <v>647</v>
      </c>
      <c r="D1592" s="16" t="s">
        <v>380</v>
      </c>
      <c r="E1592" s="16" t="s">
        <v>50</v>
      </c>
      <c r="F1592" s="16" t="s">
        <v>20</v>
      </c>
      <c r="G1592" s="7" t="n">
        <v>1</v>
      </c>
      <c r="H1592" s="6" t="n">
        <v>1.1292</v>
      </c>
      <c r="I1592" s="6" t="n">
        <v>-1.13</v>
      </c>
      <c r="J1592" s="6" t="n">
        <v>-0</v>
      </c>
      <c r="K1592" s="6" t="n">
        <v>-0</v>
      </c>
      <c r="L1592" s="6" t="n">
        <v>-0</v>
      </c>
      <c r="M1592" s="6" t="s">
        <f>=I1592+J1592+K1592+L1592</f>
      </c>
      <c r="N1592" s="16"/>
      <c r="O1592" s="16" t="s">
        <v>643</v>
      </c>
    </row>
    <row collapsed="false" customFormat="false" customHeight="false" hidden="false" ht="12.1" outlineLevel="0" r="1593">
      <c r="A1593" s="20" t="n">
        <v>45967.419247685</v>
      </c>
      <c r="B1593" s="16" t="s">
        <v>69</v>
      </c>
      <c r="C1593" s="16" t="s">
        <v>647</v>
      </c>
      <c r="D1593" s="16" t="s">
        <v>380</v>
      </c>
      <c r="E1593" s="16" t="s">
        <v>50</v>
      </c>
      <c r="F1593" s="16" t="s">
        <v>20</v>
      </c>
      <c r="G1593" s="7" t="n">
        <v>1</v>
      </c>
      <c r="H1593" s="6" t="n">
        <v>1.1292</v>
      </c>
      <c r="I1593" s="6" t="n">
        <v>-1.13</v>
      </c>
      <c r="J1593" s="6" t="n">
        <v>-0</v>
      </c>
      <c r="K1593" s="6" t="n">
        <v>-0</v>
      </c>
      <c r="L1593" s="6" t="n">
        <v>-0</v>
      </c>
      <c r="M1593" s="6" t="s">
        <f>=I1593+J1593+K1593+L1593</f>
      </c>
      <c r="N1593" s="16"/>
      <c r="O1593" s="16" t="s">
        <v>643</v>
      </c>
    </row>
    <row collapsed="false" customFormat="false" customHeight="false" hidden="false" ht="12.1" outlineLevel="0" r="1594">
      <c r="A1594" s="20" t="n">
        <v>45967.419247685</v>
      </c>
      <c r="B1594" s="16" t="s">
        <v>69</v>
      </c>
      <c r="C1594" s="16" t="s">
        <v>647</v>
      </c>
      <c r="D1594" s="16" t="s">
        <v>380</v>
      </c>
      <c r="E1594" s="16" t="s">
        <v>50</v>
      </c>
      <c r="F1594" s="16" t="s">
        <v>20</v>
      </c>
      <c r="G1594" s="7" t="n">
        <v>1</v>
      </c>
      <c r="H1594" s="6" t="n">
        <v>1.1292</v>
      </c>
      <c r="I1594" s="6" t="n">
        <v>-1.13</v>
      </c>
      <c r="J1594" s="6" t="n">
        <v>-0</v>
      </c>
      <c r="K1594" s="6" t="n">
        <v>-0</v>
      </c>
      <c r="L1594" s="6" t="n">
        <v>-0</v>
      </c>
      <c r="M1594" s="6" t="s">
        <f>=I1594+J1594+K1594+L1594</f>
      </c>
      <c r="N1594" s="16"/>
      <c r="O1594" s="16" t="s">
        <v>643</v>
      </c>
    </row>
    <row collapsed="false" customFormat="false" customHeight="false" hidden="false" ht="12.1" outlineLevel="0" r="1595">
      <c r="A1595" s="20" t="n">
        <v>45967.419247685</v>
      </c>
      <c r="B1595" s="16" t="s">
        <v>69</v>
      </c>
      <c r="C1595" s="16" t="s">
        <v>647</v>
      </c>
      <c r="D1595" s="16" t="s">
        <v>380</v>
      </c>
      <c r="E1595" s="16" t="s">
        <v>50</v>
      </c>
      <c r="F1595" s="16" t="s">
        <v>20</v>
      </c>
      <c r="G1595" s="7" t="n">
        <v>1</v>
      </c>
      <c r="H1595" s="6" t="n">
        <v>1.1292</v>
      </c>
      <c r="I1595" s="6" t="n">
        <v>-1.13</v>
      </c>
      <c r="J1595" s="6" t="n">
        <v>-0</v>
      </c>
      <c r="K1595" s="6" t="n">
        <v>-0</v>
      </c>
      <c r="L1595" s="6" t="n">
        <v>-0</v>
      </c>
      <c r="M1595" s="6" t="s">
        <f>=I1595+J1595+K1595+L1595</f>
      </c>
      <c r="N1595" s="16"/>
      <c r="O1595" s="16" t="s">
        <v>643</v>
      </c>
    </row>
    <row collapsed="false" customFormat="false" customHeight="false" hidden="false" ht="12.1" outlineLevel="0" r="1596">
      <c r="A1596" s="20" t="n">
        <v>45967.419247685</v>
      </c>
      <c r="B1596" s="16" t="s">
        <v>69</v>
      </c>
      <c r="C1596" s="16" t="s">
        <v>647</v>
      </c>
      <c r="D1596" s="16" t="s">
        <v>380</v>
      </c>
      <c r="E1596" s="16" t="s">
        <v>50</v>
      </c>
      <c r="F1596" s="16" t="s">
        <v>20</v>
      </c>
      <c r="G1596" s="7" t="n">
        <v>1</v>
      </c>
      <c r="H1596" s="6" t="n">
        <v>1.1292</v>
      </c>
      <c r="I1596" s="6" t="n">
        <v>-1.13</v>
      </c>
      <c r="J1596" s="6" t="n">
        <v>-0</v>
      </c>
      <c r="K1596" s="6" t="n">
        <v>-0</v>
      </c>
      <c r="L1596" s="6" t="n">
        <v>-0</v>
      </c>
      <c r="M1596" s="6" t="s">
        <f>=I1596+J1596+K1596+L1596</f>
      </c>
      <c r="N1596" s="16"/>
      <c r="O1596" s="16" t="s">
        <v>643</v>
      </c>
    </row>
    <row collapsed="false" customFormat="false" customHeight="false" hidden="false" ht="12.1" outlineLevel="0" r="1597">
      <c r="A1597" s="20" t="n">
        <v>45967.419247685</v>
      </c>
      <c r="B1597" s="16" t="s">
        <v>69</v>
      </c>
      <c r="C1597" s="16" t="s">
        <v>647</v>
      </c>
      <c r="D1597" s="16" t="s">
        <v>380</v>
      </c>
      <c r="E1597" s="16" t="s">
        <v>50</v>
      </c>
      <c r="F1597" s="16" t="s">
        <v>20</v>
      </c>
      <c r="G1597" s="7" t="n">
        <v>1</v>
      </c>
      <c r="H1597" s="6" t="n">
        <v>1.1292</v>
      </c>
      <c r="I1597" s="6" t="n">
        <v>-1.13</v>
      </c>
      <c r="J1597" s="6" t="n">
        <v>-0</v>
      </c>
      <c r="K1597" s="6" t="n">
        <v>-0</v>
      </c>
      <c r="L1597" s="6" t="n">
        <v>-0</v>
      </c>
      <c r="M1597" s="6" t="s">
        <f>=I1597+J1597+K1597+L1597</f>
      </c>
      <c r="N1597" s="16"/>
      <c r="O1597" s="16" t="s">
        <v>643</v>
      </c>
    </row>
    <row collapsed="false" customFormat="false" customHeight="false" hidden="false" ht="12.1" outlineLevel="0" r="1598">
      <c r="A1598" s="20" t="n">
        <v>45967.419247685</v>
      </c>
      <c r="B1598" s="16" t="s">
        <v>69</v>
      </c>
      <c r="C1598" s="16" t="s">
        <v>647</v>
      </c>
      <c r="D1598" s="16" t="s">
        <v>380</v>
      </c>
      <c r="E1598" s="16" t="s">
        <v>50</v>
      </c>
      <c r="F1598" s="16" t="s">
        <v>20</v>
      </c>
      <c r="G1598" s="7" t="n">
        <v>1</v>
      </c>
      <c r="H1598" s="6" t="n">
        <v>1.1292</v>
      </c>
      <c r="I1598" s="6" t="n">
        <v>-1.13</v>
      </c>
      <c r="J1598" s="6" t="n">
        <v>-0</v>
      </c>
      <c r="K1598" s="6" t="n">
        <v>-0</v>
      </c>
      <c r="L1598" s="6" t="n">
        <v>-0</v>
      </c>
      <c r="M1598" s="6" t="s">
        <f>=I1598+J1598+K1598+L1598</f>
      </c>
      <c r="N1598" s="16"/>
      <c r="O1598" s="16" t="s">
        <v>643</v>
      </c>
    </row>
    <row collapsed="false" customFormat="false" customHeight="false" hidden="false" ht="12.1" outlineLevel="0" r="1599">
      <c r="A1599" s="20" t="n">
        <v>45967.419247685</v>
      </c>
      <c r="B1599" s="16" t="s">
        <v>69</v>
      </c>
      <c r="C1599" s="16" t="s">
        <v>647</v>
      </c>
      <c r="D1599" s="16" t="s">
        <v>380</v>
      </c>
      <c r="E1599" s="16" t="s">
        <v>50</v>
      </c>
      <c r="F1599" s="16" t="s">
        <v>20</v>
      </c>
      <c r="G1599" s="7" t="n">
        <v>1</v>
      </c>
      <c r="H1599" s="6" t="n">
        <v>1.1292</v>
      </c>
      <c r="I1599" s="6" t="n">
        <v>-1.13</v>
      </c>
      <c r="J1599" s="6" t="n">
        <v>-0</v>
      </c>
      <c r="K1599" s="6" t="n">
        <v>-0</v>
      </c>
      <c r="L1599" s="6" t="n">
        <v>-0</v>
      </c>
      <c r="M1599" s="6" t="s">
        <f>=I1599+J1599+K1599+L1599</f>
      </c>
      <c r="N1599" s="16"/>
      <c r="O1599" s="16" t="s">
        <v>643</v>
      </c>
    </row>
    <row collapsed="false" customFormat="false" customHeight="false" hidden="false" ht="12.1" outlineLevel="0" r="1600">
      <c r="A1600" s="20" t="n">
        <v>45967.419247685</v>
      </c>
      <c r="B1600" s="16" t="s">
        <v>69</v>
      </c>
      <c r="C1600" s="16" t="s">
        <v>647</v>
      </c>
      <c r="D1600" s="16" t="s">
        <v>380</v>
      </c>
      <c r="E1600" s="16" t="s">
        <v>50</v>
      </c>
      <c r="F1600" s="16" t="s">
        <v>20</v>
      </c>
      <c r="G1600" s="7" t="n">
        <v>1</v>
      </c>
      <c r="H1600" s="6" t="n">
        <v>1.1292</v>
      </c>
      <c r="I1600" s="6" t="n">
        <v>-1.13</v>
      </c>
      <c r="J1600" s="6" t="n">
        <v>-0</v>
      </c>
      <c r="K1600" s="6" t="n">
        <v>-0</v>
      </c>
      <c r="L1600" s="6" t="n">
        <v>-0</v>
      </c>
      <c r="M1600" s="6" t="s">
        <f>=I1600+J1600+K1600+L1600</f>
      </c>
      <c r="N1600" s="16"/>
      <c r="O1600" s="16" t="s">
        <v>643</v>
      </c>
    </row>
    <row collapsed="false" customFormat="false" customHeight="false" hidden="false" ht="12.1" outlineLevel="0" r="1601">
      <c r="A1601" s="20" t="n">
        <v>45967.419247685</v>
      </c>
      <c r="B1601" s="16" t="s">
        <v>69</v>
      </c>
      <c r="C1601" s="16" t="s">
        <v>647</v>
      </c>
      <c r="D1601" s="16" t="s">
        <v>380</v>
      </c>
      <c r="E1601" s="16" t="s">
        <v>50</v>
      </c>
      <c r="F1601" s="16" t="s">
        <v>20</v>
      </c>
      <c r="G1601" s="7" t="n">
        <v>1</v>
      </c>
      <c r="H1601" s="6" t="n">
        <v>1.1292</v>
      </c>
      <c r="I1601" s="6" t="n">
        <v>-1.13</v>
      </c>
      <c r="J1601" s="6" t="n">
        <v>-0</v>
      </c>
      <c r="K1601" s="6" t="n">
        <v>-0</v>
      </c>
      <c r="L1601" s="6" t="n">
        <v>-0</v>
      </c>
      <c r="M1601" s="6" t="s">
        <f>=I1601+J1601+K1601+L1601</f>
      </c>
      <c r="N1601" s="16"/>
      <c r="O1601" s="16" t="s">
        <v>643</v>
      </c>
    </row>
    <row collapsed="false" customFormat="false" customHeight="false" hidden="false" ht="12.1" outlineLevel="0" r="1602">
      <c r="A1602" s="20" t="n">
        <v>45967.419247685</v>
      </c>
      <c r="B1602" s="16" t="s">
        <v>69</v>
      </c>
      <c r="C1602" s="16" t="s">
        <v>647</v>
      </c>
      <c r="D1602" s="16" t="s">
        <v>380</v>
      </c>
      <c r="E1602" s="16" t="s">
        <v>50</v>
      </c>
      <c r="F1602" s="16" t="s">
        <v>20</v>
      </c>
      <c r="G1602" s="7" t="n">
        <v>1</v>
      </c>
      <c r="H1602" s="6" t="n">
        <v>1.1292</v>
      </c>
      <c r="I1602" s="6" t="n">
        <v>-1.13</v>
      </c>
      <c r="J1602" s="6" t="n">
        <v>-0</v>
      </c>
      <c r="K1602" s="6" t="n">
        <v>-0</v>
      </c>
      <c r="L1602" s="6" t="n">
        <v>-0</v>
      </c>
      <c r="M1602" s="6" t="s">
        <f>=I1602+J1602+K1602+L1602</f>
      </c>
      <c r="N1602" s="16"/>
      <c r="O1602" s="16" t="s">
        <v>643</v>
      </c>
    </row>
    <row collapsed="false" customFormat="false" customHeight="false" hidden="false" ht="12.1" outlineLevel="0" r="1603">
      <c r="A1603" s="20" t="n">
        <v>45967.419247685</v>
      </c>
      <c r="B1603" s="16" t="s">
        <v>69</v>
      </c>
      <c r="C1603" s="16" t="s">
        <v>647</v>
      </c>
      <c r="D1603" s="16" t="s">
        <v>380</v>
      </c>
      <c r="E1603" s="16" t="s">
        <v>50</v>
      </c>
      <c r="F1603" s="16" t="s">
        <v>20</v>
      </c>
      <c r="G1603" s="7" t="n">
        <v>1</v>
      </c>
      <c r="H1603" s="6" t="n">
        <v>1.1292</v>
      </c>
      <c r="I1603" s="6" t="n">
        <v>-1.13</v>
      </c>
      <c r="J1603" s="6" t="n">
        <v>-0</v>
      </c>
      <c r="K1603" s="6" t="n">
        <v>-0</v>
      </c>
      <c r="L1603" s="6" t="n">
        <v>-0</v>
      </c>
      <c r="M1603" s="6" t="s">
        <f>=I1603+J1603+K1603+L1603</f>
      </c>
      <c r="N1603" s="16"/>
      <c r="O1603" s="16" t="s">
        <v>643</v>
      </c>
    </row>
    <row collapsed="false" customFormat="false" customHeight="false" hidden="false" ht="12.1" outlineLevel="0" r="1604">
      <c r="A1604" s="20" t="n">
        <v>45967.419247685</v>
      </c>
      <c r="B1604" s="16" t="s">
        <v>69</v>
      </c>
      <c r="C1604" s="16" t="s">
        <v>647</v>
      </c>
      <c r="D1604" s="16" t="s">
        <v>380</v>
      </c>
      <c r="E1604" s="16" t="s">
        <v>50</v>
      </c>
      <c r="F1604" s="16" t="s">
        <v>20</v>
      </c>
      <c r="G1604" s="7" t="n">
        <v>1</v>
      </c>
      <c r="H1604" s="6" t="n">
        <v>1.1292</v>
      </c>
      <c r="I1604" s="6" t="n">
        <v>-1.13</v>
      </c>
      <c r="J1604" s="6" t="n">
        <v>-0</v>
      </c>
      <c r="K1604" s="6" t="n">
        <v>-0</v>
      </c>
      <c r="L1604" s="6" t="n">
        <v>-0</v>
      </c>
      <c r="M1604" s="6" t="s">
        <f>=I1604+J1604+K1604+L1604</f>
      </c>
      <c r="N1604" s="16"/>
      <c r="O1604" s="16" t="s">
        <v>643</v>
      </c>
    </row>
    <row collapsed="false" customFormat="false" customHeight="false" hidden="false" ht="12.1" outlineLevel="0" r="1605">
      <c r="A1605" s="20" t="n">
        <v>45967.419247685</v>
      </c>
      <c r="B1605" s="16" t="s">
        <v>69</v>
      </c>
      <c r="C1605" s="16" t="s">
        <v>647</v>
      </c>
      <c r="D1605" s="16" t="s">
        <v>380</v>
      </c>
      <c r="E1605" s="16" t="s">
        <v>50</v>
      </c>
      <c r="F1605" s="16" t="s">
        <v>20</v>
      </c>
      <c r="G1605" s="7" t="n">
        <v>1</v>
      </c>
      <c r="H1605" s="6" t="n">
        <v>1.1292</v>
      </c>
      <c r="I1605" s="6" t="n">
        <v>-1.13</v>
      </c>
      <c r="J1605" s="6" t="n">
        <v>-0</v>
      </c>
      <c r="K1605" s="6" t="n">
        <v>-0</v>
      </c>
      <c r="L1605" s="6" t="n">
        <v>-0</v>
      </c>
      <c r="M1605" s="6" t="s">
        <f>=I1605+J1605+K1605+L1605</f>
      </c>
      <c r="N1605" s="16"/>
      <c r="O1605" s="16" t="s">
        <v>643</v>
      </c>
    </row>
    <row collapsed="false" customFormat="false" customHeight="false" hidden="false" ht="12.1" outlineLevel="0" r="1606">
      <c r="A1606" s="20" t="n">
        <v>45967.419247685</v>
      </c>
      <c r="B1606" s="16" t="s">
        <v>69</v>
      </c>
      <c r="C1606" s="16" t="s">
        <v>647</v>
      </c>
      <c r="D1606" s="16" t="s">
        <v>380</v>
      </c>
      <c r="E1606" s="16" t="s">
        <v>50</v>
      </c>
      <c r="F1606" s="16" t="s">
        <v>20</v>
      </c>
      <c r="G1606" s="7" t="n">
        <v>1</v>
      </c>
      <c r="H1606" s="6" t="n">
        <v>1.1292</v>
      </c>
      <c r="I1606" s="6" t="n">
        <v>-1.13</v>
      </c>
      <c r="J1606" s="6" t="n">
        <v>-0</v>
      </c>
      <c r="K1606" s="6" t="n">
        <v>-0</v>
      </c>
      <c r="L1606" s="6" t="n">
        <v>-0</v>
      </c>
      <c r="M1606" s="6" t="s">
        <f>=I1606+J1606+K1606+L1606</f>
      </c>
      <c r="N1606" s="16"/>
      <c r="O1606" s="16" t="s">
        <v>643</v>
      </c>
    </row>
    <row collapsed="false" customFormat="false" customHeight="false" hidden="false" ht="12.1" outlineLevel="0" r="1607">
      <c r="A1607" s="20" t="n">
        <v>45967.419247685</v>
      </c>
      <c r="B1607" s="16" t="s">
        <v>69</v>
      </c>
      <c r="C1607" s="16" t="s">
        <v>647</v>
      </c>
      <c r="D1607" s="16" t="s">
        <v>380</v>
      </c>
      <c r="E1607" s="16" t="s">
        <v>50</v>
      </c>
      <c r="F1607" s="16" t="s">
        <v>20</v>
      </c>
      <c r="G1607" s="7" t="n">
        <v>1</v>
      </c>
      <c r="H1607" s="6" t="n">
        <v>1.1292</v>
      </c>
      <c r="I1607" s="6" t="n">
        <v>-1.13</v>
      </c>
      <c r="J1607" s="6" t="n">
        <v>-0</v>
      </c>
      <c r="K1607" s="6" t="n">
        <v>-0</v>
      </c>
      <c r="L1607" s="6" t="n">
        <v>-0</v>
      </c>
      <c r="M1607" s="6" t="s">
        <f>=I1607+J1607+K1607+L1607</f>
      </c>
      <c r="N1607" s="16"/>
      <c r="O1607" s="16" t="s">
        <v>643</v>
      </c>
    </row>
    <row collapsed="false" customFormat="false" customHeight="false" hidden="false" ht="12.1" outlineLevel="0" r="1608">
      <c r="A1608" s="20" t="n">
        <v>45967.419247685</v>
      </c>
      <c r="B1608" s="16" t="s">
        <v>69</v>
      </c>
      <c r="C1608" s="16" t="s">
        <v>647</v>
      </c>
      <c r="D1608" s="16" t="s">
        <v>380</v>
      </c>
      <c r="E1608" s="16" t="s">
        <v>50</v>
      </c>
      <c r="F1608" s="16" t="s">
        <v>20</v>
      </c>
      <c r="G1608" s="7" t="n">
        <v>1</v>
      </c>
      <c r="H1608" s="6" t="n">
        <v>1.1292</v>
      </c>
      <c r="I1608" s="6" t="n">
        <v>-1.13</v>
      </c>
      <c r="J1608" s="6" t="n">
        <v>-0</v>
      </c>
      <c r="K1608" s="6" t="n">
        <v>-0</v>
      </c>
      <c r="L1608" s="6" t="n">
        <v>-0</v>
      </c>
      <c r="M1608" s="6" t="s">
        <f>=I1608+J1608+K1608+L1608</f>
      </c>
      <c r="N1608" s="16"/>
      <c r="O1608" s="16" t="s">
        <v>643</v>
      </c>
    </row>
    <row collapsed="false" customFormat="false" customHeight="false" hidden="false" ht="12.1" outlineLevel="0" r="1609">
      <c r="A1609" s="20" t="n">
        <v>45967.419247685</v>
      </c>
      <c r="B1609" s="16" t="s">
        <v>69</v>
      </c>
      <c r="C1609" s="16" t="s">
        <v>647</v>
      </c>
      <c r="D1609" s="16" t="s">
        <v>380</v>
      </c>
      <c r="E1609" s="16" t="s">
        <v>50</v>
      </c>
      <c r="F1609" s="16" t="s">
        <v>20</v>
      </c>
      <c r="G1609" s="7" t="n">
        <v>1</v>
      </c>
      <c r="H1609" s="6" t="n">
        <v>1.1292</v>
      </c>
      <c r="I1609" s="6" t="n">
        <v>-1.13</v>
      </c>
      <c r="J1609" s="6" t="n">
        <v>-0</v>
      </c>
      <c r="K1609" s="6" t="n">
        <v>-0</v>
      </c>
      <c r="L1609" s="6" t="n">
        <v>-0</v>
      </c>
      <c r="M1609" s="6" t="s">
        <f>=I1609+J1609+K1609+L1609</f>
      </c>
      <c r="N1609" s="16"/>
      <c r="O1609" s="16" t="s">
        <v>643</v>
      </c>
    </row>
    <row collapsed="false" customFormat="false" customHeight="false" hidden="false" ht="12.1" outlineLevel="0" r="1610">
      <c r="A1610" s="20" t="n">
        <v>45967.419247685</v>
      </c>
      <c r="B1610" s="16" t="s">
        <v>69</v>
      </c>
      <c r="C1610" s="16" t="s">
        <v>647</v>
      </c>
      <c r="D1610" s="16" t="s">
        <v>380</v>
      </c>
      <c r="E1610" s="16" t="s">
        <v>50</v>
      </c>
      <c r="F1610" s="16" t="s">
        <v>20</v>
      </c>
      <c r="G1610" s="7" t="n">
        <v>1</v>
      </c>
      <c r="H1610" s="6" t="n">
        <v>1.1292</v>
      </c>
      <c r="I1610" s="6" t="n">
        <v>-1.13</v>
      </c>
      <c r="J1610" s="6" t="n">
        <v>-0</v>
      </c>
      <c r="K1610" s="6" t="n">
        <v>-0</v>
      </c>
      <c r="L1610" s="6" t="n">
        <v>-0</v>
      </c>
      <c r="M1610" s="6" t="s">
        <f>=I1610+J1610+K1610+L1610</f>
      </c>
      <c r="N1610" s="16"/>
      <c r="O1610" s="16" t="s">
        <v>643</v>
      </c>
    </row>
    <row collapsed="false" customFormat="false" customHeight="false" hidden="false" ht="12.1" outlineLevel="0" r="1611">
      <c r="A1611" s="20" t="n">
        <v>45967.419247685</v>
      </c>
      <c r="B1611" s="16" t="s">
        <v>69</v>
      </c>
      <c r="C1611" s="16" t="s">
        <v>647</v>
      </c>
      <c r="D1611" s="16" t="s">
        <v>380</v>
      </c>
      <c r="E1611" s="16" t="s">
        <v>50</v>
      </c>
      <c r="F1611" s="16" t="s">
        <v>20</v>
      </c>
      <c r="G1611" s="7" t="n">
        <v>1</v>
      </c>
      <c r="H1611" s="6" t="n">
        <v>1.1292</v>
      </c>
      <c r="I1611" s="6" t="n">
        <v>-1.13</v>
      </c>
      <c r="J1611" s="6" t="n">
        <v>-0</v>
      </c>
      <c r="K1611" s="6" t="n">
        <v>-0</v>
      </c>
      <c r="L1611" s="6" t="n">
        <v>-0</v>
      </c>
      <c r="M1611" s="6" t="s">
        <f>=I1611+J1611+K1611+L1611</f>
      </c>
      <c r="N1611" s="16"/>
      <c r="O1611" s="16" t="s">
        <v>643</v>
      </c>
    </row>
    <row collapsed="false" customFormat="false" customHeight="false" hidden="false" ht="12.1" outlineLevel="0" r="1612">
      <c r="A1612" s="20" t="n">
        <v>45967.419247685</v>
      </c>
      <c r="B1612" s="16" t="s">
        <v>69</v>
      </c>
      <c r="C1612" s="16" t="s">
        <v>647</v>
      </c>
      <c r="D1612" s="16" t="s">
        <v>380</v>
      </c>
      <c r="E1612" s="16" t="s">
        <v>50</v>
      </c>
      <c r="F1612" s="16" t="s">
        <v>20</v>
      </c>
      <c r="G1612" s="7" t="n">
        <v>1</v>
      </c>
      <c r="H1612" s="6" t="n">
        <v>1.1292</v>
      </c>
      <c r="I1612" s="6" t="n">
        <v>-1.13</v>
      </c>
      <c r="J1612" s="6" t="n">
        <v>-0</v>
      </c>
      <c r="K1612" s="6" t="n">
        <v>-0</v>
      </c>
      <c r="L1612" s="6" t="n">
        <v>-0</v>
      </c>
      <c r="M1612" s="6" t="s">
        <f>=I1612+J1612+K1612+L1612</f>
      </c>
      <c r="N1612" s="16"/>
      <c r="O1612" s="16" t="s">
        <v>643</v>
      </c>
    </row>
    <row collapsed="false" customFormat="false" customHeight="false" hidden="false" ht="12.1" outlineLevel="0" r="1613">
      <c r="A1613" s="29" t="n">
        <v>45967.992928241</v>
      </c>
      <c r="B1613" s="30" t="s">
        <v>69</v>
      </c>
      <c r="C1613" s="30" t="s">
        <v>647</v>
      </c>
      <c r="D1613" s="30" t="s">
        <v>381</v>
      </c>
      <c r="E1613" s="30" t="s">
        <v>50</v>
      </c>
      <c r="F1613" s="30" t="s">
        <v>20</v>
      </c>
      <c r="G1613" s="31" t="n">
        <v>-1</v>
      </c>
      <c r="H1613" s="32" t="n">
        <v>1.1295</v>
      </c>
      <c r="I1613" s="32" t="n">
        <v>1.13</v>
      </c>
      <c r="J1613" s="32" t="n">
        <v>0</v>
      </c>
      <c r="K1613" s="32" t="n">
        <v>-0</v>
      </c>
      <c r="L1613" s="32" t="n">
        <v>-0</v>
      </c>
      <c r="M1613" s="6" t="s">
        <f>=I1613+J1613+K1613+L1613</f>
      </c>
      <c r="N1613" s="30"/>
      <c r="O1613" s="30" t="s">
        <v>643</v>
      </c>
    </row>
    <row collapsed="false" customFormat="false" customHeight="false" hidden="false" ht="12.1" outlineLevel="0" r="1614">
      <c r="A1614" s="29" t="n">
        <v>45967.992928241</v>
      </c>
      <c r="B1614" s="30" t="s">
        <v>69</v>
      </c>
      <c r="C1614" s="30" t="s">
        <v>647</v>
      </c>
      <c r="D1614" s="30" t="s">
        <v>381</v>
      </c>
      <c r="E1614" s="30" t="s">
        <v>50</v>
      </c>
      <c r="F1614" s="30" t="s">
        <v>20</v>
      </c>
      <c r="G1614" s="31" t="n">
        <v>-1</v>
      </c>
      <c r="H1614" s="32" t="n">
        <v>1.1295</v>
      </c>
      <c r="I1614" s="32" t="n">
        <v>1.13</v>
      </c>
      <c r="J1614" s="32" t="n">
        <v>0</v>
      </c>
      <c r="K1614" s="32" t="n">
        <v>-0</v>
      </c>
      <c r="L1614" s="32" t="n">
        <v>-0</v>
      </c>
      <c r="M1614" s="6" t="s">
        <f>=I1614+J1614+K1614+L1614</f>
      </c>
      <c r="N1614" s="30"/>
      <c r="O1614" s="30" t="s">
        <v>643</v>
      </c>
    </row>
    <row collapsed="false" customFormat="false" customHeight="false" hidden="false" ht="12.1" outlineLevel="0" r="1615">
      <c r="A1615" s="29" t="n">
        <v>45967.992928241</v>
      </c>
      <c r="B1615" s="30" t="s">
        <v>69</v>
      </c>
      <c r="C1615" s="30" t="s">
        <v>647</v>
      </c>
      <c r="D1615" s="30" t="s">
        <v>381</v>
      </c>
      <c r="E1615" s="30" t="s">
        <v>50</v>
      </c>
      <c r="F1615" s="30" t="s">
        <v>20</v>
      </c>
      <c r="G1615" s="31" t="n">
        <v>-1</v>
      </c>
      <c r="H1615" s="32" t="n">
        <v>1.1295</v>
      </c>
      <c r="I1615" s="32" t="n">
        <v>1.13</v>
      </c>
      <c r="J1615" s="32" t="n">
        <v>0</v>
      </c>
      <c r="K1615" s="32" t="n">
        <v>-0</v>
      </c>
      <c r="L1615" s="32" t="n">
        <v>-0</v>
      </c>
      <c r="M1615" s="6" t="s">
        <f>=I1615+J1615+K1615+L1615</f>
      </c>
      <c r="N1615" s="30"/>
      <c r="O1615" s="30" t="s">
        <v>643</v>
      </c>
    </row>
    <row collapsed="false" customFormat="false" customHeight="false" hidden="false" ht="12.1" outlineLevel="0" r="1616">
      <c r="A1616" s="29" t="n">
        <v>45967.992928241</v>
      </c>
      <c r="B1616" s="30" t="s">
        <v>69</v>
      </c>
      <c r="C1616" s="30" t="s">
        <v>647</v>
      </c>
      <c r="D1616" s="30" t="s">
        <v>381</v>
      </c>
      <c r="E1616" s="30" t="s">
        <v>50</v>
      </c>
      <c r="F1616" s="30" t="s">
        <v>20</v>
      </c>
      <c r="G1616" s="31" t="n">
        <v>-1</v>
      </c>
      <c r="H1616" s="32" t="n">
        <v>1.1295</v>
      </c>
      <c r="I1616" s="32" t="n">
        <v>1.13</v>
      </c>
      <c r="J1616" s="32" t="n">
        <v>0</v>
      </c>
      <c r="K1616" s="32" t="n">
        <v>-0</v>
      </c>
      <c r="L1616" s="32" t="n">
        <v>-0</v>
      </c>
      <c r="M1616" s="6" t="s">
        <f>=I1616+J1616+K1616+L1616</f>
      </c>
      <c r="N1616" s="30"/>
      <c r="O1616" s="30" t="s">
        <v>643</v>
      </c>
    </row>
    <row collapsed="false" customFormat="false" customHeight="false" hidden="false" ht="12.1" outlineLevel="0" r="1617">
      <c r="A1617" s="29" t="n">
        <v>45967.992928241</v>
      </c>
      <c r="B1617" s="30" t="s">
        <v>69</v>
      </c>
      <c r="C1617" s="30" t="s">
        <v>647</v>
      </c>
      <c r="D1617" s="30" t="s">
        <v>381</v>
      </c>
      <c r="E1617" s="30" t="s">
        <v>50</v>
      </c>
      <c r="F1617" s="30" t="s">
        <v>20</v>
      </c>
      <c r="G1617" s="31" t="n">
        <v>-1</v>
      </c>
      <c r="H1617" s="32" t="n">
        <v>1.1295</v>
      </c>
      <c r="I1617" s="32" t="n">
        <v>1.13</v>
      </c>
      <c r="J1617" s="32" t="n">
        <v>0</v>
      </c>
      <c r="K1617" s="32" t="n">
        <v>-0</v>
      </c>
      <c r="L1617" s="32" t="n">
        <v>-0</v>
      </c>
      <c r="M1617" s="6" t="s">
        <f>=I1617+J1617+K1617+L1617</f>
      </c>
      <c r="N1617" s="30"/>
      <c r="O1617" s="30" t="s">
        <v>643</v>
      </c>
    </row>
    <row collapsed="false" customFormat="false" customHeight="false" hidden="false" ht="12.1" outlineLevel="0" r="1618">
      <c r="A1618" s="29" t="n">
        <v>45967.992928241</v>
      </c>
      <c r="B1618" s="30" t="s">
        <v>69</v>
      </c>
      <c r="C1618" s="30" t="s">
        <v>647</v>
      </c>
      <c r="D1618" s="30" t="s">
        <v>381</v>
      </c>
      <c r="E1618" s="30" t="s">
        <v>50</v>
      </c>
      <c r="F1618" s="30" t="s">
        <v>20</v>
      </c>
      <c r="G1618" s="31" t="n">
        <v>-1</v>
      </c>
      <c r="H1618" s="32" t="n">
        <v>1.1295</v>
      </c>
      <c r="I1618" s="32" t="n">
        <v>1.13</v>
      </c>
      <c r="J1618" s="32" t="n">
        <v>0</v>
      </c>
      <c r="K1618" s="32" t="n">
        <v>-0</v>
      </c>
      <c r="L1618" s="32" t="n">
        <v>-0</v>
      </c>
      <c r="M1618" s="6" t="s">
        <f>=I1618+J1618+K1618+L1618</f>
      </c>
      <c r="N1618" s="30"/>
      <c r="O1618" s="30" t="s">
        <v>643</v>
      </c>
    </row>
    <row collapsed="false" customFormat="false" customHeight="false" hidden="false" ht="12.1" outlineLevel="0" r="1619">
      <c r="A1619" s="29" t="n">
        <v>45967.992928241</v>
      </c>
      <c r="B1619" s="30" t="s">
        <v>69</v>
      </c>
      <c r="C1619" s="30" t="s">
        <v>647</v>
      </c>
      <c r="D1619" s="30" t="s">
        <v>381</v>
      </c>
      <c r="E1619" s="30" t="s">
        <v>50</v>
      </c>
      <c r="F1619" s="30" t="s">
        <v>20</v>
      </c>
      <c r="G1619" s="31" t="n">
        <v>-1</v>
      </c>
      <c r="H1619" s="32" t="n">
        <v>1.1295</v>
      </c>
      <c r="I1619" s="32" t="n">
        <v>1.13</v>
      </c>
      <c r="J1619" s="32" t="n">
        <v>0</v>
      </c>
      <c r="K1619" s="32" t="n">
        <v>-0</v>
      </c>
      <c r="L1619" s="32" t="n">
        <v>-0</v>
      </c>
      <c r="M1619" s="6" t="s">
        <f>=I1619+J1619+K1619+L1619</f>
      </c>
      <c r="N1619" s="30"/>
      <c r="O1619" s="30" t="s">
        <v>643</v>
      </c>
    </row>
    <row collapsed="false" customFormat="false" customHeight="false" hidden="false" ht="12.1" outlineLevel="0" r="1620">
      <c r="A1620" s="29" t="n">
        <v>45967.992928241</v>
      </c>
      <c r="B1620" s="30" t="s">
        <v>69</v>
      </c>
      <c r="C1620" s="30" t="s">
        <v>647</v>
      </c>
      <c r="D1620" s="30" t="s">
        <v>381</v>
      </c>
      <c r="E1620" s="30" t="s">
        <v>50</v>
      </c>
      <c r="F1620" s="30" t="s">
        <v>20</v>
      </c>
      <c r="G1620" s="31" t="n">
        <v>-1</v>
      </c>
      <c r="H1620" s="32" t="n">
        <v>1.1295</v>
      </c>
      <c r="I1620" s="32" t="n">
        <v>1.13</v>
      </c>
      <c r="J1620" s="32" t="n">
        <v>0</v>
      </c>
      <c r="K1620" s="32" t="n">
        <v>-0</v>
      </c>
      <c r="L1620" s="32" t="n">
        <v>-0</v>
      </c>
      <c r="M1620" s="6" t="s">
        <f>=I1620+J1620+K1620+L1620</f>
      </c>
      <c r="N1620" s="30"/>
      <c r="O1620" s="30" t="s">
        <v>643</v>
      </c>
    </row>
    <row collapsed="false" customFormat="false" customHeight="false" hidden="false" ht="12.1" outlineLevel="0" r="1621">
      <c r="A1621" s="29" t="n">
        <v>45967.992928241</v>
      </c>
      <c r="B1621" s="30" t="s">
        <v>69</v>
      </c>
      <c r="C1621" s="30" t="s">
        <v>647</v>
      </c>
      <c r="D1621" s="30" t="s">
        <v>381</v>
      </c>
      <c r="E1621" s="30" t="s">
        <v>50</v>
      </c>
      <c r="F1621" s="30" t="s">
        <v>20</v>
      </c>
      <c r="G1621" s="31" t="n">
        <v>-1</v>
      </c>
      <c r="H1621" s="32" t="n">
        <v>1.1295</v>
      </c>
      <c r="I1621" s="32" t="n">
        <v>1.13</v>
      </c>
      <c r="J1621" s="32" t="n">
        <v>0</v>
      </c>
      <c r="K1621" s="32" t="n">
        <v>-0</v>
      </c>
      <c r="L1621" s="32" t="n">
        <v>-0</v>
      </c>
      <c r="M1621" s="6" t="s">
        <f>=I1621+J1621+K1621+L1621</f>
      </c>
      <c r="N1621" s="30"/>
      <c r="O1621" s="30" t="s">
        <v>643</v>
      </c>
    </row>
    <row collapsed="false" customFormat="false" customHeight="false" hidden="false" ht="12.1" outlineLevel="0" r="1622">
      <c r="A1622" s="29" t="n">
        <v>45967.992928241</v>
      </c>
      <c r="B1622" s="30" t="s">
        <v>69</v>
      </c>
      <c r="C1622" s="30" t="s">
        <v>647</v>
      </c>
      <c r="D1622" s="30" t="s">
        <v>381</v>
      </c>
      <c r="E1622" s="30" t="s">
        <v>50</v>
      </c>
      <c r="F1622" s="30" t="s">
        <v>20</v>
      </c>
      <c r="G1622" s="31" t="n">
        <v>-1</v>
      </c>
      <c r="H1622" s="32" t="n">
        <v>1.1295</v>
      </c>
      <c r="I1622" s="32" t="n">
        <v>1.13</v>
      </c>
      <c r="J1622" s="32" t="n">
        <v>0</v>
      </c>
      <c r="K1622" s="32" t="n">
        <v>-0</v>
      </c>
      <c r="L1622" s="32" t="n">
        <v>-0</v>
      </c>
      <c r="M1622" s="6" t="s">
        <f>=I1622+J1622+K1622+L1622</f>
      </c>
      <c r="N1622" s="30"/>
      <c r="O1622" s="30" t="s">
        <v>643</v>
      </c>
    </row>
    <row collapsed="false" customFormat="false" customHeight="false" hidden="false" ht="12.1" outlineLevel="0" r="1623">
      <c r="A1623" s="29" t="n">
        <v>45967.992928241</v>
      </c>
      <c r="B1623" s="30" t="s">
        <v>69</v>
      </c>
      <c r="C1623" s="30" t="s">
        <v>647</v>
      </c>
      <c r="D1623" s="30" t="s">
        <v>381</v>
      </c>
      <c r="E1623" s="30" t="s">
        <v>50</v>
      </c>
      <c r="F1623" s="30" t="s">
        <v>20</v>
      </c>
      <c r="G1623" s="31" t="n">
        <v>-1</v>
      </c>
      <c r="H1623" s="32" t="n">
        <v>1.1295</v>
      </c>
      <c r="I1623" s="32" t="n">
        <v>1.13</v>
      </c>
      <c r="J1623" s="32" t="n">
        <v>0</v>
      </c>
      <c r="K1623" s="32" t="n">
        <v>-0</v>
      </c>
      <c r="L1623" s="32" t="n">
        <v>-0</v>
      </c>
      <c r="M1623" s="6" t="s">
        <f>=I1623+J1623+K1623+L1623</f>
      </c>
      <c r="N1623" s="30"/>
      <c r="O1623" s="30" t="s">
        <v>643</v>
      </c>
    </row>
    <row collapsed="false" customFormat="false" customHeight="false" hidden="false" ht="12.1" outlineLevel="0" r="1624">
      <c r="A1624" s="29" t="n">
        <v>45967.992928241</v>
      </c>
      <c r="B1624" s="30" t="s">
        <v>69</v>
      </c>
      <c r="C1624" s="30" t="s">
        <v>647</v>
      </c>
      <c r="D1624" s="30" t="s">
        <v>381</v>
      </c>
      <c r="E1624" s="30" t="s">
        <v>50</v>
      </c>
      <c r="F1624" s="30" t="s">
        <v>20</v>
      </c>
      <c r="G1624" s="31" t="n">
        <v>-1</v>
      </c>
      <c r="H1624" s="32" t="n">
        <v>1.1295</v>
      </c>
      <c r="I1624" s="32" t="n">
        <v>1.13</v>
      </c>
      <c r="J1624" s="32" t="n">
        <v>0</v>
      </c>
      <c r="K1624" s="32" t="n">
        <v>-0</v>
      </c>
      <c r="L1624" s="32" t="n">
        <v>-0</v>
      </c>
      <c r="M1624" s="6" t="s">
        <f>=I1624+J1624+K1624+L1624</f>
      </c>
      <c r="N1624" s="30"/>
      <c r="O1624" s="30" t="s">
        <v>643</v>
      </c>
    </row>
    <row collapsed="false" customFormat="false" customHeight="false" hidden="false" ht="12.1" outlineLevel="0" r="1625">
      <c r="A1625" s="29" t="n">
        <v>45967.992928241</v>
      </c>
      <c r="B1625" s="30" t="s">
        <v>69</v>
      </c>
      <c r="C1625" s="30" t="s">
        <v>647</v>
      </c>
      <c r="D1625" s="30" t="s">
        <v>381</v>
      </c>
      <c r="E1625" s="30" t="s">
        <v>50</v>
      </c>
      <c r="F1625" s="30" t="s">
        <v>20</v>
      </c>
      <c r="G1625" s="31" t="n">
        <v>-1</v>
      </c>
      <c r="H1625" s="32" t="n">
        <v>1.1295</v>
      </c>
      <c r="I1625" s="32" t="n">
        <v>1.13</v>
      </c>
      <c r="J1625" s="32" t="n">
        <v>0</v>
      </c>
      <c r="K1625" s="32" t="n">
        <v>-0</v>
      </c>
      <c r="L1625" s="32" t="n">
        <v>-0</v>
      </c>
      <c r="M1625" s="6" t="s">
        <f>=I1625+J1625+K1625+L1625</f>
      </c>
      <c r="N1625" s="30"/>
      <c r="O1625" s="30" t="s">
        <v>643</v>
      </c>
    </row>
    <row collapsed="false" customFormat="false" customHeight="false" hidden="false" ht="12.1" outlineLevel="0" r="1626">
      <c r="A1626" s="29" t="n">
        <v>45967.992928241</v>
      </c>
      <c r="B1626" s="30" t="s">
        <v>69</v>
      </c>
      <c r="C1626" s="30" t="s">
        <v>647</v>
      </c>
      <c r="D1626" s="30" t="s">
        <v>381</v>
      </c>
      <c r="E1626" s="30" t="s">
        <v>50</v>
      </c>
      <c r="F1626" s="30" t="s">
        <v>20</v>
      </c>
      <c r="G1626" s="31" t="n">
        <v>-1</v>
      </c>
      <c r="H1626" s="32" t="n">
        <v>1.1295</v>
      </c>
      <c r="I1626" s="32" t="n">
        <v>1.13</v>
      </c>
      <c r="J1626" s="32" t="n">
        <v>0</v>
      </c>
      <c r="K1626" s="32" t="n">
        <v>-0</v>
      </c>
      <c r="L1626" s="32" t="n">
        <v>-0</v>
      </c>
      <c r="M1626" s="6" t="s">
        <f>=I1626+J1626+K1626+L1626</f>
      </c>
      <c r="N1626" s="30"/>
      <c r="O1626" s="30" t="s">
        <v>643</v>
      </c>
    </row>
    <row collapsed="false" customFormat="false" customHeight="false" hidden="false" ht="12.1" outlineLevel="0" r="1627">
      <c r="A1627" s="29" t="n">
        <v>45967.992928241</v>
      </c>
      <c r="B1627" s="30" t="s">
        <v>69</v>
      </c>
      <c r="C1627" s="30" t="s">
        <v>647</v>
      </c>
      <c r="D1627" s="30" t="s">
        <v>381</v>
      </c>
      <c r="E1627" s="30" t="s">
        <v>50</v>
      </c>
      <c r="F1627" s="30" t="s">
        <v>20</v>
      </c>
      <c r="G1627" s="31" t="n">
        <v>-1</v>
      </c>
      <c r="H1627" s="32" t="n">
        <v>1.1295</v>
      </c>
      <c r="I1627" s="32" t="n">
        <v>1.13</v>
      </c>
      <c r="J1627" s="32" t="n">
        <v>0</v>
      </c>
      <c r="K1627" s="32" t="n">
        <v>-0</v>
      </c>
      <c r="L1627" s="32" t="n">
        <v>-0</v>
      </c>
      <c r="M1627" s="6" t="s">
        <f>=I1627+J1627+K1627+L1627</f>
      </c>
      <c r="N1627" s="30"/>
      <c r="O1627" s="30" t="s">
        <v>643</v>
      </c>
    </row>
    <row collapsed="false" customFormat="false" customHeight="false" hidden="false" ht="12.1" outlineLevel="0" r="1628">
      <c r="A1628" s="29" t="n">
        <v>45967.992928241</v>
      </c>
      <c r="B1628" s="30" t="s">
        <v>69</v>
      </c>
      <c r="C1628" s="30" t="s">
        <v>647</v>
      </c>
      <c r="D1628" s="30" t="s">
        <v>381</v>
      </c>
      <c r="E1628" s="30" t="s">
        <v>50</v>
      </c>
      <c r="F1628" s="30" t="s">
        <v>20</v>
      </c>
      <c r="G1628" s="31" t="n">
        <v>-1</v>
      </c>
      <c r="H1628" s="32" t="n">
        <v>1.1295</v>
      </c>
      <c r="I1628" s="32" t="n">
        <v>1.13</v>
      </c>
      <c r="J1628" s="32" t="n">
        <v>0</v>
      </c>
      <c r="K1628" s="32" t="n">
        <v>-0</v>
      </c>
      <c r="L1628" s="32" t="n">
        <v>-0</v>
      </c>
      <c r="M1628" s="6" t="s">
        <f>=I1628+J1628+K1628+L1628</f>
      </c>
      <c r="N1628" s="30"/>
      <c r="O1628" s="30" t="s">
        <v>643</v>
      </c>
    </row>
    <row collapsed="false" customFormat="false" customHeight="false" hidden="false" ht="12.1" outlineLevel="0" r="1629">
      <c r="A1629" s="29" t="n">
        <v>45967.992928241</v>
      </c>
      <c r="B1629" s="30" t="s">
        <v>69</v>
      </c>
      <c r="C1629" s="30" t="s">
        <v>647</v>
      </c>
      <c r="D1629" s="30" t="s">
        <v>381</v>
      </c>
      <c r="E1629" s="30" t="s">
        <v>50</v>
      </c>
      <c r="F1629" s="30" t="s">
        <v>20</v>
      </c>
      <c r="G1629" s="31" t="n">
        <v>-1</v>
      </c>
      <c r="H1629" s="32" t="n">
        <v>1.1295</v>
      </c>
      <c r="I1629" s="32" t="n">
        <v>1.13</v>
      </c>
      <c r="J1629" s="32" t="n">
        <v>0</v>
      </c>
      <c r="K1629" s="32" t="n">
        <v>-0</v>
      </c>
      <c r="L1629" s="32" t="n">
        <v>-0</v>
      </c>
      <c r="M1629" s="6" t="s">
        <f>=I1629+J1629+K1629+L1629</f>
      </c>
      <c r="N1629" s="30"/>
      <c r="O1629" s="30" t="s">
        <v>643</v>
      </c>
    </row>
    <row collapsed="false" customFormat="false" customHeight="false" hidden="false" ht="12.1" outlineLevel="0" r="1630">
      <c r="A1630" s="29" t="n">
        <v>45967.992928241</v>
      </c>
      <c r="B1630" s="30" t="s">
        <v>69</v>
      </c>
      <c r="C1630" s="30" t="s">
        <v>647</v>
      </c>
      <c r="D1630" s="30" t="s">
        <v>381</v>
      </c>
      <c r="E1630" s="30" t="s">
        <v>50</v>
      </c>
      <c r="F1630" s="30" t="s">
        <v>20</v>
      </c>
      <c r="G1630" s="31" t="n">
        <v>-1</v>
      </c>
      <c r="H1630" s="32" t="n">
        <v>1.1295</v>
      </c>
      <c r="I1630" s="32" t="n">
        <v>1.13</v>
      </c>
      <c r="J1630" s="32" t="n">
        <v>0</v>
      </c>
      <c r="K1630" s="32" t="n">
        <v>-0</v>
      </c>
      <c r="L1630" s="32" t="n">
        <v>-0</v>
      </c>
      <c r="M1630" s="6" t="s">
        <f>=I1630+J1630+K1630+L1630</f>
      </c>
      <c r="N1630" s="30"/>
      <c r="O1630" s="30" t="s">
        <v>643</v>
      </c>
    </row>
    <row collapsed="false" customFormat="false" customHeight="false" hidden="false" ht="12.1" outlineLevel="0" r="1631">
      <c r="A1631" s="29" t="n">
        <v>45967.992928241</v>
      </c>
      <c r="B1631" s="30" t="s">
        <v>69</v>
      </c>
      <c r="C1631" s="30" t="s">
        <v>647</v>
      </c>
      <c r="D1631" s="30" t="s">
        <v>381</v>
      </c>
      <c r="E1631" s="30" t="s">
        <v>50</v>
      </c>
      <c r="F1631" s="30" t="s">
        <v>20</v>
      </c>
      <c r="G1631" s="31" t="n">
        <v>-1</v>
      </c>
      <c r="H1631" s="32" t="n">
        <v>1.1295</v>
      </c>
      <c r="I1631" s="32" t="n">
        <v>1.13</v>
      </c>
      <c r="J1631" s="32" t="n">
        <v>0</v>
      </c>
      <c r="K1631" s="32" t="n">
        <v>-0</v>
      </c>
      <c r="L1631" s="32" t="n">
        <v>-0</v>
      </c>
      <c r="M1631" s="6" t="s">
        <f>=I1631+J1631+K1631+L1631</f>
      </c>
      <c r="N1631" s="30"/>
      <c r="O1631" s="30" t="s">
        <v>643</v>
      </c>
    </row>
    <row collapsed="false" customFormat="false" customHeight="false" hidden="false" ht="12.1" outlineLevel="0" r="1632">
      <c r="A1632" s="29" t="n">
        <v>45967.992928241</v>
      </c>
      <c r="B1632" s="30" t="s">
        <v>69</v>
      </c>
      <c r="C1632" s="30" t="s">
        <v>647</v>
      </c>
      <c r="D1632" s="30" t="s">
        <v>381</v>
      </c>
      <c r="E1632" s="30" t="s">
        <v>50</v>
      </c>
      <c r="F1632" s="30" t="s">
        <v>20</v>
      </c>
      <c r="G1632" s="31" t="n">
        <v>-1</v>
      </c>
      <c r="H1632" s="32" t="n">
        <v>1.1295</v>
      </c>
      <c r="I1632" s="32" t="n">
        <v>1.13</v>
      </c>
      <c r="J1632" s="32" t="n">
        <v>0</v>
      </c>
      <c r="K1632" s="32" t="n">
        <v>-0</v>
      </c>
      <c r="L1632" s="32" t="n">
        <v>-0</v>
      </c>
      <c r="M1632" s="6" t="s">
        <f>=I1632+J1632+K1632+L1632</f>
      </c>
      <c r="N1632" s="30"/>
      <c r="O1632" s="30" t="s">
        <v>643</v>
      </c>
    </row>
    <row collapsed="false" customFormat="false" customHeight="false" hidden="false" ht="12.1" outlineLevel="0" r="1633">
      <c r="A1633" s="29" t="n">
        <v>45967.992928241</v>
      </c>
      <c r="B1633" s="30" t="s">
        <v>69</v>
      </c>
      <c r="C1633" s="30" t="s">
        <v>647</v>
      </c>
      <c r="D1633" s="30" t="s">
        <v>381</v>
      </c>
      <c r="E1633" s="30" t="s">
        <v>50</v>
      </c>
      <c r="F1633" s="30" t="s">
        <v>20</v>
      </c>
      <c r="G1633" s="31" t="n">
        <v>-1</v>
      </c>
      <c r="H1633" s="32" t="n">
        <v>1.1295</v>
      </c>
      <c r="I1633" s="32" t="n">
        <v>1.13</v>
      </c>
      <c r="J1633" s="32" t="n">
        <v>0</v>
      </c>
      <c r="K1633" s="32" t="n">
        <v>-0</v>
      </c>
      <c r="L1633" s="32" t="n">
        <v>-0</v>
      </c>
      <c r="M1633" s="6" t="s">
        <f>=I1633+J1633+K1633+L1633</f>
      </c>
      <c r="N1633" s="30"/>
      <c r="O1633" s="30" t="s">
        <v>643</v>
      </c>
    </row>
    <row collapsed="false" customFormat="false" customHeight="false" hidden="false" ht="12.1" outlineLevel="0" r="1634">
      <c r="A1634" s="29" t="n">
        <v>45967.992928241</v>
      </c>
      <c r="B1634" s="30" t="s">
        <v>69</v>
      </c>
      <c r="C1634" s="30" t="s">
        <v>647</v>
      </c>
      <c r="D1634" s="30" t="s">
        <v>381</v>
      </c>
      <c r="E1634" s="30" t="s">
        <v>50</v>
      </c>
      <c r="F1634" s="30" t="s">
        <v>20</v>
      </c>
      <c r="G1634" s="31" t="n">
        <v>-1</v>
      </c>
      <c r="H1634" s="32" t="n">
        <v>1.1295</v>
      </c>
      <c r="I1634" s="32" t="n">
        <v>1.13</v>
      </c>
      <c r="J1634" s="32" t="n">
        <v>0</v>
      </c>
      <c r="K1634" s="32" t="n">
        <v>-0</v>
      </c>
      <c r="L1634" s="32" t="n">
        <v>-0</v>
      </c>
      <c r="M1634" s="6" t="s">
        <f>=I1634+J1634+K1634+L1634</f>
      </c>
      <c r="N1634" s="30"/>
      <c r="O1634" s="30" t="s">
        <v>643</v>
      </c>
    </row>
    <row collapsed="false" customFormat="false" customHeight="false" hidden="false" ht="12.1" outlineLevel="0" r="1635">
      <c r="A1635" s="29" t="n">
        <v>45967.992928241</v>
      </c>
      <c r="B1635" s="30" t="s">
        <v>69</v>
      </c>
      <c r="C1635" s="30" t="s">
        <v>647</v>
      </c>
      <c r="D1635" s="30" t="s">
        <v>381</v>
      </c>
      <c r="E1635" s="30" t="s">
        <v>50</v>
      </c>
      <c r="F1635" s="30" t="s">
        <v>20</v>
      </c>
      <c r="G1635" s="31" t="n">
        <v>-1</v>
      </c>
      <c r="H1635" s="32" t="n">
        <v>1.1295</v>
      </c>
      <c r="I1635" s="32" t="n">
        <v>1.13</v>
      </c>
      <c r="J1635" s="32" t="n">
        <v>0</v>
      </c>
      <c r="K1635" s="32" t="n">
        <v>-0</v>
      </c>
      <c r="L1635" s="32" t="n">
        <v>-0</v>
      </c>
      <c r="M1635" s="6" t="s">
        <f>=I1635+J1635+K1635+L1635</f>
      </c>
      <c r="N1635" s="30"/>
      <c r="O1635" s="30" t="s">
        <v>643</v>
      </c>
    </row>
    <row collapsed="false" customFormat="false" customHeight="false" hidden="false" ht="12.1" outlineLevel="0" r="1636">
      <c r="A1636" s="29" t="n">
        <v>45968.476099537</v>
      </c>
      <c r="B1636" s="30" t="s">
        <v>421</v>
      </c>
      <c r="C1636" s="30" t="s">
        <v>589</v>
      </c>
      <c r="D1636" s="30" t="s">
        <v>381</v>
      </c>
      <c r="E1636" s="30" t="s">
        <v>18</v>
      </c>
      <c r="F1636" s="30" t="s">
        <v>20</v>
      </c>
      <c r="G1636" s="31" t="n">
        <v>-1</v>
      </c>
      <c r="H1636" s="32" t="n">
        <v>1262</v>
      </c>
      <c r="I1636" s="32" t="n">
        <v>1262</v>
      </c>
      <c r="J1636" s="32" t="n">
        <v>0</v>
      </c>
      <c r="K1636" s="32" t="n">
        <v>-3.79</v>
      </c>
      <c r="L1636" s="32" t="n">
        <v>-0</v>
      </c>
      <c r="M1636" s="6" t="s">
        <f>=I1636+J1636+K1636+L1636</f>
      </c>
      <c r="N1636" s="30"/>
      <c r="O1636" s="30" t="s">
        <v>643</v>
      </c>
    </row>
    <row collapsed="false" customFormat="false" customHeight="false" hidden="false" ht="12.1" outlineLevel="0" r="1637">
      <c r="A1637" s="21" t="n">
        <v>45968.582951389</v>
      </c>
      <c r="B1637" s="22" t="s">
        <v>644</v>
      </c>
      <c r="C1637" s="22" t="s">
        <v>645</v>
      </c>
      <c r="D1637" s="22" t="s">
        <v>549</v>
      </c>
      <c r="E1637" s="22" t="s">
        <v>549</v>
      </c>
      <c r="F1637" s="22" t="s">
        <v>20</v>
      </c>
      <c r="G1637" s="23" t="n">
        <v>1</v>
      </c>
      <c r="H1637" s="24" t="n">
        <v>42.62</v>
      </c>
      <c r="I1637" s="24" t="n">
        <v>42.62</v>
      </c>
      <c r="J1637" s="24" t="n">
        <v>0</v>
      </c>
      <c r="K1637" s="24" t="n">
        <v>-0</v>
      </c>
      <c r="L1637" s="24" t="n">
        <v>-0</v>
      </c>
      <c r="M1637" s="6" t="s">
        <f>=I1637+J1637+K1637+L1637</f>
      </c>
      <c r="N1637" s="22"/>
      <c r="O1637" s="22" t="s">
        <v>643</v>
      </c>
    </row>
    <row collapsed="false" customFormat="false" customHeight="false" hidden="false" ht="12.1" outlineLevel="0" r="1638">
      <c r="A1638" s="21" t="n">
        <v>45968.583032407</v>
      </c>
      <c r="B1638" s="22" t="s">
        <v>644</v>
      </c>
      <c r="C1638" s="22" t="s">
        <v>645</v>
      </c>
      <c r="D1638" s="22" t="s">
        <v>549</v>
      </c>
      <c r="E1638" s="22" t="s">
        <v>549</v>
      </c>
      <c r="F1638" s="22" t="s">
        <v>20</v>
      </c>
      <c r="G1638" s="23" t="n">
        <v>1</v>
      </c>
      <c r="H1638" s="24" t="n">
        <v>38.24</v>
      </c>
      <c r="I1638" s="24" t="n">
        <v>38.24</v>
      </c>
      <c r="J1638" s="24" t="n">
        <v>0</v>
      </c>
      <c r="K1638" s="24" t="n">
        <v>-0</v>
      </c>
      <c r="L1638" s="24" t="n">
        <v>-0</v>
      </c>
      <c r="M1638" s="6" t="s">
        <f>=I1638+J1638+K1638+L1638</f>
      </c>
      <c r="N1638" s="22"/>
      <c r="O1638" s="22" t="s">
        <v>643</v>
      </c>
    </row>
    <row collapsed="false" customFormat="false" customHeight="false" hidden="false" ht="12.1" outlineLevel="0" r="1639">
      <c r="A1639" s="21" t="n">
        <v>45968.583101852</v>
      </c>
      <c r="B1639" s="22" t="s">
        <v>644</v>
      </c>
      <c r="C1639" s="22" t="s">
        <v>645</v>
      </c>
      <c r="D1639" s="22" t="s">
        <v>549</v>
      </c>
      <c r="E1639" s="22" t="s">
        <v>549</v>
      </c>
      <c r="F1639" s="22" t="s">
        <v>20</v>
      </c>
      <c r="G1639" s="23" t="n">
        <v>1</v>
      </c>
      <c r="H1639" s="24" t="n">
        <v>44.34</v>
      </c>
      <c r="I1639" s="24" t="n">
        <v>44.34</v>
      </c>
      <c r="J1639" s="24" t="n">
        <v>0</v>
      </c>
      <c r="K1639" s="24" t="n">
        <v>-0</v>
      </c>
      <c r="L1639" s="24" t="n">
        <v>-0</v>
      </c>
      <c r="M1639" s="6" t="s">
        <f>=I1639+J1639+K1639+L1639</f>
      </c>
      <c r="N1639" s="22"/>
      <c r="O1639" s="22" t="s">
        <v>643</v>
      </c>
    </row>
    <row collapsed="false" customFormat="false" customHeight="false" hidden="false" ht="12.1" outlineLevel="0" r="1640">
      <c r="A1640" s="29" t="n">
        <v>45970.576400463</v>
      </c>
      <c r="B1640" s="30" t="s">
        <v>69</v>
      </c>
      <c r="C1640" s="30" t="s">
        <v>647</v>
      </c>
      <c r="D1640" s="30" t="s">
        <v>381</v>
      </c>
      <c r="E1640" s="30" t="s">
        <v>50</v>
      </c>
      <c r="F1640" s="30" t="s">
        <v>20</v>
      </c>
      <c r="G1640" s="31" t="n">
        <v>-126</v>
      </c>
      <c r="H1640" s="32" t="n">
        <v>1.1316</v>
      </c>
      <c r="I1640" s="32" t="n">
        <v>142.58</v>
      </c>
      <c r="J1640" s="32" t="n">
        <v>0</v>
      </c>
      <c r="K1640" s="32" t="n">
        <v>-0</v>
      </c>
      <c r="L1640" s="32" t="n">
        <v>-0</v>
      </c>
      <c r="M1640" s="6" t="s">
        <f>=I1640+J1640+K1640+L1640</f>
      </c>
      <c r="N1640" s="30"/>
      <c r="O1640" s="30" t="s">
        <v>643</v>
      </c>
    </row>
    <row collapsed="false" customFormat="false" customHeight="false" hidden="false" ht="12.1" outlineLevel="0" r="1641">
      <c r="A1641" s="21" t="n">
        <v>45971.689803241</v>
      </c>
      <c r="B1641" s="22" t="s">
        <v>644</v>
      </c>
      <c r="C1641" s="22" t="s">
        <v>645</v>
      </c>
      <c r="D1641" s="22" t="s">
        <v>549</v>
      </c>
      <c r="E1641" s="22" t="s">
        <v>549</v>
      </c>
      <c r="F1641" s="22" t="s">
        <v>20</v>
      </c>
      <c r="G1641" s="23" t="n">
        <v>1</v>
      </c>
      <c r="H1641" s="24" t="n">
        <v>44.7</v>
      </c>
      <c r="I1641" s="24" t="n">
        <v>44.7</v>
      </c>
      <c r="J1641" s="24" t="n">
        <v>0</v>
      </c>
      <c r="K1641" s="24" t="n">
        <v>-0</v>
      </c>
      <c r="L1641" s="24" t="n">
        <v>-0</v>
      </c>
      <c r="M1641" s="6" t="s">
        <f>=I1641+J1641+K1641+L1641</f>
      </c>
      <c r="N1641" s="22"/>
      <c r="O1641" s="22" t="s">
        <v>643</v>
      </c>
    </row>
    <row collapsed="false" customFormat="false" customHeight="false" hidden="false" ht="12.1" outlineLevel="0" r="1642">
      <c r="A1642" s="21" t="n">
        <v>45971.690150463</v>
      </c>
      <c r="B1642" s="22" t="s">
        <v>644</v>
      </c>
      <c r="C1642" s="22" t="s">
        <v>645</v>
      </c>
      <c r="D1642" s="22" t="s">
        <v>549</v>
      </c>
      <c r="E1642" s="22" t="s">
        <v>549</v>
      </c>
      <c r="F1642" s="22" t="s">
        <v>20</v>
      </c>
      <c r="G1642" s="23" t="n">
        <v>1</v>
      </c>
      <c r="H1642" s="24" t="n">
        <v>39.47</v>
      </c>
      <c r="I1642" s="24" t="n">
        <v>39.47</v>
      </c>
      <c r="J1642" s="24" t="n">
        <v>0</v>
      </c>
      <c r="K1642" s="24" t="n">
        <v>-0</v>
      </c>
      <c r="L1642" s="24" t="n">
        <v>-0</v>
      </c>
      <c r="M1642" s="6" t="s">
        <f>=I1642+J1642+K1642+L1642</f>
      </c>
      <c r="N1642" s="22"/>
      <c r="O1642" s="22" t="s">
        <v>643</v>
      </c>
    </row>
    <row collapsed="false" customFormat="false" customHeight="false" hidden="false" ht="12.1" outlineLevel="0" r="1643">
      <c r="A1643" s="20" t="n">
        <v>45971.69068287</v>
      </c>
      <c r="B1643" s="16" t="s">
        <v>69</v>
      </c>
      <c r="C1643" s="16" t="s">
        <v>647</v>
      </c>
      <c r="D1643" s="16" t="s">
        <v>380</v>
      </c>
      <c r="E1643" s="16" t="s">
        <v>50</v>
      </c>
      <c r="F1643" s="16" t="s">
        <v>20</v>
      </c>
      <c r="G1643" s="7" t="n">
        <v>2</v>
      </c>
      <c r="H1643" s="6" t="n">
        <v>1.1312</v>
      </c>
      <c r="I1643" s="6" t="n">
        <v>-2.26</v>
      </c>
      <c r="J1643" s="6" t="n">
        <v>-0</v>
      </c>
      <c r="K1643" s="6" t="n">
        <v>-0</v>
      </c>
      <c r="L1643" s="6" t="n">
        <v>-0</v>
      </c>
      <c r="M1643" s="6" t="s">
        <f>=I1643+J1643+K1643+L1643</f>
      </c>
      <c r="N1643" s="16"/>
      <c r="O1643" s="16" t="s">
        <v>643</v>
      </c>
    </row>
    <row collapsed="false" customFormat="false" customHeight="false" hidden="false" ht="12.1" outlineLevel="0" r="1644">
      <c r="A1644" s="21" t="n">
        <v>45971.844583333</v>
      </c>
      <c r="B1644" s="22" t="s">
        <v>535</v>
      </c>
      <c r="C1644" s="22" t="s">
        <v>194</v>
      </c>
      <c r="D1644" s="22" t="s">
        <v>535</v>
      </c>
      <c r="E1644" s="22" t="s">
        <v>535</v>
      </c>
      <c r="F1644" s="22" t="s">
        <v>20</v>
      </c>
      <c r="G1644" s="23" t="n">
        <v>1</v>
      </c>
      <c r="H1644" s="24" t="n">
        <v>1002</v>
      </c>
      <c r="I1644" s="24" t="n">
        <v>1002</v>
      </c>
      <c r="J1644" s="24" t="n">
        <v>0</v>
      </c>
      <c r="K1644" s="24" t="n">
        <v>-0</v>
      </c>
      <c r="L1644" s="24" t="n">
        <v>-0</v>
      </c>
      <c r="M1644" s="6" t="s">
        <f>=I1644+J1644+K1644+L1644</f>
      </c>
      <c r="N1644" s="22"/>
      <c r="O1644" s="22" t="s">
        <v>643</v>
      </c>
    </row>
    <row collapsed="false" customFormat="false" customHeight="false" hidden="false" ht="12.1" outlineLevel="0" r="1645">
      <c r="A1645" s="21" t="n">
        <v>45972.432858796</v>
      </c>
      <c r="B1645" s="22" t="s">
        <v>644</v>
      </c>
      <c r="C1645" s="22" t="s">
        <v>652</v>
      </c>
      <c r="D1645" s="22" t="s">
        <v>549</v>
      </c>
      <c r="E1645" s="22" t="s">
        <v>549</v>
      </c>
      <c r="F1645" s="22" t="s">
        <v>20</v>
      </c>
      <c r="G1645" s="23" t="n">
        <v>1</v>
      </c>
      <c r="H1645" s="24" t="n">
        <v>600</v>
      </c>
      <c r="I1645" s="24" t="n">
        <v>600</v>
      </c>
      <c r="J1645" s="24" t="n">
        <v>0</v>
      </c>
      <c r="K1645" s="24" t="n">
        <v>-0</v>
      </c>
      <c r="L1645" s="24" t="n">
        <v>-0</v>
      </c>
      <c r="M1645" s="6" t="s">
        <f>=I1645+J1645+K1645+L1645</f>
      </c>
      <c r="N1645" s="22"/>
      <c r="O1645" s="22" t="s">
        <v>643</v>
      </c>
    </row>
    <row collapsed="false" customFormat="false" customHeight="false" hidden="false" ht="12.1" outlineLevel="0" r="1646">
      <c r="A1646" s="20" t="n">
        <v>45972.971527778</v>
      </c>
      <c r="B1646" s="16" t="s">
        <v>17</v>
      </c>
      <c r="C1646" s="16" t="s">
        <v>538</v>
      </c>
      <c r="D1646" s="16" t="s">
        <v>380</v>
      </c>
      <c r="E1646" s="16" t="s">
        <v>18</v>
      </c>
      <c r="F1646" s="16" t="s">
        <v>20</v>
      </c>
      <c r="G1646" s="7" t="n">
        <v>35</v>
      </c>
      <c r="H1646" s="6" t="n">
        <v>301</v>
      </c>
      <c r="I1646" s="6" t="n">
        <v>-10535</v>
      </c>
      <c r="J1646" s="6" t="n">
        <v>-0</v>
      </c>
      <c r="K1646" s="6" t="n">
        <v>-31.61</v>
      </c>
      <c r="L1646" s="6" t="n">
        <v>-0</v>
      </c>
      <c r="M1646" s="6" t="s">
        <f>=I1646+J1646+K1646+L1646</f>
      </c>
      <c r="N1646" s="16"/>
      <c r="O1646" s="16" t="s">
        <v>643</v>
      </c>
    </row>
    <row collapsed="false" customFormat="false" customHeight="false" hidden="false" ht="12.1" outlineLevel="0" r="1647">
      <c r="A1647" s="21" t="n">
        <v>45973.43474537</v>
      </c>
      <c r="B1647" s="22" t="s">
        <v>644</v>
      </c>
      <c r="C1647" s="22" t="s">
        <v>645</v>
      </c>
      <c r="D1647" s="22" t="s">
        <v>549</v>
      </c>
      <c r="E1647" s="22" t="s">
        <v>549</v>
      </c>
      <c r="F1647" s="22" t="s">
        <v>20</v>
      </c>
      <c r="G1647" s="23" t="n">
        <v>1</v>
      </c>
      <c r="H1647" s="24" t="n">
        <v>41.65</v>
      </c>
      <c r="I1647" s="24" t="n">
        <v>41.65</v>
      </c>
      <c r="J1647" s="24" t="n">
        <v>0</v>
      </c>
      <c r="K1647" s="24" t="n">
        <v>-0</v>
      </c>
      <c r="L1647" s="24" t="n">
        <v>-0</v>
      </c>
      <c r="M1647" s="6" t="s">
        <f>=I1647+J1647+K1647+L1647</f>
      </c>
      <c r="N1647" s="22"/>
      <c r="O1647" s="22" t="s">
        <v>643</v>
      </c>
    </row>
    <row collapsed="false" customFormat="false" customHeight="false" hidden="false" ht="12.1" outlineLevel="0" r="1648">
      <c r="A1648" s="21" t="n">
        <v>45973.434826389</v>
      </c>
      <c r="B1648" s="22" t="s">
        <v>644</v>
      </c>
      <c r="C1648" s="22" t="s">
        <v>645</v>
      </c>
      <c r="D1648" s="22" t="s">
        <v>549</v>
      </c>
      <c r="E1648" s="22" t="s">
        <v>549</v>
      </c>
      <c r="F1648" s="22" t="s">
        <v>20</v>
      </c>
      <c r="G1648" s="23" t="n">
        <v>1</v>
      </c>
      <c r="H1648" s="24" t="n">
        <v>46.05</v>
      </c>
      <c r="I1648" s="24" t="n">
        <v>46.05</v>
      </c>
      <c r="J1648" s="24" t="n">
        <v>0</v>
      </c>
      <c r="K1648" s="24" t="n">
        <v>-0</v>
      </c>
      <c r="L1648" s="24" t="n">
        <v>-0</v>
      </c>
      <c r="M1648" s="6" t="s">
        <f>=I1648+J1648+K1648+L1648</f>
      </c>
      <c r="N1648" s="22"/>
      <c r="O1648" s="22" t="s">
        <v>643</v>
      </c>
    </row>
    <row collapsed="false" customFormat="false" customHeight="false" hidden="false" ht="12.1" outlineLevel="0" r="1649">
      <c r="A1649" s="21" t="n">
        <v>45973.434953704</v>
      </c>
      <c r="B1649" s="22" t="s">
        <v>644</v>
      </c>
      <c r="C1649" s="22" t="s">
        <v>645</v>
      </c>
      <c r="D1649" s="22" t="s">
        <v>549</v>
      </c>
      <c r="E1649" s="22" t="s">
        <v>549</v>
      </c>
      <c r="F1649" s="22" t="s">
        <v>20</v>
      </c>
      <c r="G1649" s="23" t="n">
        <v>1</v>
      </c>
      <c r="H1649" s="24" t="n">
        <v>35.3</v>
      </c>
      <c r="I1649" s="24" t="n">
        <v>35.3</v>
      </c>
      <c r="J1649" s="24" t="n">
        <v>0</v>
      </c>
      <c r="K1649" s="24" t="n">
        <v>-0</v>
      </c>
      <c r="L1649" s="24" t="n">
        <v>-0</v>
      </c>
      <c r="M1649" s="6" t="s">
        <f>=I1649+J1649+K1649+L1649</f>
      </c>
      <c r="N1649" s="22"/>
      <c r="O1649" s="22" t="s">
        <v>643</v>
      </c>
    </row>
    <row collapsed="false" customFormat="false" customHeight="false" hidden="false" ht="12.1" outlineLevel="0" r="1650">
      <c r="A1650" s="20" t="n">
        <v>45973.51619213</v>
      </c>
      <c r="B1650" s="16" t="s">
        <v>17</v>
      </c>
      <c r="C1650" s="16" t="s">
        <v>538</v>
      </c>
      <c r="D1650" s="16" t="s">
        <v>380</v>
      </c>
      <c r="E1650" s="16" t="s">
        <v>18</v>
      </c>
      <c r="F1650" s="16" t="s">
        <v>20</v>
      </c>
      <c r="G1650" s="7" t="n">
        <v>1</v>
      </c>
      <c r="H1650" s="6" t="n">
        <v>300.52</v>
      </c>
      <c r="I1650" s="6" t="n">
        <v>-300.52</v>
      </c>
      <c r="J1650" s="6" t="n">
        <v>-0</v>
      </c>
      <c r="K1650" s="6" t="n">
        <v>-0.9</v>
      </c>
      <c r="L1650" s="6" t="n">
        <v>-0</v>
      </c>
      <c r="M1650" s="6" t="s">
        <f>=I1650+J1650+K1650+L1650</f>
      </c>
      <c r="N1650" s="16"/>
      <c r="O1650" s="16" t="s">
        <v>643</v>
      </c>
    </row>
    <row collapsed="false" customFormat="false" customHeight="false" hidden="false" ht="12.1" outlineLevel="0" r="1651">
      <c r="A1651" s="21" t="n">
        <v>45973.723310185</v>
      </c>
      <c r="B1651" s="22" t="s">
        <v>535</v>
      </c>
      <c r="C1651" s="22" t="s">
        <v>194</v>
      </c>
      <c r="D1651" s="22" t="s">
        <v>535</v>
      </c>
      <c r="E1651" s="22" t="s">
        <v>535</v>
      </c>
      <c r="F1651" s="22" t="s">
        <v>20</v>
      </c>
      <c r="G1651" s="23" t="n">
        <v>1</v>
      </c>
      <c r="H1651" s="24" t="n">
        <v>819.31</v>
      </c>
      <c r="I1651" s="24" t="n">
        <v>819.31</v>
      </c>
      <c r="J1651" s="24" t="n">
        <v>0</v>
      </c>
      <c r="K1651" s="24" t="n">
        <v>-0</v>
      </c>
      <c r="L1651" s="24" t="n">
        <v>-0</v>
      </c>
      <c r="M1651" s="6" t="s">
        <f>=I1651+J1651+K1651+L1651</f>
      </c>
      <c r="N1651" s="22"/>
      <c r="O1651" s="22" t="s">
        <v>643</v>
      </c>
    </row>
    <row collapsed="false" customFormat="false" customHeight="false" hidden="false" ht="12.1" outlineLevel="0" r="1652">
      <c r="A1652" s="21" t="n">
        <v>45973.738912037</v>
      </c>
      <c r="B1652" s="22" t="s">
        <v>535</v>
      </c>
      <c r="C1652" s="22" t="s">
        <v>194</v>
      </c>
      <c r="D1652" s="22" t="s">
        <v>535</v>
      </c>
      <c r="E1652" s="22" t="s">
        <v>535</v>
      </c>
      <c r="F1652" s="22" t="s">
        <v>20</v>
      </c>
      <c r="G1652" s="23" t="n">
        <v>1</v>
      </c>
      <c r="H1652" s="24" t="n">
        <v>5000</v>
      </c>
      <c r="I1652" s="24" t="n">
        <v>5000</v>
      </c>
      <c r="J1652" s="24" t="n">
        <v>0</v>
      </c>
      <c r="K1652" s="24" t="n">
        <v>-0</v>
      </c>
      <c r="L1652" s="24" t="n">
        <v>-0</v>
      </c>
      <c r="M1652" s="6" t="s">
        <f>=I1652+J1652+K1652+L1652</f>
      </c>
      <c r="N1652" s="22"/>
      <c r="O1652" s="22" t="s">
        <v>643</v>
      </c>
    </row>
    <row collapsed="false" customFormat="false" customHeight="false" hidden="false" ht="12.1" outlineLevel="0" r="1653">
      <c r="A1653" s="20" t="n">
        <v>45973.741041667</v>
      </c>
      <c r="B1653" s="16" t="s">
        <v>17</v>
      </c>
      <c r="C1653" s="16" t="s">
        <v>538</v>
      </c>
      <c r="D1653" s="16" t="s">
        <v>380</v>
      </c>
      <c r="E1653" s="16" t="s">
        <v>18</v>
      </c>
      <c r="F1653" s="16" t="s">
        <v>20</v>
      </c>
      <c r="G1653" s="7" t="n">
        <v>36</v>
      </c>
      <c r="H1653" s="6" t="n">
        <v>297.71</v>
      </c>
      <c r="I1653" s="6" t="n">
        <v>-10717.56</v>
      </c>
      <c r="J1653" s="6" t="n">
        <v>-0</v>
      </c>
      <c r="K1653" s="6" t="n">
        <v>-32.15</v>
      </c>
      <c r="L1653" s="6" t="n">
        <v>-0</v>
      </c>
      <c r="M1653" s="6" t="s">
        <f>=I1653+J1653+K1653+L1653</f>
      </c>
      <c r="N1653" s="16"/>
      <c r="O1653" s="16" t="s">
        <v>643</v>
      </c>
    </row>
    <row collapsed="false" customFormat="false" customHeight="false" hidden="false" ht="12.1" outlineLevel="0" r="1654">
      <c r="A1654" s="21" t="n">
        <v>45974</v>
      </c>
      <c r="B1654" s="22" t="s">
        <v>549</v>
      </c>
      <c r="C1654" s="22" t="s">
        <v>660</v>
      </c>
      <c r="D1654" s="22" t="s">
        <v>549</v>
      </c>
      <c r="E1654" s="22" t="s">
        <v>549</v>
      </c>
      <c r="F1654" s="22" t="s">
        <v>20</v>
      </c>
      <c r="G1654" s="23" t="n">
        <v>1</v>
      </c>
      <c r="H1654" s="24" t="n">
        <v>45.23</v>
      </c>
      <c r="I1654" s="24" t="n">
        <v>45.23</v>
      </c>
      <c r="J1654" s="24" t="n">
        <v>0</v>
      </c>
      <c r="K1654" s="24" t="n">
        <v>-0</v>
      </c>
      <c r="L1654" s="24" t="n">
        <v>-0</v>
      </c>
      <c r="M1654" s="6" t="s">
        <f>=I1654+J1654+K1654+L1654</f>
      </c>
      <c r="N1654" s="22"/>
      <c r="O1654" s="22" t="s">
        <v>639</v>
      </c>
    </row>
    <row collapsed="false" customFormat="false" customHeight="false" hidden="false" ht="12.1" outlineLevel="0" r="1655">
      <c r="A1655" s="21" t="n">
        <v>45974.513078704</v>
      </c>
      <c r="B1655" s="22" t="s">
        <v>644</v>
      </c>
      <c r="C1655" s="22" t="s">
        <v>645</v>
      </c>
      <c r="D1655" s="22" t="s">
        <v>549</v>
      </c>
      <c r="E1655" s="22" t="s">
        <v>549</v>
      </c>
      <c r="F1655" s="22" t="s">
        <v>20</v>
      </c>
      <c r="G1655" s="23" t="n">
        <v>1</v>
      </c>
      <c r="H1655" s="24" t="n">
        <v>66.44</v>
      </c>
      <c r="I1655" s="24" t="n">
        <v>66.44</v>
      </c>
      <c r="J1655" s="24" t="n">
        <v>0</v>
      </c>
      <c r="K1655" s="24" t="n">
        <v>-0</v>
      </c>
      <c r="L1655" s="24" t="n">
        <v>-0</v>
      </c>
      <c r="M1655" s="6" t="s">
        <f>=I1655+J1655+K1655+L1655</f>
      </c>
      <c r="N1655" s="22"/>
      <c r="O1655" s="22" t="s">
        <v>643</v>
      </c>
    </row>
    <row collapsed="false" customFormat="false" customHeight="false" hidden="false" ht="12.1" outlineLevel="0" r="1656">
      <c r="A1656" s="21" t="n">
        <v>45974.931111111</v>
      </c>
      <c r="B1656" s="22" t="s">
        <v>644</v>
      </c>
      <c r="C1656" s="22" t="s">
        <v>645</v>
      </c>
      <c r="D1656" s="22" t="s">
        <v>549</v>
      </c>
      <c r="E1656" s="22" t="s">
        <v>549</v>
      </c>
      <c r="F1656" s="22" t="s">
        <v>20</v>
      </c>
      <c r="G1656" s="23" t="n">
        <v>1</v>
      </c>
      <c r="H1656" s="24" t="n">
        <v>36.96</v>
      </c>
      <c r="I1656" s="24" t="n">
        <v>36.96</v>
      </c>
      <c r="J1656" s="24" t="n">
        <v>0</v>
      </c>
      <c r="K1656" s="24" t="n">
        <v>-0</v>
      </c>
      <c r="L1656" s="24" t="n">
        <v>-0</v>
      </c>
      <c r="M1656" s="6" t="s">
        <f>=I1656+J1656+K1656+L1656</f>
      </c>
      <c r="N1656" s="22"/>
      <c r="O1656" s="22" t="s">
        <v>643</v>
      </c>
    </row>
    <row collapsed="false" customFormat="false" customHeight="false" hidden="false" ht="12.1" outlineLevel="0" r="1657">
      <c r="A1657" s="29" t="n">
        <v>45975.507349537</v>
      </c>
      <c r="B1657" s="30" t="s">
        <v>17</v>
      </c>
      <c r="C1657" s="30" t="s">
        <v>538</v>
      </c>
      <c r="D1657" s="30" t="s">
        <v>381</v>
      </c>
      <c r="E1657" s="30" t="s">
        <v>18</v>
      </c>
      <c r="F1657" s="30" t="s">
        <v>20</v>
      </c>
      <c r="G1657" s="31" t="n">
        <v>-72</v>
      </c>
      <c r="H1657" s="32" t="n">
        <v>296.96</v>
      </c>
      <c r="I1657" s="32" t="n">
        <v>21381.12</v>
      </c>
      <c r="J1657" s="32" t="n">
        <v>0</v>
      </c>
      <c r="K1657" s="32" t="n">
        <v>-64.14</v>
      </c>
      <c r="L1657" s="32" t="n">
        <v>-0</v>
      </c>
      <c r="M1657" s="6" t="s">
        <f>=I1657+J1657+K1657+L1657</f>
      </c>
      <c r="N1657" s="30"/>
      <c r="O1657" s="30" t="s">
        <v>643</v>
      </c>
    </row>
    <row collapsed="false" customFormat="false" customHeight="false" hidden="false" ht="12.1" outlineLevel="0" r="1658">
      <c r="A1658" s="20" t="n">
        <v>45975.508310185</v>
      </c>
      <c r="B1658" s="16" t="s">
        <v>17</v>
      </c>
      <c r="C1658" s="16" t="s">
        <v>538</v>
      </c>
      <c r="D1658" s="16" t="s">
        <v>380</v>
      </c>
      <c r="E1658" s="16" t="s">
        <v>18</v>
      </c>
      <c r="F1658" s="16" t="s">
        <v>20</v>
      </c>
      <c r="G1658" s="7" t="n">
        <v>5</v>
      </c>
      <c r="H1658" s="6" t="n">
        <v>296.62</v>
      </c>
      <c r="I1658" s="6" t="n">
        <v>-1483.1</v>
      </c>
      <c r="J1658" s="6" t="n">
        <v>-0</v>
      </c>
      <c r="K1658" s="6" t="n">
        <v>-4.45</v>
      </c>
      <c r="L1658" s="6" t="n">
        <v>-0</v>
      </c>
      <c r="M1658" s="6" t="s">
        <f>=I1658+J1658+K1658+L1658</f>
      </c>
      <c r="N1658" s="16"/>
      <c r="O1658" s="16" t="s">
        <v>643</v>
      </c>
    </row>
    <row collapsed="false" customFormat="false" customHeight="false" hidden="false" ht="12.1" outlineLevel="0" r="1659">
      <c r="A1659" s="20" t="n">
        <v>45975.681203704</v>
      </c>
      <c r="B1659" s="16" t="s">
        <v>386</v>
      </c>
      <c r="C1659" s="16" t="s">
        <v>540</v>
      </c>
      <c r="D1659" s="16" t="s">
        <v>380</v>
      </c>
      <c r="E1659" s="16" t="s">
        <v>18</v>
      </c>
      <c r="F1659" s="16" t="s">
        <v>20</v>
      </c>
      <c r="G1659" s="7" t="n">
        <v>100</v>
      </c>
      <c r="H1659" s="6" t="n">
        <v>2.8025</v>
      </c>
      <c r="I1659" s="6" t="n">
        <v>-280.25</v>
      </c>
      <c r="J1659" s="6" t="n">
        <v>-0</v>
      </c>
      <c r="K1659" s="6" t="n">
        <v>-0.84</v>
      </c>
      <c r="L1659" s="6" t="n">
        <v>-0</v>
      </c>
      <c r="M1659" s="6" t="s">
        <f>=I1659+J1659+K1659+L1659</f>
      </c>
      <c r="N1659" s="16"/>
      <c r="O1659" s="16" t="s">
        <v>643</v>
      </c>
    </row>
    <row collapsed="false" customFormat="false" customHeight="false" hidden="false" ht="12.1" outlineLevel="0" r="1660">
      <c r="A1660" s="20" t="n">
        <v>45975.962349537</v>
      </c>
      <c r="B1660" s="16" t="s">
        <v>393</v>
      </c>
      <c r="C1660" s="16" t="s">
        <v>548</v>
      </c>
      <c r="D1660" s="16" t="s">
        <v>380</v>
      </c>
      <c r="E1660" s="16" t="s">
        <v>18</v>
      </c>
      <c r="F1660" s="16" t="s">
        <v>20</v>
      </c>
      <c r="G1660" s="7" t="n">
        <v>1</v>
      </c>
      <c r="H1660" s="6" t="n">
        <v>5093.5</v>
      </c>
      <c r="I1660" s="6" t="n">
        <v>-5093.5</v>
      </c>
      <c r="J1660" s="6" t="n">
        <v>-0</v>
      </c>
      <c r="K1660" s="6" t="n">
        <v>-15.28</v>
      </c>
      <c r="L1660" s="6" t="n">
        <v>-0</v>
      </c>
      <c r="M1660" s="6" t="s">
        <f>=I1660+J1660+K1660+L1660</f>
      </c>
      <c r="N1660" s="16"/>
      <c r="O1660" s="16" t="s">
        <v>643</v>
      </c>
    </row>
    <row collapsed="false" customFormat="false" customHeight="false" hidden="false" ht="12.1" outlineLevel="0" r="1661">
      <c r="A1661" s="29" t="n">
        <v>45976.766527778</v>
      </c>
      <c r="B1661" s="30" t="s">
        <v>393</v>
      </c>
      <c r="C1661" s="30" t="s">
        <v>548</v>
      </c>
      <c r="D1661" s="30" t="s">
        <v>381</v>
      </c>
      <c r="E1661" s="30" t="s">
        <v>18</v>
      </c>
      <c r="F1661" s="30" t="s">
        <v>20</v>
      </c>
      <c r="G1661" s="31" t="n">
        <v>-1</v>
      </c>
      <c r="H1661" s="32" t="n">
        <v>5092</v>
      </c>
      <c r="I1661" s="32" t="n">
        <v>5092</v>
      </c>
      <c r="J1661" s="32" t="n">
        <v>0</v>
      </c>
      <c r="K1661" s="32" t="n">
        <v>-15.28</v>
      </c>
      <c r="L1661" s="32" t="n">
        <v>-0</v>
      </c>
      <c r="M1661" s="6" t="s">
        <f>=I1661+J1661+K1661+L1661</f>
      </c>
      <c r="N1661" s="30"/>
      <c r="O1661" s="30" t="s">
        <v>643</v>
      </c>
    </row>
    <row collapsed="false" customFormat="false" customHeight="false" hidden="false" ht="12.1" outlineLevel="0" r="1662">
      <c r="A1662" s="20" t="n">
        <v>45978.467511574</v>
      </c>
      <c r="B1662" s="16" t="s">
        <v>62</v>
      </c>
      <c r="C1662" s="16" t="s">
        <v>657</v>
      </c>
      <c r="D1662" s="16" t="s">
        <v>380</v>
      </c>
      <c r="E1662" s="16" t="s">
        <v>50</v>
      </c>
      <c r="F1662" s="16" t="s">
        <v>20</v>
      </c>
      <c r="G1662" s="7" t="n">
        <v>3</v>
      </c>
      <c r="H1662" s="6" t="n">
        <v>157.86</v>
      </c>
      <c r="I1662" s="6" t="n">
        <v>-473.58</v>
      </c>
      <c r="J1662" s="6" t="n">
        <v>-0</v>
      </c>
      <c r="K1662" s="6" t="n">
        <v>-0</v>
      </c>
      <c r="L1662" s="6" t="n">
        <v>-0</v>
      </c>
      <c r="M1662" s="6" t="s">
        <f>=I1662+J1662+K1662+L1662</f>
      </c>
      <c r="N1662" s="16"/>
      <c r="O1662" s="16" t="s">
        <v>643</v>
      </c>
    </row>
    <row collapsed="false" customFormat="false" customHeight="false" hidden="false" ht="12.1" outlineLevel="0" r="1663">
      <c r="A1663" s="21" t="n">
        <v>45978.468715278</v>
      </c>
      <c r="B1663" s="22" t="s">
        <v>535</v>
      </c>
      <c r="C1663" s="22" t="s">
        <v>194</v>
      </c>
      <c r="D1663" s="22" t="s">
        <v>535</v>
      </c>
      <c r="E1663" s="22" t="s">
        <v>535</v>
      </c>
      <c r="F1663" s="22" t="s">
        <v>20</v>
      </c>
      <c r="G1663" s="23" t="n">
        <v>1</v>
      </c>
      <c r="H1663" s="24" t="n">
        <v>600</v>
      </c>
      <c r="I1663" s="24" t="n">
        <v>600</v>
      </c>
      <c r="J1663" s="24" t="n">
        <v>0</v>
      </c>
      <c r="K1663" s="24" t="n">
        <v>-0</v>
      </c>
      <c r="L1663" s="24" t="n">
        <v>-0</v>
      </c>
      <c r="M1663" s="6" t="s">
        <f>=I1663+J1663+K1663+L1663</f>
      </c>
      <c r="N1663" s="22"/>
      <c r="O1663" s="22" t="s">
        <v>643</v>
      </c>
    </row>
    <row collapsed="false" customFormat="false" customHeight="false" hidden="false" ht="12.1" outlineLevel="0" r="1664">
      <c r="A1664" s="20" t="n">
        <v>45978.613391204</v>
      </c>
      <c r="B1664" s="16" t="s">
        <v>386</v>
      </c>
      <c r="C1664" s="16" t="s">
        <v>540</v>
      </c>
      <c r="D1664" s="16" t="s">
        <v>380</v>
      </c>
      <c r="E1664" s="16" t="s">
        <v>18</v>
      </c>
      <c r="F1664" s="16" t="s">
        <v>20</v>
      </c>
      <c r="G1664" s="7" t="n">
        <v>300</v>
      </c>
      <c r="H1664" s="6" t="n">
        <v>2.7695</v>
      </c>
      <c r="I1664" s="6" t="n">
        <v>-830.85</v>
      </c>
      <c r="J1664" s="6" t="n">
        <v>-0</v>
      </c>
      <c r="K1664" s="6" t="n">
        <v>-2.49</v>
      </c>
      <c r="L1664" s="6" t="n">
        <v>-0</v>
      </c>
      <c r="M1664" s="6" t="s">
        <f>=I1664+J1664+K1664+L1664</f>
      </c>
      <c r="N1664" s="16"/>
      <c r="O1664" s="16" t="s">
        <v>643</v>
      </c>
    </row>
    <row collapsed="false" customFormat="false" customHeight="false" hidden="false" ht="12.1" outlineLevel="0" r="1665">
      <c r="A1665" s="20" t="n">
        <v>45978.813796296</v>
      </c>
      <c r="B1665" s="16" t="s">
        <v>454</v>
      </c>
      <c r="C1665" s="16" t="s">
        <v>659</v>
      </c>
      <c r="D1665" s="16" t="s">
        <v>380</v>
      </c>
      <c r="E1665" s="16" t="s">
        <v>92</v>
      </c>
      <c r="F1665" s="16" t="s">
        <v>20</v>
      </c>
      <c r="G1665" s="7" t="n">
        <v>2</v>
      </c>
      <c r="H1665" s="6" t="n">
        <v>99.96</v>
      </c>
      <c r="I1665" s="6" t="n">
        <v>-1999.2</v>
      </c>
      <c r="J1665" s="6" t="n">
        <v>-31.78</v>
      </c>
      <c r="K1665" s="6" t="n">
        <v>-6</v>
      </c>
      <c r="L1665" s="6" t="n">
        <v>-0</v>
      </c>
      <c r="M1665" s="6" t="s">
        <f>=I1665+J1665+K1665+L1665</f>
      </c>
      <c r="N1665" s="16"/>
      <c r="O1665" s="16" t="s">
        <v>643</v>
      </c>
    </row>
    <row collapsed="false" customFormat="false" customHeight="false" hidden="false" ht="12.1" outlineLevel="0" r="1666">
      <c r="A1666" s="20" t="n">
        <v>45979.519571759</v>
      </c>
      <c r="B1666" s="16" t="s">
        <v>452</v>
      </c>
      <c r="C1666" s="16" t="s">
        <v>653</v>
      </c>
      <c r="D1666" s="16" t="s">
        <v>380</v>
      </c>
      <c r="E1666" s="16" t="s">
        <v>654</v>
      </c>
      <c r="F1666" s="16" t="s">
        <v>20</v>
      </c>
      <c r="G1666" s="7" t="n">
        <v>11</v>
      </c>
      <c r="H1666" s="6" t="n">
        <v>3.98</v>
      </c>
      <c r="I1666" s="6" t="n">
        <v>-43.78</v>
      </c>
      <c r="J1666" s="6" t="n">
        <v>-0</v>
      </c>
      <c r="K1666" s="6" t="n">
        <v>-0</v>
      </c>
      <c r="L1666" s="6" t="n">
        <v>-0.02</v>
      </c>
      <c r="M1666" s="6" t="s">
        <f>=I1666+J1666+K1666+L1666</f>
      </c>
      <c r="N1666" s="16"/>
      <c r="O1666" s="16" t="s">
        <v>639</v>
      </c>
    </row>
    <row collapsed="false" customFormat="false" customHeight="false" hidden="false" ht="12.1" outlineLevel="0" r="1667">
      <c r="A1667" s="21" t="n">
        <v>45979.604733796</v>
      </c>
      <c r="B1667" s="22" t="s">
        <v>644</v>
      </c>
      <c r="C1667" s="22" t="s">
        <v>645</v>
      </c>
      <c r="D1667" s="22" t="s">
        <v>549</v>
      </c>
      <c r="E1667" s="22" t="s">
        <v>549</v>
      </c>
      <c r="F1667" s="22" t="s">
        <v>20</v>
      </c>
      <c r="G1667" s="23" t="n">
        <v>1</v>
      </c>
      <c r="H1667" s="24" t="n">
        <v>48.38</v>
      </c>
      <c r="I1667" s="24" t="n">
        <v>48.38</v>
      </c>
      <c r="J1667" s="24" t="n">
        <v>0</v>
      </c>
      <c r="K1667" s="24" t="n">
        <v>-0</v>
      </c>
      <c r="L1667" s="24" t="n">
        <v>-0</v>
      </c>
      <c r="M1667" s="6" t="s">
        <f>=I1667+J1667+K1667+L1667</f>
      </c>
      <c r="N1667" s="22"/>
      <c r="O1667" s="22" t="s">
        <v>643</v>
      </c>
    </row>
    <row collapsed="false" customFormat="false" customHeight="false" hidden="false" ht="12.1" outlineLevel="0" r="1668">
      <c r="A1668" s="29" t="n">
        <v>45980.517037037</v>
      </c>
      <c r="B1668" s="30" t="s">
        <v>17</v>
      </c>
      <c r="C1668" s="30" t="s">
        <v>538</v>
      </c>
      <c r="D1668" s="30" t="s">
        <v>381</v>
      </c>
      <c r="E1668" s="30" t="s">
        <v>18</v>
      </c>
      <c r="F1668" s="30" t="s">
        <v>20</v>
      </c>
      <c r="G1668" s="31" t="n">
        <v>-5</v>
      </c>
      <c r="H1668" s="32" t="n">
        <v>299.54</v>
      </c>
      <c r="I1668" s="32" t="n">
        <v>1497.7</v>
      </c>
      <c r="J1668" s="32" t="n">
        <v>0</v>
      </c>
      <c r="K1668" s="32" t="n">
        <v>-4.49</v>
      </c>
      <c r="L1668" s="32" t="n">
        <v>-0</v>
      </c>
      <c r="M1668" s="6" t="s">
        <f>=I1668+J1668+K1668+L1668</f>
      </c>
      <c r="N1668" s="30"/>
      <c r="O1668" s="30" t="s">
        <v>643</v>
      </c>
    </row>
    <row collapsed="false" customFormat="false" customHeight="false" hidden="false" ht="12.1" outlineLevel="0" r="1669">
      <c r="A1669" s="29" t="n">
        <v>45980.517546296</v>
      </c>
      <c r="B1669" s="30" t="s">
        <v>386</v>
      </c>
      <c r="C1669" s="30" t="s">
        <v>540</v>
      </c>
      <c r="D1669" s="30" t="s">
        <v>381</v>
      </c>
      <c r="E1669" s="30" t="s">
        <v>18</v>
      </c>
      <c r="F1669" s="30" t="s">
        <v>20</v>
      </c>
      <c r="G1669" s="31" t="n">
        <v>-100</v>
      </c>
      <c r="H1669" s="32" t="n">
        <v>2.812</v>
      </c>
      <c r="I1669" s="32" t="n">
        <v>281.2</v>
      </c>
      <c r="J1669" s="32" t="n">
        <v>0</v>
      </c>
      <c r="K1669" s="32" t="n">
        <v>-0.84</v>
      </c>
      <c r="L1669" s="32" t="n">
        <v>-0</v>
      </c>
      <c r="M1669" s="6" t="s">
        <f>=I1669+J1669+K1669+L1669</f>
      </c>
      <c r="N1669" s="30"/>
      <c r="O1669" s="30" t="s">
        <v>643</v>
      </c>
    </row>
    <row collapsed="false" customFormat="false" customHeight="false" hidden="false" ht="12.1" outlineLevel="0" r="1670">
      <c r="A1670" s="29" t="n">
        <v>45980.51755787</v>
      </c>
      <c r="B1670" s="30" t="s">
        <v>386</v>
      </c>
      <c r="C1670" s="30" t="s">
        <v>540</v>
      </c>
      <c r="D1670" s="30" t="s">
        <v>381</v>
      </c>
      <c r="E1670" s="30" t="s">
        <v>18</v>
      </c>
      <c r="F1670" s="30" t="s">
        <v>20</v>
      </c>
      <c r="G1670" s="31" t="n">
        <v>-200</v>
      </c>
      <c r="H1670" s="32" t="n">
        <v>2.812</v>
      </c>
      <c r="I1670" s="32" t="n">
        <v>562.4</v>
      </c>
      <c r="J1670" s="32" t="n">
        <v>0</v>
      </c>
      <c r="K1670" s="32" t="n">
        <v>-1.69</v>
      </c>
      <c r="L1670" s="32" t="n">
        <v>-0</v>
      </c>
      <c r="M1670" s="6" t="s">
        <f>=I1670+J1670+K1670+L1670</f>
      </c>
      <c r="N1670" s="30"/>
      <c r="O1670" s="30" t="s">
        <v>643</v>
      </c>
    </row>
    <row collapsed="false" customFormat="false" customHeight="false" hidden="false" ht="12.1" outlineLevel="0" r="1671">
      <c r="A1671" s="29" t="n">
        <v>45980.517743056</v>
      </c>
      <c r="B1671" s="30" t="s">
        <v>386</v>
      </c>
      <c r="C1671" s="30" t="s">
        <v>540</v>
      </c>
      <c r="D1671" s="30" t="s">
        <v>381</v>
      </c>
      <c r="E1671" s="30" t="s">
        <v>18</v>
      </c>
      <c r="F1671" s="30" t="s">
        <v>20</v>
      </c>
      <c r="G1671" s="31" t="n">
        <v>-100</v>
      </c>
      <c r="H1671" s="32" t="n">
        <v>2.812</v>
      </c>
      <c r="I1671" s="32" t="n">
        <v>281.2</v>
      </c>
      <c r="J1671" s="32" t="n">
        <v>0</v>
      </c>
      <c r="K1671" s="32" t="n">
        <v>-0.84</v>
      </c>
      <c r="L1671" s="32" t="n">
        <v>-0</v>
      </c>
      <c r="M1671" s="6" t="s">
        <f>=I1671+J1671+K1671+L1671</f>
      </c>
      <c r="N1671" s="30"/>
      <c r="O1671" s="30" t="s">
        <v>643</v>
      </c>
    </row>
    <row collapsed="false" customFormat="false" customHeight="false" hidden="false" ht="12.1" outlineLevel="0" r="1672">
      <c r="A1672" s="21" t="n">
        <v>45980.660960648</v>
      </c>
      <c r="B1672" s="22" t="s">
        <v>535</v>
      </c>
      <c r="C1672" s="22" t="s">
        <v>194</v>
      </c>
      <c r="D1672" s="22" t="s">
        <v>535</v>
      </c>
      <c r="E1672" s="22" t="s">
        <v>535</v>
      </c>
      <c r="F1672" s="22" t="s">
        <v>20</v>
      </c>
      <c r="G1672" s="23" t="n">
        <v>1</v>
      </c>
      <c r="H1672" s="24" t="n">
        <v>1000</v>
      </c>
      <c r="I1672" s="24" t="n">
        <v>1000</v>
      </c>
      <c r="J1672" s="24" t="n">
        <v>0</v>
      </c>
      <c r="K1672" s="24" t="n">
        <v>-0</v>
      </c>
      <c r="L1672" s="24" t="n">
        <v>-0</v>
      </c>
      <c r="M1672" s="6" t="s">
        <f>=I1672+J1672+K1672+L1672</f>
      </c>
      <c r="N1672" s="22"/>
      <c r="O1672" s="22" t="s">
        <v>643</v>
      </c>
    </row>
    <row collapsed="false" customFormat="false" customHeight="false" hidden="false" ht="12.1" outlineLevel="0" r="1673">
      <c r="A1673" s="21" t="n">
        <v>45980.662094907</v>
      </c>
      <c r="B1673" s="22" t="s">
        <v>644</v>
      </c>
      <c r="C1673" s="22" t="s">
        <v>645</v>
      </c>
      <c r="D1673" s="22" t="s">
        <v>549</v>
      </c>
      <c r="E1673" s="22" t="s">
        <v>549</v>
      </c>
      <c r="F1673" s="22" t="s">
        <v>20</v>
      </c>
      <c r="G1673" s="23" t="n">
        <v>1</v>
      </c>
      <c r="H1673" s="24" t="n">
        <v>15.07</v>
      </c>
      <c r="I1673" s="24" t="n">
        <v>15.07</v>
      </c>
      <c r="J1673" s="24" t="n">
        <v>0</v>
      </c>
      <c r="K1673" s="24" t="n">
        <v>-0</v>
      </c>
      <c r="L1673" s="24" t="n">
        <v>-0</v>
      </c>
      <c r="M1673" s="6" t="s">
        <f>=I1673+J1673+K1673+L1673</f>
      </c>
      <c r="N1673" s="22"/>
      <c r="O1673" s="22" t="s">
        <v>643</v>
      </c>
    </row>
    <row collapsed="false" customFormat="false" customHeight="false" hidden="false" ht="12.1" outlineLevel="0" r="1674">
      <c r="A1674" s="20" t="n">
        <v>45980.665590278</v>
      </c>
      <c r="B1674" s="16" t="s">
        <v>62</v>
      </c>
      <c r="C1674" s="16" t="s">
        <v>657</v>
      </c>
      <c r="D1674" s="16" t="s">
        <v>380</v>
      </c>
      <c r="E1674" s="16" t="s">
        <v>50</v>
      </c>
      <c r="F1674" s="16" t="s">
        <v>20</v>
      </c>
      <c r="G1674" s="7" t="n">
        <v>7</v>
      </c>
      <c r="H1674" s="6" t="n">
        <v>157.99</v>
      </c>
      <c r="I1674" s="6" t="n">
        <v>-1105.93</v>
      </c>
      <c r="J1674" s="6" t="n">
        <v>-0</v>
      </c>
      <c r="K1674" s="6" t="n">
        <v>-0</v>
      </c>
      <c r="L1674" s="6" t="n">
        <v>-0</v>
      </c>
      <c r="M1674" s="6" t="s">
        <f>=I1674+J1674+K1674+L1674</f>
      </c>
      <c r="N1674" s="16"/>
      <c r="O1674" s="16" t="s">
        <v>643</v>
      </c>
    </row>
    <row collapsed="false" customFormat="false" customHeight="false" hidden="false" ht="12.1" outlineLevel="0" r="1675">
      <c r="A1675" s="21" t="n">
        <v>45981.872650463</v>
      </c>
      <c r="B1675" s="22" t="s">
        <v>535</v>
      </c>
      <c r="C1675" s="22" t="s">
        <v>194</v>
      </c>
      <c r="D1675" s="22" t="s">
        <v>535</v>
      </c>
      <c r="E1675" s="22" t="s">
        <v>535</v>
      </c>
      <c r="F1675" s="22" t="s">
        <v>20</v>
      </c>
      <c r="G1675" s="23" t="n">
        <v>1</v>
      </c>
      <c r="H1675" s="24" t="n">
        <v>5000</v>
      </c>
      <c r="I1675" s="24" t="n">
        <v>5000</v>
      </c>
      <c r="J1675" s="24" t="n">
        <v>0</v>
      </c>
      <c r="K1675" s="24" t="n">
        <v>-0</v>
      </c>
      <c r="L1675" s="24" t="n">
        <v>-0</v>
      </c>
      <c r="M1675" s="6" t="s">
        <f>=I1675+J1675+K1675+L1675</f>
      </c>
      <c r="N1675" s="22"/>
      <c r="O1675" s="22" t="s">
        <v>643</v>
      </c>
    </row>
    <row collapsed="false" customFormat="false" customHeight="false" hidden="false" ht="12.1" outlineLevel="0" r="1676">
      <c r="A1676" s="21" t="n">
        <v>45982.356585648</v>
      </c>
      <c r="B1676" s="22" t="s">
        <v>535</v>
      </c>
      <c r="C1676" s="22" t="s">
        <v>194</v>
      </c>
      <c r="D1676" s="22" t="s">
        <v>535</v>
      </c>
      <c r="E1676" s="22" t="s">
        <v>535</v>
      </c>
      <c r="F1676" s="22" t="s">
        <v>20</v>
      </c>
      <c r="G1676" s="23" t="n">
        <v>1</v>
      </c>
      <c r="H1676" s="24" t="n">
        <v>1000</v>
      </c>
      <c r="I1676" s="24" t="n">
        <v>1000</v>
      </c>
      <c r="J1676" s="24" t="n">
        <v>0</v>
      </c>
      <c r="K1676" s="24" t="n">
        <v>-0</v>
      </c>
      <c r="L1676" s="24" t="n">
        <v>-0</v>
      </c>
      <c r="M1676" s="6" t="s">
        <f>=I1676+J1676+K1676+L1676</f>
      </c>
      <c r="N1676" s="22"/>
      <c r="O1676" s="22" t="s">
        <v>643</v>
      </c>
    </row>
    <row collapsed="false" customFormat="false" customHeight="false" hidden="false" ht="12.1" outlineLevel="0" r="1677">
      <c r="A1677" s="20" t="n">
        <v>45982.850243056</v>
      </c>
      <c r="B1677" s="16" t="s">
        <v>69</v>
      </c>
      <c r="C1677" s="16" t="s">
        <v>647</v>
      </c>
      <c r="D1677" s="16" t="s">
        <v>380</v>
      </c>
      <c r="E1677" s="16" t="s">
        <v>50</v>
      </c>
      <c r="F1677" s="16" t="s">
        <v>20</v>
      </c>
      <c r="G1677" s="7" t="n">
        <v>1100</v>
      </c>
      <c r="H1677" s="6" t="n">
        <v>1.1366</v>
      </c>
      <c r="I1677" s="6" t="n">
        <v>-1250.26</v>
      </c>
      <c r="J1677" s="6" t="n">
        <v>-0</v>
      </c>
      <c r="K1677" s="6" t="n">
        <v>-0</v>
      </c>
      <c r="L1677" s="6" t="n">
        <v>-0</v>
      </c>
      <c r="M1677" s="6" t="s">
        <f>=I1677+J1677+K1677+L1677</f>
      </c>
      <c r="N1677" s="16"/>
      <c r="O1677" s="16" t="s">
        <v>643</v>
      </c>
    </row>
    <row collapsed="false" customFormat="false" customHeight="false" hidden="false" ht="12.1" outlineLevel="0" r="1678">
      <c r="A1678" s="20" t="n">
        <v>45982.944178241</v>
      </c>
      <c r="B1678" s="16" t="s">
        <v>386</v>
      </c>
      <c r="C1678" s="16" t="s">
        <v>540</v>
      </c>
      <c r="D1678" s="16" t="s">
        <v>380</v>
      </c>
      <c r="E1678" s="16" t="s">
        <v>18</v>
      </c>
      <c r="F1678" s="16" t="s">
        <v>20</v>
      </c>
      <c r="G1678" s="7" t="n">
        <v>100</v>
      </c>
      <c r="H1678" s="6" t="n">
        <v>2.9075</v>
      </c>
      <c r="I1678" s="6" t="n">
        <v>-290.75</v>
      </c>
      <c r="J1678" s="6" t="n">
        <v>-0</v>
      </c>
      <c r="K1678" s="6" t="n">
        <v>-0</v>
      </c>
      <c r="L1678" s="6" t="n">
        <v>-0</v>
      </c>
      <c r="M1678" s="6" t="s">
        <f>=I1678+J1678+K1678+L1678</f>
      </c>
      <c r="N1678" s="16"/>
      <c r="O1678" s="16" t="s">
        <v>643</v>
      </c>
    </row>
    <row collapsed="false" customFormat="false" customHeight="false" hidden="false" ht="12.1" outlineLevel="0" r="1679">
      <c r="A1679" s="21" t="n">
        <v>45983.427858796</v>
      </c>
      <c r="B1679" s="22" t="s">
        <v>535</v>
      </c>
      <c r="C1679" s="22" t="s">
        <v>174</v>
      </c>
      <c r="D1679" s="22" t="s">
        <v>535</v>
      </c>
      <c r="E1679" s="22" t="s">
        <v>535</v>
      </c>
      <c r="F1679" s="22" t="s">
        <v>20</v>
      </c>
      <c r="G1679" s="23" t="n">
        <v>1</v>
      </c>
      <c r="H1679" s="24" t="n">
        <v>1</v>
      </c>
      <c r="I1679" s="24" t="n">
        <v>1000</v>
      </c>
      <c r="J1679" s="24" t="n">
        <v>0</v>
      </c>
      <c r="K1679" s="24" t="n">
        <v>-0</v>
      </c>
      <c r="L1679" s="24" t="n">
        <v>-0</v>
      </c>
      <c r="M1679" s="6" t="s">
        <f>=I1679+J1679+K1679+L1679</f>
      </c>
      <c r="N1679" s="22"/>
      <c r="O1679" s="22" t="s">
        <v>596</v>
      </c>
    </row>
    <row collapsed="false" customFormat="false" customHeight="false" hidden="false" ht="12.1" outlineLevel="0" r="1680">
      <c r="A1680" s="20" t="n">
        <v>45983.431261574</v>
      </c>
      <c r="B1680" s="16" t="s">
        <v>434</v>
      </c>
      <c r="C1680" s="16" t="s">
        <v>614</v>
      </c>
      <c r="D1680" s="16" t="s">
        <v>380</v>
      </c>
      <c r="E1680" s="16" t="s">
        <v>50</v>
      </c>
      <c r="F1680" s="16" t="s">
        <v>20</v>
      </c>
      <c r="G1680" s="7" t="n">
        <v>1</v>
      </c>
      <c r="H1680" s="6" t="n">
        <v>147.18</v>
      </c>
      <c r="I1680" s="6" t="n">
        <v>-147.18</v>
      </c>
      <c r="J1680" s="6" t="n">
        <v>-0</v>
      </c>
      <c r="K1680" s="6" t="n">
        <v>-0</v>
      </c>
      <c r="L1680" s="6" t="n">
        <v>-0</v>
      </c>
      <c r="M1680" s="6" t="s">
        <f>=I1680+J1680+K1680+L1680</f>
      </c>
      <c r="N1680" s="16"/>
      <c r="O1680" s="16" t="s">
        <v>596</v>
      </c>
    </row>
    <row collapsed="false" customFormat="false" customHeight="false" hidden="false" ht="12.1" outlineLevel="0" r="1681">
      <c r="A1681" s="21" t="n">
        <v>45985.252141204</v>
      </c>
      <c r="B1681" s="22" t="s">
        <v>535</v>
      </c>
      <c r="C1681" s="22" t="s">
        <v>194</v>
      </c>
      <c r="D1681" s="22" t="s">
        <v>535</v>
      </c>
      <c r="E1681" s="22" t="s">
        <v>535</v>
      </c>
      <c r="F1681" s="22" t="s">
        <v>20</v>
      </c>
      <c r="G1681" s="23" t="n">
        <v>1</v>
      </c>
      <c r="H1681" s="24" t="n">
        <v>500</v>
      </c>
      <c r="I1681" s="24" t="n">
        <v>500</v>
      </c>
      <c r="J1681" s="24" t="n">
        <v>0</v>
      </c>
      <c r="K1681" s="24" t="n">
        <v>-0</v>
      </c>
      <c r="L1681" s="24" t="n">
        <v>-0</v>
      </c>
      <c r="M1681" s="6" t="s">
        <f>=I1681+J1681+K1681+L1681</f>
      </c>
      <c r="N1681" s="22"/>
      <c r="O1681" s="22" t="s">
        <v>643</v>
      </c>
    </row>
    <row collapsed="false" customFormat="false" customHeight="false" hidden="false" ht="12.1" outlineLevel="0" r="1682">
      <c r="A1682" s="20" t="n">
        <v>45985.381273148</v>
      </c>
      <c r="B1682" s="16" t="s">
        <v>62</v>
      </c>
      <c r="C1682" s="16" t="s">
        <v>657</v>
      </c>
      <c r="D1682" s="16" t="s">
        <v>380</v>
      </c>
      <c r="E1682" s="16" t="s">
        <v>50</v>
      </c>
      <c r="F1682" s="16" t="s">
        <v>20</v>
      </c>
      <c r="G1682" s="7" t="n">
        <v>2</v>
      </c>
      <c r="H1682" s="6" t="n">
        <v>158.3</v>
      </c>
      <c r="I1682" s="6" t="n">
        <v>-316.6</v>
      </c>
      <c r="J1682" s="6" t="n">
        <v>-0</v>
      </c>
      <c r="K1682" s="6" t="n">
        <v>-0</v>
      </c>
      <c r="L1682" s="6" t="n">
        <v>-0</v>
      </c>
      <c r="M1682" s="6" t="s">
        <f>=I1682+J1682+K1682+L1682</f>
      </c>
      <c r="N1682" s="16"/>
      <c r="O1682" s="16" t="s">
        <v>643</v>
      </c>
    </row>
    <row collapsed="false" customFormat="false" customHeight="false" hidden="false" ht="12.1" outlineLevel="0" r="1683">
      <c r="A1683" s="20" t="n">
        <v>45985.382916667</v>
      </c>
      <c r="B1683" s="16" t="s">
        <v>96</v>
      </c>
      <c r="C1683" s="16" t="s">
        <v>616</v>
      </c>
      <c r="D1683" s="16" t="s">
        <v>380</v>
      </c>
      <c r="E1683" s="16" t="s">
        <v>92</v>
      </c>
      <c r="F1683" s="16" t="s">
        <v>20</v>
      </c>
      <c r="G1683" s="7" t="n">
        <v>2</v>
      </c>
      <c r="H1683" s="6" t="n">
        <v>59.241</v>
      </c>
      <c r="I1683" s="6" t="n">
        <v>-1184.82</v>
      </c>
      <c r="J1683" s="6" t="n">
        <v>-39.44</v>
      </c>
      <c r="K1683" s="6" t="n">
        <v>-0</v>
      </c>
      <c r="L1683" s="6" t="n">
        <v>-0</v>
      </c>
      <c r="M1683" s="6" t="s">
        <f>=I1683+J1683+K1683+L1683</f>
      </c>
      <c r="N1683" s="16"/>
      <c r="O1683" s="16" t="s">
        <v>643</v>
      </c>
    </row>
    <row collapsed="false" customFormat="false" customHeight="false" hidden="false" ht="12.1" outlineLevel="0" r="1684">
      <c r="A1684" s="33" t="n">
        <v>45985.816226852</v>
      </c>
      <c r="B1684" s="34" t="s">
        <v>597</v>
      </c>
      <c r="C1684" s="34" t="s">
        <v>661</v>
      </c>
      <c r="D1684" s="34" t="s">
        <v>597</v>
      </c>
      <c r="E1684" s="34" t="s">
        <v>597</v>
      </c>
      <c r="F1684" s="34" t="s">
        <v>20</v>
      </c>
      <c r="G1684" s="35" t="n">
        <v>1</v>
      </c>
      <c r="H1684" s="36" t="n">
        <v>-0.06</v>
      </c>
      <c r="I1684" s="36" t="n">
        <v>-0.06</v>
      </c>
      <c r="J1684" s="36" t="n">
        <v>0</v>
      </c>
      <c r="K1684" s="36" t="n">
        <v>-0</v>
      </c>
      <c r="L1684" s="36" t="n">
        <v>-0</v>
      </c>
      <c r="M1684" s="6" t="s">
        <f>=I1684+J1684+K1684+L1684</f>
      </c>
      <c r="N1684" s="34"/>
      <c r="O1684" s="34" t="s">
        <v>643</v>
      </c>
    </row>
    <row collapsed="false" customFormat="false" customHeight="false" hidden="false" ht="12.1" outlineLevel="0" r="1685">
      <c r="A1685" s="33" t="n">
        <v>45985.816226852</v>
      </c>
      <c r="B1685" s="34" t="s">
        <v>597</v>
      </c>
      <c r="C1685" s="34" t="s">
        <v>662</v>
      </c>
      <c r="D1685" s="34" t="s">
        <v>597</v>
      </c>
      <c r="E1685" s="34" t="s">
        <v>597</v>
      </c>
      <c r="F1685" s="34" t="s">
        <v>20</v>
      </c>
      <c r="G1685" s="35" t="n">
        <v>1</v>
      </c>
      <c r="H1685" s="36" t="n">
        <v>-0.14</v>
      </c>
      <c r="I1685" s="36" t="n">
        <v>-0.14</v>
      </c>
      <c r="J1685" s="36" t="n">
        <v>0</v>
      </c>
      <c r="K1685" s="36" t="n">
        <v>-0</v>
      </c>
      <c r="L1685" s="36" t="n">
        <v>-0</v>
      </c>
      <c r="M1685" s="6" t="s">
        <f>=I1685+J1685+K1685+L1685</f>
      </c>
      <c r="N1685" s="34"/>
      <c r="O1685" s="34" t="s">
        <v>643</v>
      </c>
    </row>
    <row collapsed="false" customFormat="false" customHeight="false" hidden="false" ht="12.1" outlineLevel="0" r="1686">
      <c r="A1686" s="29" t="n">
        <v>45986.461377315</v>
      </c>
      <c r="B1686" s="30" t="s">
        <v>96</v>
      </c>
      <c r="C1686" s="30" t="s">
        <v>616</v>
      </c>
      <c r="D1686" s="30" t="s">
        <v>381</v>
      </c>
      <c r="E1686" s="30" t="s">
        <v>92</v>
      </c>
      <c r="F1686" s="30" t="s">
        <v>20</v>
      </c>
      <c r="G1686" s="31" t="n">
        <v>-2</v>
      </c>
      <c r="H1686" s="32" t="n">
        <v>59.3</v>
      </c>
      <c r="I1686" s="32" t="n">
        <v>1186</v>
      </c>
      <c r="J1686" s="32" t="n">
        <v>39.78</v>
      </c>
      <c r="K1686" s="32" t="n">
        <v>-0</v>
      </c>
      <c r="L1686" s="32" t="n">
        <v>-0</v>
      </c>
      <c r="M1686" s="6" t="s">
        <f>=I1686+J1686+K1686+L1686</f>
      </c>
      <c r="N1686" s="30"/>
      <c r="O1686" s="30" t="s">
        <v>643</v>
      </c>
    </row>
    <row collapsed="false" customFormat="false" customHeight="false" hidden="false" ht="12.1" outlineLevel="0" r="1687">
      <c r="A1687" s="20" t="n">
        <v>45986.642488426</v>
      </c>
      <c r="B1687" s="16" t="s">
        <v>386</v>
      </c>
      <c r="C1687" s="16" t="s">
        <v>540</v>
      </c>
      <c r="D1687" s="16" t="s">
        <v>380</v>
      </c>
      <c r="E1687" s="16" t="s">
        <v>18</v>
      </c>
      <c r="F1687" s="16" t="s">
        <v>20</v>
      </c>
      <c r="G1687" s="7" t="n">
        <v>100</v>
      </c>
      <c r="H1687" s="6" t="n">
        <v>2.877</v>
      </c>
      <c r="I1687" s="6" t="n">
        <v>-287.7</v>
      </c>
      <c r="J1687" s="6" t="n">
        <v>-0</v>
      </c>
      <c r="K1687" s="6" t="n">
        <v>-0</v>
      </c>
      <c r="L1687" s="6" t="n">
        <v>-0</v>
      </c>
      <c r="M1687" s="6" t="s">
        <f>=I1687+J1687+K1687+L1687</f>
      </c>
      <c r="N1687" s="16"/>
      <c r="O1687" s="16" t="s">
        <v>643</v>
      </c>
    </row>
    <row collapsed="false" customFormat="false" customHeight="false" hidden="false" ht="12.1" outlineLevel="0" r="1688">
      <c r="A1688" s="33" t="n">
        <v>45986.815034722</v>
      </c>
      <c r="B1688" s="34" t="s">
        <v>597</v>
      </c>
      <c r="C1688" s="34" t="s">
        <v>663</v>
      </c>
      <c r="D1688" s="34" t="s">
        <v>597</v>
      </c>
      <c r="E1688" s="34" t="s">
        <v>597</v>
      </c>
      <c r="F1688" s="34" t="s">
        <v>20</v>
      </c>
      <c r="G1688" s="35" t="n">
        <v>1</v>
      </c>
      <c r="H1688" s="36" t="n">
        <v>-0.24</v>
      </c>
      <c r="I1688" s="36" t="n">
        <v>-0.24</v>
      </c>
      <c r="J1688" s="36" t="n">
        <v>0</v>
      </c>
      <c r="K1688" s="36" t="n">
        <v>-0</v>
      </c>
      <c r="L1688" s="36" t="n">
        <v>-0</v>
      </c>
      <c r="M1688" s="6" t="s">
        <f>=I1688+J1688+K1688+L1688</f>
      </c>
      <c r="N1688" s="34"/>
      <c r="O1688" s="34" t="s">
        <v>643</v>
      </c>
    </row>
    <row collapsed="false" customFormat="false" customHeight="false" hidden="false" ht="12.1" outlineLevel="0" r="1689">
      <c r="A1689" s="33" t="n">
        <v>45986.815034722</v>
      </c>
      <c r="B1689" s="34" t="s">
        <v>597</v>
      </c>
      <c r="C1689" s="34" t="s">
        <v>664</v>
      </c>
      <c r="D1689" s="34" t="s">
        <v>597</v>
      </c>
      <c r="E1689" s="34" t="s">
        <v>597</v>
      </c>
      <c r="F1689" s="34" t="s">
        <v>20</v>
      </c>
      <c r="G1689" s="35" t="n">
        <v>1</v>
      </c>
      <c r="H1689" s="36" t="n">
        <v>-0.58</v>
      </c>
      <c r="I1689" s="36" t="n">
        <v>-0.58</v>
      </c>
      <c r="J1689" s="36" t="n">
        <v>0</v>
      </c>
      <c r="K1689" s="36" t="n">
        <v>-0</v>
      </c>
      <c r="L1689" s="36" t="n">
        <v>-0</v>
      </c>
      <c r="M1689" s="6" t="s">
        <f>=I1689+J1689+K1689+L1689</f>
      </c>
      <c r="N1689" s="34"/>
      <c r="O1689" s="34" t="s">
        <v>643</v>
      </c>
    </row>
    <row collapsed="false" customFormat="false" customHeight="false" hidden="false" ht="12.1" outlineLevel="0" r="1690">
      <c r="A1690" s="20" t="n">
        <v>45986.939375</v>
      </c>
      <c r="B1690" s="16" t="s">
        <v>455</v>
      </c>
      <c r="C1690" s="16" t="s">
        <v>665</v>
      </c>
      <c r="D1690" s="16" t="s">
        <v>380</v>
      </c>
      <c r="E1690" s="16" t="s">
        <v>18</v>
      </c>
      <c r="F1690" s="16" t="s">
        <v>20</v>
      </c>
      <c r="G1690" s="7" t="n">
        <v>10</v>
      </c>
      <c r="H1690" s="6" t="n">
        <v>172.65</v>
      </c>
      <c r="I1690" s="6" t="n">
        <v>-1726.5</v>
      </c>
      <c r="J1690" s="6" t="n">
        <v>-0</v>
      </c>
      <c r="K1690" s="6" t="n">
        <v>-0</v>
      </c>
      <c r="L1690" s="6" t="n">
        <v>-0</v>
      </c>
      <c r="M1690" s="6" t="s">
        <f>=I1690+J1690+K1690+L1690</f>
      </c>
      <c r="N1690" s="16"/>
      <c r="O1690" s="16" t="s">
        <v>643</v>
      </c>
    </row>
    <row collapsed="false" customFormat="false" customHeight="false" hidden="false" ht="12.1" outlineLevel="0" r="1691">
      <c r="A1691" s="20" t="n">
        <v>45986.941284722</v>
      </c>
      <c r="B1691" s="16" t="s">
        <v>455</v>
      </c>
      <c r="C1691" s="16" t="s">
        <v>665</v>
      </c>
      <c r="D1691" s="16" t="s">
        <v>380</v>
      </c>
      <c r="E1691" s="16" t="s">
        <v>18</v>
      </c>
      <c r="F1691" s="16" t="s">
        <v>20</v>
      </c>
      <c r="G1691" s="7" t="n">
        <v>30</v>
      </c>
      <c r="H1691" s="6" t="n">
        <v>172.55</v>
      </c>
      <c r="I1691" s="6" t="n">
        <v>-5176.5</v>
      </c>
      <c r="J1691" s="6" t="n">
        <v>-0</v>
      </c>
      <c r="K1691" s="6" t="n">
        <v>-0</v>
      </c>
      <c r="L1691" s="6" t="n">
        <v>-0</v>
      </c>
      <c r="M1691" s="6" t="s">
        <f>=I1691+J1691+K1691+L1691</f>
      </c>
      <c r="N1691" s="16"/>
      <c r="O1691" s="16" t="s">
        <v>643</v>
      </c>
    </row>
    <row collapsed="false" customFormat="false" customHeight="false" hidden="false" ht="12.1" outlineLevel="0" r="1692">
      <c r="A1692" s="20" t="n">
        <v>45986.941597222</v>
      </c>
      <c r="B1692" s="16" t="s">
        <v>455</v>
      </c>
      <c r="C1692" s="16" t="s">
        <v>665</v>
      </c>
      <c r="D1692" s="16" t="s">
        <v>380</v>
      </c>
      <c r="E1692" s="16" t="s">
        <v>18</v>
      </c>
      <c r="F1692" s="16" t="s">
        <v>20</v>
      </c>
      <c r="G1692" s="7" t="n">
        <v>120</v>
      </c>
      <c r="H1692" s="6" t="n">
        <v>172.55</v>
      </c>
      <c r="I1692" s="6" t="n">
        <v>-20706</v>
      </c>
      <c r="J1692" s="6" t="n">
        <v>-0</v>
      </c>
      <c r="K1692" s="6" t="n">
        <v>-0</v>
      </c>
      <c r="L1692" s="6" t="n">
        <v>-0</v>
      </c>
      <c r="M1692" s="6" t="s">
        <f>=I1692+J1692+K1692+L1692</f>
      </c>
      <c r="N1692" s="16"/>
      <c r="O1692" s="16" t="s">
        <v>643</v>
      </c>
    </row>
    <row collapsed="false" customFormat="false" customHeight="false" hidden="false" ht="12.1" outlineLevel="0" r="1693">
      <c r="A1693" s="20" t="n">
        <v>45986.941597222</v>
      </c>
      <c r="B1693" s="16" t="s">
        <v>455</v>
      </c>
      <c r="C1693" s="16" t="s">
        <v>665</v>
      </c>
      <c r="D1693" s="16" t="s">
        <v>380</v>
      </c>
      <c r="E1693" s="16" t="s">
        <v>18</v>
      </c>
      <c r="F1693" s="16" t="s">
        <v>20</v>
      </c>
      <c r="G1693" s="7" t="n">
        <v>20</v>
      </c>
      <c r="H1693" s="6" t="n">
        <v>172.55</v>
      </c>
      <c r="I1693" s="6" t="n">
        <v>-3451</v>
      </c>
      <c r="J1693" s="6" t="n">
        <v>-0</v>
      </c>
      <c r="K1693" s="6" t="n">
        <v>-0</v>
      </c>
      <c r="L1693" s="6" t="n">
        <v>-0</v>
      </c>
      <c r="M1693" s="6" t="s">
        <f>=I1693+J1693+K1693+L1693</f>
      </c>
      <c r="N1693" s="16"/>
      <c r="O1693" s="16" t="s">
        <v>643</v>
      </c>
    </row>
    <row collapsed="false" customFormat="false" customHeight="false" hidden="false" ht="12.1" outlineLevel="0" r="1694">
      <c r="A1694" s="21" t="n">
        <v>45986.94287037</v>
      </c>
      <c r="B1694" s="22" t="s">
        <v>535</v>
      </c>
      <c r="C1694" s="22" t="s">
        <v>194</v>
      </c>
      <c r="D1694" s="22" t="s">
        <v>535</v>
      </c>
      <c r="E1694" s="22" t="s">
        <v>535</v>
      </c>
      <c r="F1694" s="22" t="s">
        <v>20</v>
      </c>
      <c r="G1694" s="23" t="n">
        <v>1</v>
      </c>
      <c r="H1694" s="24" t="n">
        <v>4500</v>
      </c>
      <c r="I1694" s="24" t="n">
        <v>4500</v>
      </c>
      <c r="J1694" s="24" t="n">
        <v>0</v>
      </c>
      <c r="K1694" s="24" t="n">
        <v>-0</v>
      </c>
      <c r="L1694" s="24" t="n">
        <v>-0</v>
      </c>
      <c r="M1694" s="6" t="s">
        <f>=I1694+J1694+K1694+L1694</f>
      </c>
      <c r="N1694" s="22"/>
      <c r="O1694" s="22" t="s">
        <v>643</v>
      </c>
    </row>
    <row collapsed="false" customFormat="false" customHeight="false" hidden="false" ht="12.1" outlineLevel="0" r="1695">
      <c r="A1695" s="20" t="n">
        <v>45986.943668981</v>
      </c>
      <c r="B1695" s="16" t="s">
        <v>455</v>
      </c>
      <c r="C1695" s="16" t="s">
        <v>665</v>
      </c>
      <c r="D1695" s="16" t="s">
        <v>380</v>
      </c>
      <c r="E1695" s="16" t="s">
        <v>18</v>
      </c>
      <c r="F1695" s="16" t="s">
        <v>20</v>
      </c>
      <c r="G1695" s="7" t="n">
        <v>50</v>
      </c>
      <c r="H1695" s="6" t="n">
        <v>172.25</v>
      </c>
      <c r="I1695" s="6" t="n">
        <v>-8612.5</v>
      </c>
      <c r="J1695" s="6" t="n">
        <v>-0</v>
      </c>
      <c r="K1695" s="6" t="n">
        <v>-0</v>
      </c>
      <c r="L1695" s="6" t="n">
        <v>-0</v>
      </c>
      <c r="M1695" s="6" t="s">
        <f>=I1695+J1695+K1695+L1695</f>
      </c>
      <c r="N1695" s="16"/>
      <c r="O1695" s="16" t="s">
        <v>643</v>
      </c>
    </row>
    <row collapsed="false" customFormat="false" customHeight="false" hidden="false" ht="12.1" outlineLevel="0" r="1696">
      <c r="A1696" s="33" t="n">
        <v>45987.814328704</v>
      </c>
      <c r="B1696" s="34" t="s">
        <v>597</v>
      </c>
      <c r="C1696" s="34" t="s">
        <v>666</v>
      </c>
      <c r="D1696" s="34" t="s">
        <v>597</v>
      </c>
      <c r="E1696" s="34" t="s">
        <v>597</v>
      </c>
      <c r="F1696" s="34" t="s">
        <v>20</v>
      </c>
      <c r="G1696" s="35" t="n">
        <v>1</v>
      </c>
      <c r="H1696" s="36" t="n">
        <v>-8.23</v>
      </c>
      <c r="I1696" s="36" t="n">
        <v>-8.23</v>
      </c>
      <c r="J1696" s="36" t="n">
        <v>0</v>
      </c>
      <c r="K1696" s="36" t="n">
        <v>-0</v>
      </c>
      <c r="L1696" s="36" t="n">
        <v>-0</v>
      </c>
      <c r="M1696" s="6" t="s">
        <f>=I1696+J1696+K1696+L1696</f>
      </c>
      <c r="N1696" s="34"/>
      <c r="O1696" s="34" t="s">
        <v>643</v>
      </c>
    </row>
    <row collapsed="false" customFormat="false" customHeight="false" hidden="false" ht="12.1" outlineLevel="0" r="1697">
      <c r="A1697" s="33" t="n">
        <v>45987.814328704</v>
      </c>
      <c r="B1697" s="34" t="s">
        <v>597</v>
      </c>
      <c r="C1697" s="34" t="s">
        <v>667</v>
      </c>
      <c r="D1697" s="34" t="s">
        <v>597</v>
      </c>
      <c r="E1697" s="34" t="s">
        <v>597</v>
      </c>
      <c r="F1697" s="34" t="s">
        <v>20</v>
      </c>
      <c r="G1697" s="35" t="n">
        <v>1</v>
      </c>
      <c r="H1697" s="36" t="n">
        <v>-20.16</v>
      </c>
      <c r="I1697" s="36" t="n">
        <v>-20.16</v>
      </c>
      <c r="J1697" s="36" t="n">
        <v>0</v>
      </c>
      <c r="K1697" s="36" t="n">
        <v>-0</v>
      </c>
      <c r="L1697" s="36" t="n">
        <v>-0</v>
      </c>
      <c r="M1697" s="6" t="s">
        <f>=I1697+J1697+K1697+L1697</f>
      </c>
      <c r="N1697" s="34"/>
      <c r="O1697" s="34" t="s">
        <v>643</v>
      </c>
    </row>
    <row collapsed="false" customFormat="false" customHeight="false" hidden="false" ht="12.1" outlineLevel="0" r="1698">
      <c r="A1698" s="29" t="n">
        <v>45988.683912037</v>
      </c>
      <c r="B1698" s="30" t="s">
        <v>455</v>
      </c>
      <c r="C1698" s="30" t="s">
        <v>665</v>
      </c>
      <c r="D1698" s="30" t="s">
        <v>381</v>
      </c>
      <c r="E1698" s="30" t="s">
        <v>18</v>
      </c>
      <c r="F1698" s="30" t="s">
        <v>20</v>
      </c>
      <c r="G1698" s="31" t="n">
        <v>-230</v>
      </c>
      <c r="H1698" s="32" t="n">
        <v>172.95</v>
      </c>
      <c r="I1698" s="32" t="n">
        <v>39778.5</v>
      </c>
      <c r="J1698" s="32" t="n">
        <v>0</v>
      </c>
      <c r="K1698" s="32" t="n">
        <v>-0</v>
      </c>
      <c r="L1698" s="32" t="n">
        <v>-0</v>
      </c>
      <c r="M1698" s="6" t="s">
        <f>=I1698+J1698+K1698+L1698</f>
      </c>
      <c r="N1698" s="30"/>
      <c r="O1698" s="30" t="s">
        <v>643</v>
      </c>
    </row>
    <row collapsed="false" customFormat="false" customHeight="false" hidden="false" ht="12.1" outlineLevel="0" r="1699">
      <c r="A1699" s="21" t="n">
        <v>45988.708993056</v>
      </c>
      <c r="B1699" s="22" t="s">
        <v>535</v>
      </c>
      <c r="C1699" s="22" t="s">
        <v>194</v>
      </c>
      <c r="D1699" s="22" t="s">
        <v>535</v>
      </c>
      <c r="E1699" s="22" t="s">
        <v>535</v>
      </c>
      <c r="F1699" s="22" t="s">
        <v>20</v>
      </c>
      <c r="G1699" s="23" t="n">
        <v>1</v>
      </c>
      <c r="H1699" s="24" t="n">
        <v>10000</v>
      </c>
      <c r="I1699" s="24" t="n">
        <v>10000</v>
      </c>
      <c r="J1699" s="24" t="n">
        <v>0</v>
      </c>
      <c r="K1699" s="24" t="n">
        <v>-0</v>
      </c>
      <c r="L1699" s="24" t="n">
        <v>-0</v>
      </c>
      <c r="M1699" s="6" t="s">
        <f>=I1699+J1699+K1699+L1699</f>
      </c>
      <c r="N1699" s="22"/>
      <c r="O1699" s="22" t="s">
        <v>643</v>
      </c>
    </row>
    <row collapsed="false" customFormat="false" customHeight="false" hidden="false" ht="12.1" outlineLevel="0" r="1700">
      <c r="A1700" s="21" t="n">
        <v>45988.72275463</v>
      </c>
      <c r="B1700" s="22" t="s">
        <v>535</v>
      </c>
      <c r="C1700" s="22" t="s">
        <v>194</v>
      </c>
      <c r="D1700" s="22" t="s">
        <v>535</v>
      </c>
      <c r="E1700" s="22" t="s">
        <v>535</v>
      </c>
      <c r="F1700" s="22" t="s">
        <v>20</v>
      </c>
      <c r="G1700" s="23" t="n">
        <v>1</v>
      </c>
      <c r="H1700" s="24" t="n">
        <v>36500</v>
      </c>
      <c r="I1700" s="24" t="n">
        <v>36500</v>
      </c>
      <c r="J1700" s="24" t="n">
        <v>0</v>
      </c>
      <c r="K1700" s="24" t="n">
        <v>-0</v>
      </c>
      <c r="L1700" s="24" t="n">
        <v>-0</v>
      </c>
      <c r="M1700" s="6" t="s">
        <f>=I1700+J1700+K1700+L1700</f>
      </c>
      <c r="N1700" s="22"/>
      <c r="O1700" s="22" t="s">
        <v>643</v>
      </c>
    </row>
    <row collapsed="false" customFormat="false" customHeight="false" hidden="false" ht="12.1" outlineLevel="0" r="1701">
      <c r="A1701" s="21" t="n">
        <v>45988.72375</v>
      </c>
      <c r="B1701" s="22" t="s">
        <v>535</v>
      </c>
      <c r="C1701" s="22" t="s">
        <v>194</v>
      </c>
      <c r="D1701" s="22" t="s">
        <v>535</v>
      </c>
      <c r="E1701" s="22" t="s">
        <v>535</v>
      </c>
      <c r="F1701" s="22" t="s">
        <v>20</v>
      </c>
      <c r="G1701" s="23" t="n">
        <v>1</v>
      </c>
      <c r="H1701" s="24" t="n">
        <v>2000</v>
      </c>
      <c r="I1701" s="24" t="n">
        <v>2000</v>
      </c>
      <c r="J1701" s="24" t="n">
        <v>0</v>
      </c>
      <c r="K1701" s="24" t="n">
        <v>-0</v>
      </c>
      <c r="L1701" s="24" t="n">
        <v>-0</v>
      </c>
      <c r="M1701" s="6" t="s">
        <f>=I1701+J1701+K1701+L1701</f>
      </c>
      <c r="N1701" s="22"/>
      <c r="O1701" s="22" t="s">
        <v>643</v>
      </c>
    </row>
    <row collapsed="false" customFormat="false" customHeight="false" hidden="false" ht="12.1" outlineLevel="0" r="1702">
      <c r="A1702" s="20" t="n">
        <v>45988.724907407</v>
      </c>
      <c r="B1702" s="16" t="s">
        <v>386</v>
      </c>
      <c r="C1702" s="16" t="s">
        <v>540</v>
      </c>
      <c r="D1702" s="16" t="s">
        <v>380</v>
      </c>
      <c r="E1702" s="16" t="s">
        <v>18</v>
      </c>
      <c r="F1702" s="16" t="s">
        <v>20</v>
      </c>
      <c r="G1702" s="7" t="n">
        <v>200</v>
      </c>
      <c r="H1702" s="6" t="n">
        <v>2.835</v>
      </c>
      <c r="I1702" s="6" t="n">
        <v>-567</v>
      </c>
      <c r="J1702" s="6" t="n">
        <v>-0</v>
      </c>
      <c r="K1702" s="6" t="n">
        <v>-0</v>
      </c>
      <c r="L1702" s="6" t="n">
        <v>-0</v>
      </c>
      <c r="M1702" s="6" t="s">
        <f>=I1702+J1702+K1702+L1702</f>
      </c>
      <c r="N1702" s="16"/>
      <c r="O1702" s="16" t="s">
        <v>643</v>
      </c>
    </row>
    <row collapsed="false" customFormat="false" customHeight="false" hidden="false" ht="12.1" outlineLevel="0" r="1703">
      <c r="A1703" s="29" t="n">
        <v>45988.751064815</v>
      </c>
      <c r="B1703" s="30" t="s">
        <v>449</v>
      </c>
      <c r="C1703" s="30" t="s">
        <v>641</v>
      </c>
      <c r="D1703" s="30" t="s">
        <v>381</v>
      </c>
      <c r="E1703" s="30" t="s">
        <v>50</v>
      </c>
      <c r="F1703" s="30" t="s">
        <v>20</v>
      </c>
      <c r="G1703" s="31" t="n">
        <v>-5</v>
      </c>
      <c r="H1703" s="32" t="n">
        <v>1027.8</v>
      </c>
      <c r="I1703" s="32" t="n">
        <v>5139</v>
      </c>
      <c r="J1703" s="32" t="n">
        <v>0</v>
      </c>
      <c r="K1703" s="32" t="n">
        <v>-0</v>
      </c>
      <c r="L1703" s="32" t="n">
        <v>-0</v>
      </c>
      <c r="M1703" s="6" t="s">
        <f>=I1703+J1703+K1703+L1703</f>
      </c>
      <c r="N1703" s="30"/>
      <c r="O1703" s="30" t="s">
        <v>639</v>
      </c>
    </row>
    <row collapsed="false" customFormat="false" customHeight="false" hidden="false" ht="12.1" outlineLevel="0" r="1704">
      <c r="A1704" s="20" t="n">
        <v>45988.825300926</v>
      </c>
      <c r="B1704" s="16" t="s">
        <v>17</v>
      </c>
      <c r="C1704" s="16" t="s">
        <v>538</v>
      </c>
      <c r="D1704" s="16" t="s">
        <v>380</v>
      </c>
      <c r="E1704" s="16" t="s">
        <v>18</v>
      </c>
      <c r="F1704" s="16" t="s">
        <v>20</v>
      </c>
      <c r="G1704" s="7" t="n">
        <v>17</v>
      </c>
      <c r="H1704" s="6" t="n">
        <v>299.81</v>
      </c>
      <c r="I1704" s="6" t="n">
        <v>-5096.77</v>
      </c>
      <c r="J1704" s="6" t="n">
        <v>-0</v>
      </c>
      <c r="K1704" s="6" t="n">
        <v>-15.29</v>
      </c>
      <c r="L1704" s="6" t="n">
        <v>-0</v>
      </c>
      <c r="M1704" s="6" t="s">
        <f>=I1704+J1704+K1704+L1704</f>
      </c>
      <c r="N1704" s="16"/>
      <c r="O1704" s="16" t="s">
        <v>639</v>
      </c>
    </row>
    <row collapsed="false" customFormat="false" customHeight="false" hidden="false" ht="12.1" outlineLevel="0" r="1705">
      <c r="A1705" s="29" t="n">
        <v>45988.85943287</v>
      </c>
      <c r="B1705" s="30" t="s">
        <v>69</v>
      </c>
      <c r="C1705" s="30" t="s">
        <v>647</v>
      </c>
      <c r="D1705" s="30" t="s">
        <v>381</v>
      </c>
      <c r="E1705" s="30" t="s">
        <v>50</v>
      </c>
      <c r="F1705" s="30" t="s">
        <v>20</v>
      </c>
      <c r="G1705" s="31" t="n">
        <v>-1102</v>
      </c>
      <c r="H1705" s="32" t="n">
        <v>1.1389</v>
      </c>
      <c r="I1705" s="32" t="n">
        <v>1255.07</v>
      </c>
      <c r="J1705" s="32" t="n">
        <v>0</v>
      </c>
      <c r="K1705" s="32" t="n">
        <v>-0</v>
      </c>
      <c r="L1705" s="32" t="n">
        <v>-0</v>
      </c>
      <c r="M1705" s="6" t="s">
        <f>=I1705+J1705+K1705+L1705</f>
      </c>
      <c r="N1705" s="30"/>
      <c r="O1705" s="30" t="s">
        <v>643</v>
      </c>
    </row>
    <row collapsed="false" customFormat="false" customHeight="false" hidden="false" ht="12.1" outlineLevel="0" r="1706">
      <c r="A1706" s="29" t="n">
        <v>45988.870092593</v>
      </c>
      <c r="B1706" s="30" t="s">
        <v>454</v>
      </c>
      <c r="C1706" s="30" t="s">
        <v>659</v>
      </c>
      <c r="D1706" s="30" t="s">
        <v>381</v>
      </c>
      <c r="E1706" s="30" t="s">
        <v>92</v>
      </c>
      <c r="F1706" s="30" t="s">
        <v>20</v>
      </c>
      <c r="G1706" s="31" t="n">
        <v>-3</v>
      </c>
      <c r="H1706" s="32" t="n">
        <v>100.05</v>
      </c>
      <c r="I1706" s="32" t="n">
        <v>3001.5</v>
      </c>
      <c r="J1706" s="32" t="n">
        <v>0</v>
      </c>
      <c r="K1706" s="32" t="n">
        <v>-0</v>
      </c>
      <c r="L1706" s="32" t="n">
        <v>-0</v>
      </c>
      <c r="M1706" s="6" t="s">
        <f>=I1706+J1706+K1706+L1706</f>
      </c>
      <c r="N1706" s="30"/>
      <c r="O1706" s="30" t="s">
        <v>643</v>
      </c>
    </row>
    <row collapsed="false" customFormat="false" customHeight="false" hidden="false" ht="12.1" outlineLevel="0" r="1707">
      <c r="A1707" s="29" t="n">
        <v>45988.872025463</v>
      </c>
      <c r="B1707" s="30" t="s">
        <v>454</v>
      </c>
      <c r="C1707" s="30" t="s">
        <v>659</v>
      </c>
      <c r="D1707" s="30" t="s">
        <v>381</v>
      </c>
      <c r="E1707" s="30" t="s">
        <v>92</v>
      </c>
      <c r="F1707" s="30" t="s">
        <v>20</v>
      </c>
      <c r="G1707" s="31" t="n">
        <v>-3</v>
      </c>
      <c r="H1707" s="32" t="n">
        <v>100.05</v>
      </c>
      <c r="I1707" s="32" t="n">
        <v>3001.5</v>
      </c>
      <c r="J1707" s="32" t="n">
        <v>0</v>
      </c>
      <c r="K1707" s="32" t="n">
        <v>-0</v>
      </c>
      <c r="L1707" s="32" t="n">
        <v>-0</v>
      </c>
      <c r="M1707" s="6" t="s">
        <f>=I1707+J1707+K1707+L1707</f>
      </c>
      <c r="N1707" s="30"/>
      <c r="O1707" s="30" t="s">
        <v>643</v>
      </c>
    </row>
    <row collapsed="false" customFormat="false" customHeight="false" hidden="false" ht="12.1" outlineLevel="0" r="1708">
      <c r="A1708" s="20" t="n">
        <v>45988.990208333</v>
      </c>
      <c r="B1708" s="16" t="s">
        <v>62</v>
      </c>
      <c r="C1708" s="16" t="s">
        <v>657</v>
      </c>
      <c r="D1708" s="16" t="s">
        <v>380</v>
      </c>
      <c r="E1708" s="16" t="s">
        <v>50</v>
      </c>
      <c r="F1708" s="16" t="s">
        <v>20</v>
      </c>
      <c r="G1708" s="7" t="n">
        <v>437</v>
      </c>
      <c r="H1708" s="6" t="n">
        <v>158.53</v>
      </c>
      <c r="I1708" s="6" t="n">
        <v>-69277.61</v>
      </c>
      <c r="J1708" s="6" t="n">
        <v>-0</v>
      </c>
      <c r="K1708" s="6" t="n">
        <v>-0</v>
      </c>
      <c r="L1708" s="6" t="n">
        <v>-0</v>
      </c>
      <c r="M1708" s="6" t="s">
        <f>=I1708+J1708+K1708+L1708</f>
      </c>
      <c r="N1708" s="16"/>
      <c r="O1708" s="16" t="s">
        <v>643</v>
      </c>
    </row>
    <row collapsed="false" customFormat="false" customHeight="false" hidden="false" ht="12.1" outlineLevel="0" r="1709">
      <c r="A1709" s="21" t="n">
        <v>45989.660081019</v>
      </c>
      <c r="B1709" s="22" t="s">
        <v>549</v>
      </c>
      <c r="C1709" s="22" t="s">
        <v>668</v>
      </c>
      <c r="D1709" s="22" t="s">
        <v>549</v>
      </c>
      <c r="E1709" s="22" t="s">
        <v>549</v>
      </c>
      <c r="F1709" s="22" t="s">
        <v>20</v>
      </c>
      <c r="G1709" s="23" t="n">
        <v>1</v>
      </c>
      <c r="H1709" s="24" t="n">
        <v>143.04</v>
      </c>
      <c r="I1709" s="24" t="n">
        <v>143.04</v>
      </c>
      <c r="J1709" s="24" t="n">
        <v>0</v>
      </c>
      <c r="K1709" s="24" t="n">
        <v>-0</v>
      </c>
      <c r="L1709" s="24" t="n">
        <v>-0</v>
      </c>
      <c r="M1709" s="6" t="s">
        <f>=I1709+J1709+K1709+L1709</f>
      </c>
      <c r="N1709" s="22"/>
      <c r="O1709" s="22" t="s">
        <v>643</v>
      </c>
    </row>
    <row collapsed="false" customFormat="false" customHeight="false" hidden="false" ht="12.1" outlineLevel="0" r="1710">
      <c r="A1710" s="29" t="n">
        <v>45989.668020833</v>
      </c>
      <c r="B1710" s="30" t="s">
        <v>17</v>
      </c>
      <c r="C1710" s="30" t="s">
        <v>538</v>
      </c>
      <c r="D1710" s="30" t="s">
        <v>381</v>
      </c>
      <c r="E1710" s="30" t="s">
        <v>18</v>
      </c>
      <c r="F1710" s="30" t="s">
        <v>20</v>
      </c>
      <c r="G1710" s="31" t="n">
        <v>-19</v>
      </c>
      <c r="H1710" s="32" t="n">
        <v>301.03</v>
      </c>
      <c r="I1710" s="32" t="n">
        <v>5719.57</v>
      </c>
      <c r="J1710" s="32" t="n">
        <v>0</v>
      </c>
      <c r="K1710" s="32" t="n">
        <v>-17.16</v>
      </c>
      <c r="L1710" s="32" t="n">
        <v>-0</v>
      </c>
      <c r="M1710" s="6" t="s">
        <f>=I1710+J1710+K1710+L1710</f>
      </c>
      <c r="N1710" s="30"/>
      <c r="O1710" s="30" t="s">
        <v>639</v>
      </c>
    </row>
    <row collapsed="false" customFormat="false" customHeight="false" hidden="false" ht="12.1" outlineLevel="0" r="1711">
      <c r="A1711" s="29" t="n">
        <v>45989.767222222</v>
      </c>
      <c r="B1711" s="30" t="s">
        <v>452</v>
      </c>
      <c r="C1711" s="30" t="s">
        <v>653</v>
      </c>
      <c r="D1711" s="30" t="s">
        <v>381</v>
      </c>
      <c r="E1711" s="30" t="s">
        <v>654</v>
      </c>
      <c r="F1711" s="30" t="s">
        <v>20</v>
      </c>
      <c r="G1711" s="31" t="n">
        <v>-56</v>
      </c>
      <c r="H1711" s="32" t="n">
        <v>3.985</v>
      </c>
      <c r="I1711" s="32" t="n">
        <v>223.16</v>
      </c>
      <c r="J1711" s="32" t="n">
        <v>0</v>
      </c>
      <c r="K1711" s="32" t="n">
        <v>-0</v>
      </c>
      <c r="L1711" s="32" t="n">
        <v>-0</v>
      </c>
      <c r="M1711" s="6" t="s">
        <f>=I1711+J1711+K1711+L1711</f>
      </c>
      <c r="N1711" s="30"/>
      <c r="O1711" s="30" t="s">
        <v>639</v>
      </c>
    </row>
    <row collapsed="false" customFormat="false" customHeight="false" hidden="false" ht="12.1" outlineLevel="0" r="1712">
      <c r="A1712" s="29" t="n">
        <v>45989.823506944</v>
      </c>
      <c r="B1712" s="30" t="s">
        <v>386</v>
      </c>
      <c r="C1712" s="30" t="s">
        <v>540</v>
      </c>
      <c r="D1712" s="30" t="s">
        <v>381</v>
      </c>
      <c r="E1712" s="30" t="s">
        <v>18</v>
      </c>
      <c r="F1712" s="30" t="s">
        <v>20</v>
      </c>
      <c r="G1712" s="31" t="n">
        <v>-400</v>
      </c>
      <c r="H1712" s="32" t="n">
        <v>2.8845</v>
      </c>
      <c r="I1712" s="32" t="n">
        <v>1153.8</v>
      </c>
      <c r="J1712" s="32" t="n">
        <v>0</v>
      </c>
      <c r="K1712" s="32" t="n">
        <v>-0</v>
      </c>
      <c r="L1712" s="32" t="n">
        <v>-0</v>
      </c>
      <c r="M1712" s="6" t="s">
        <f>=I1712+J1712+K1712+L1712</f>
      </c>
      <c r="N1712" s="30"/>
      <c r="O1712" s="30" t="s">
        <v>643</v>
      </c>
    </row>
    <row collapsed="false" customFormat="false" customHeight="false" hidden="false" ht="12.1" outlineLevel="0" r="1713">
      <c r="A1713" s="33" t="n">
        <v>45989.854398148</v>
      </c>
      <c r="B1713" s="34" t="s">
        <v>597</v>
      </c>
      <c r="C1713" s="34" t="s">
        <v>669</v>
      </c>
      <c r="D1713" s="34" t="s">
        <v>597</v>
      </c>
      <c r="E1713" s="34" t="s">
        <v>597</v>
      </c>
      <c r="F1713" s="34" t="s">
        <v>20</v>
      </c>
      <c r="G1713" s="35" t="n">
        <v>1</v>
      </c>
      <c r="H1713" s="36" t="n">
        <v>-9.27</v>
      </c>
      <c r="I1713" s="36" t="n">
        <v>-9.27</v>
      </c>
      <c r="J1713" s="36" t="n">
        <v>0</v>
      </c>
      <c r="K1713" s="36" t="n">
        <v>-0</v>
      </c>
      <c r="L1713" s="36" t="n">
        <v>-0</v>
      </c>
      <c r="M1713" s="6" t="s">
        <f>=I1713+J1713+K1713+L1713</f>
      </c>
      <c r="N1713" s="34"/>
      <c r="O1713" s="34" t="s">
        <v>643</v>
      </c>
    </row>
    <row collapsed="false" customFormat="false" customHeight="false" hidden="false" ht="12.1" outlineLevel="0" r="1714">
      <c r="A1714" s="33" t="n">
        <v>45989.854398148</v>
      </c>
      <c r="B1714" s="34" t="s">
        <v>597</v>
      </c>
      <c r="C1714" s="34" t="s">
        <v>670</v>
      </c>
      <c r="D1714" s="34" t="s">
        <v>597</v>
      </c>
      <c r="E1714" s="34" t="s">
        <v>597</v>
      </c>
      <c r="F1714" s="34" t="s">
        <v>20</v>
      </c>
      <c r="G1714" s="35" t="n">
        <v>1</v>
      </c>
      <c r="H1714" s="36" t="n">
        <v>-22.71</v>
      </c>
      <c r="I1714" s="36" t="n">
        <v>-22.71</v>
      </c>
      <c r="J1714" s="36" t="n">
        <v>0</v>
      </c>
      <c r="K1714" s="36" t="n">
        <v>-0</v>
      </c>
      <c r="L1714" s="36" t="n">
        <v>-0</v>
      </c>
      <c r="M1714" s="6" t="s">
        <f>=I1714+J1714+K1714+L1714</f>
      </c>
      <c r="N1714" s="34"/>
      <c r="O1714" s="34" t="s">
        <v>643</v>
      </c>
    </row>
    <row collapsed="false" customFormat="false" customHeight="false" hidden="false" ht="12.1" outlineLevel="0" r="1715">
      <c r="A1715" s="33" t="n">
        <v>45989.854398148</v>
      </c>
      <c r="B1715" s="34" t="s">
        <v>597</v>
      </c>
      <c r="C1715" s="34" t="s">
        <v>671</v>
      </c>
      <c r="D1715" s="34" t="s">
        <v>597</v>
      </c>
      <c r="E1715" s="34" t="s">
        <v>597</v>
      </c>
      <c r="F1715" s="34" t="s">
        <v>20</v>
      </c>
      <c r="G1715" s="35" t="n">
        <v>1</v>
      </c>
      <c r="H1715" s="36" t="n">
        <v>-199</v>
      </c>
      <c r="I1715" s="36" t="n">
        <v>-199</v>
      </c>
      <c r="J1715" s="36" t="n">
        <v>0</v>
      </c>
      <c r="K1715" s="36" t="n">
        <v>-0</v>
      </c>
      <c r="L1715" s="36" t="n">
        <v>-0</v>
      </c>
      <c r="M1715" s="6" t="s">
        <f>=I1715+J1715+K1715+L1715</f>
      </c>
      <c r="N1715" s="34"/>
      <c r="O1715" s="34" t="s">
        <v>643</v>
      </c>
    </row>
    <row collapsed="false" customFormat="false" customHeight="false" hidden="false" ht="12.1" outlineLevel="0" r="1716">
      <c r="A1716" s="20" t="n">
        <v>45991.342476852</v>
      </c>
      <c r="B1716" s="16" t="s">
        <v>456</v>
      </c>
      <c r="C1716" s="16" t="s">
        <v>672</v>
      </c>
      <c r="D1716" s="16" t="s">
        <v>380</v>
      </c>
      <c r="E1716" s="16" t="s">
        <v>18</v>
      </c>
      <c r="F1716" s="16" t="s">
        <v>20</v>
      </c>
      <c r="G1716" s="7" t="n">
        <v>10</v>
      </c>
      <c r="H1716" s="6" t="n">
        <v>50.97</v>
      </c>
      <c r="I1716" s="6" t="n">
        <v>-509.7</v>
      </c>
      <c r="J1716" s="6" t="n">
        <v>-0</v>
      </c>
      <c r="K1716" s="6" t="n">
        <v>-0</v>
      </c>
      <c r="L1716" s="6" t="n">
        <v>-0</v>
      </c>
      <c r="M1716" s="6" t="s">
        <f>=I1716+J1716+K1716+L1716</f>
      </c>
      <c r="N1716" s="16"/>
      <c r="O1716" s="16" t="s">
        <v>596</v>
      </c>
    </row>
    <row collapsed="false" customFormat="false" customHeight="false" hidden="false" ht="12.1" outlineLevel="0" r="1717">
      <c r="A1717" s="33" t="n">
        <v>45991.342488426</v>
      </c>
      <c r="B1717" s="34" t="s">
        <v>597</v>
      </c>
      <c r="C1717" s="34" t="s">
        <v>673</v>
      </c>
      <c r="D1717" s="34" t="s">
        <v>597</v>
      </c>
      <c r="E1717" s="34" t="s">
        <v>597</v>
      </c>
      <c r="F1717" s="34" t="s">
        <v>20</v>
      </c>
      <c r="G1717" s="35" t="n">
        <v>1</v>
      </c>
      <c r="H1717" s="36" t="n">
        <v>-1</v>
      </c>
      <c r="I1717" s="36" t="n">
        <v>-1.53</v>
      </c>
      <c r="J1717" s="36" t="n">
        <v>0</v>
      </c>
      <c r="K1717" s="36" t="n">
        <v>-0</v>
      </c>
      <c r="L1717" s="36" t="n">
        <v>-0</v>
      </c>
      <c r="M1717" s="6" t="s">
        <f>=I1717+J1717+K1717+L1717</f>
      </c>
      <c r="N1717" s="34"/>
      <c r="O1717" s="34" t="s">
        <v>596</v>
      </c>
    </row>
    <row collapsed="false" customFormat="false" customHeight="false" hidden="false" ht="12.1" outlineLevel="0" r="1718">
      <c r="A1718" s="37" t="n">
        <v>45992</v>
      </c>
      <c r="B1718" s="38" t="s">
        <v>612</v>
      </c>
      <c r="C1718" s="38" t="s">
        <v>203</v>
      </c>
      <c r="D1718" s="38" t="s">
        <v>612</v>
      </c>
      <c r="E1718" s="38" t="s">
        <v>612</v>
      </c>
      <c r="F1718" s="38" t="s">
        <v>20</v>
      </c>
      <c r="G1718" s="39" t="n">
        <v>1</v>
      </c>
      <c r="H1718" s="40" t="n">
        <v>-5955.45</v>
      </c>
      <c r="I1718" s="40" t="n">
        <v>-5955.45</v>
      </c>
      <c r="J1718" s="40" t="n">
        <v>0</v>
      </c>
      <c r="K1718" s="40" t="n">
        <v>-0</v>
      </c>
      <c r="L1718" s="40" t="n">
        <v>-0</v>
      </c>
      <c r="M1718" s="6" t="s">
        <f>=I1718+J1718+K1718+L1718</f>
      </c>
      <c r="N1718" s="38"/>
      <c r="O1718" s="38" t="s">
        <v>639</v>
      </c>
    </row>
    <row collapsed="false" customFormat="false" customHeight="false" hidden="false" ht="12.1" outlineLevel="0" r="1719">
      <c r="A1719" s="20" t="n">
        <v>45992.513356481</v>
      </c>
      <c r="B1719" s="16" t="s">
        <v>62</v>
      </c>
      <c r="C1719" s="16" t="s">
        <v>657</v>
      </c>
      <c r="D1719" s="16" t="s">
        <v>380</v>
      </c>
      <c r="E1719" s="16" t="s">
        <v>50</v>
      </c>
      <c r="F1719" s="16" t="s">
        <v>20</v>
      </c>
      <c r="G1719" s="7" t="n">
        <v>1</v>
      </c>
      <c r="H1719" s="6" t="n">
        <v>158.76</v>
      </c>
      <c r="I1719" s="6" t="n">
        <v>-158.76</v>
      </c>
      <c r="J1719" s="6" t="n">
        <v>-0</v>
      </c>
      <c r="K1719" s="6" t="n">
        <v>-0</v>
      </c>
      <c r="L1719" s="6" t="n">
        <v>-0</v>
      </c>
      <c r="M1719" s="6" t="s">
        <f>=I1719+J1719+K1719+L1719</f>
      </c>
      <c r="N1719" s="16"/>
      <c r="O1719" s="16" t="s">
        <v>643</v>
      </c>
    </row>
    <row collapsed="false" customFormat="false" customHeight="false" hidden="false" ht="12.1" outlineLevel="0" r="1720">
      <c r="A1720" s="33" t="n">
        <v>45992.811979167</v>
      </c>
      <c r="B1720" s="34" t="s">
        <v>597</v>
      </c>
      <c r="C1720" s="34" t="s">
        <v>674</v>
      </c>
      <c r="D1720" s="34" t="s">
        <v>597</v>
      </c>
      <c r="E1720" s="34" t="s">
        <v>597</v>
      </c>
      <c r="F1720" s="34" t="s">
        <v>20</v>
      </c>
      <c r="G1720" s="35" t="n">
        <v>1</v>
      </c>
      <c r="H1720" s="36" t="n">
        <v>-0.23</v>
      </c>
      <c r="I1720" s="36" t="n">
        <v>-0.23</v>
      </c>
      <c r="J1720" s="36" t="n">
        <v>0</v>
      </c>
      <c r="K1720" s="36" t="n">
        <v>-0</v>
      </c>
      <c r="L1720" s="36" t="n">
        <v>-0</v>
      </c>
      <c r="M1720" s="6" t="s">
        <f>=I1720+J1720+K1720+L1720</f>
      </c>
      <c r="N1720" s="34"/>
      <c r="O1720" s="34" t="s">
        <v>643</v>
      </c>
    </row>
    <row collapsed="false" customFormat="false" customHeight="false" hidden="false" ht="12.1" outlineLevel="0" r="1721">
      <c r="A1721" s="33" t="n">
        <v>45992.811979167</v>
      </c>
      <c r="B1721" s="34" t="s">
        <v>597</v>
      </c>
      <c r="C1721" s="34" t="s">
        <v>675</v>
      </c>
      <c r="D1721" s="34" t="s">
        <v>597</v>
      </c>
      <c r="E1721" s="34" t="s">
        <v>597</v>
      </c>
      <c r="F1721" s="34" t="s">
        <v>20</v>
      </c>
      <c r="G1721" s="35" t="n">
        <v>1</v>
      </c>
      <c r="H1721" s="36" t="n">
        <v>-0.57</v>
      </c>
      <c r="I1721" s="36" t="n">
        <v>-0.57</v>
      </c>
      <c r="J1721" s="36" t="n">
        <v>0</v>
      </c>
      <c r="K1721" s="36" t="n">
        <v>-0</v>
      </c>
      <c r="L1721" s="36" t="n">
        <v>-0</v>
      </c>
      <c r="M1721" s="6" t="s">
        <f>=I1721+J1721+K1721+L1721</f>
      </c>
      <c r="N1721" s="34"/>
      <c r="O1721" s="34" t="s">
        <v>643</v>
      </c>
    </row>
    <row collapsed="false" customFormat="false" customHeight="false" hidden="false" ht="12.1" outlineLevel="0" r="1722">
      <c r="A1722" s="21" t="n">
        <v>45992.822326389</v>
      </c>
      <c r="B1722" s="22" t="s">
        <v>535</v>
      </c>
      <c r="C1722" s="22" t="s">
        <v>194</v>
      </c>
      <c r="D1722" s="22" t="s">
        <v>535</v>
      </c>
      <c r="E1722" s="22" t="s">
        <v>535</v>
      </c>
      <c r="F1722" s="22" t="s">
        <v>20</v>
      </c>
      <c r="G1722" s="23" t="n">
        <v>1</v>
      </c>
      <c r="H1722" s="24" t="n">
        <v>600</v>
      </c>
      <c r="I1722" s="24" t="n">
        <v>600</v>
      </c>
      <c r="J1722" s="24" t="n">
        <v>0</v>
      </c>
      <c r="K1722" s="24" t="n">
        <v>-0</v>
      </c>
      <c r="L1722" s="24" t="n">
        <v>-0</v>
      </c>
      <c r="M1722" s="6" t="s">
        <f>=I1722+J1722+K1722+L1722</f>
      </c>
      <c r="N1722" s="22"/>
      <c r="O1722" s="22" t="s">
        <v>643</v>
      </c>
    </row>
    <row collapsed="false" customFormat="false" customHeight="false" hidden="false" ht="12.1" outlineLevel="0" r="1723">
      <c r="A1723" s="20" t="n">
        <v>45992.831064815</v>
      </c>
      <c r="B1723" s="16" t="s">
        <v>454</v>
      </c>
      <c r="C1723" s="16" t="s">
        <v>659</v>
      </c>
      <c r="D1723" s="16" t="s">
        <v>380</v>
      </c>
      <c r="E1723" s="16" t="s">
        <v>92</v>
      </c>
      <c r="F1723" s="16" t="s">
        <v>20</v>
      </c>
      <c r="G1723" s="7" t="n">
        <v>2</v>
      </c>
      <c r="H1723" s="6" t="n">
        <v>100</v>
      </c>
      <c r="I1723" s="6" t="n">
        <v>-2000</v>
      </c>
      <c r="J1723" s="6" t="n">
        <v>-6.36</v>
      </c>
      <c r="K1723" s="6" t="n">
        <v>-0</v>
      </c>
      <c r="L1723" s="6" t="n">
        <v>-0</v>
      </c>
      <c r="M1723" s="6" t="s">
        <f>=I1723+J1723+K1723+L1723</f>
      </c>
      <c r="N1723" s="16"/>
      <c r="O1723" s="16" t="s">
        <v>643</v>
      </c>
    </row>
    <row collapsed="false" customFormat="false" customHeight="false" hidden="false" ht="12.1" outlineLevel="0" r="1724">
      <c r="A1724" s="33" t="n">
        <v>45993.812106481</v>
      </c>
      <c r="B1724" s="34" t="s">
        <v>597</v>
      </c>
      <c r="C1724" s="34" t="s">
        <v>676</v>
      </c>
      <c r="D1724" s="34" t="s">
        <v>597</v>
      </c>
      <c r="E1724" s="34" t="s">
        <v>597</v>
      </c>
      <c r="F1724" s="34" t="s">
        <v>20</v>
      </c>
      <c r="G1724" s="35" t="n">
        <v>1</v>
      </c>
      <c r="H1724" s="36" t="n">
        <v>-0.4</v>
      </c>
      <c r="I1724" s="36" t="n">
        <v>-0.4</v>
      </c>
      <c r="J1724" s="36" t="n">
        <v>0</v>
      </c>
      <c r="K1724" s="36" t="n">
        <v>-0</v>
      </c>
      <c r="L1724" s="36" t="n">
        <v>-0</v>
      </c>
      <c r="M1724" s="6" t="s">
        <f>=I1724+J1724+K1724+L1724</f>
      </c>
      <c r="N1724" s="34"/>
      <c r="O1724" s="34" t="s">
        <v>643</v>
      </c>
    </row>
    <row collapsed="false" customFormat="false" customHeight="false" hidden="false" ht="12.1" outlineLevel="0" r="1725">
      <c r="A1725" s="33" t="n">
        <v>45993.812106481</v>
      </c>
      <c r="B1725" s="34" t="s">
        <v>597</v>
      </c>
      <c r="C1725" s="34" t="s">
        <v>677</v>
      </c>
      <c r="D1725" s="34" t="s">
        <v>597</v>
      </c>
      <c r="E1725" s="34" t="s">
        <v>597</v>
      </c>
      <c r="F1725" s="34" t="s">
        <v>20</v>
      </c>
      <c r="G1725" s="35" t="n">
        <v>1</v>
      </c>
      <c r="H1725" s="36" t="n">
        <v>-0.98</v>
      </c>
      <c r="I1725" s="36" t="n">
        <v>-0.98</v>
      </c>
      <c r="J1725" s="36" t="n">
        <v>0</v>
      </c>
      <c r="K1725" s="36" t="n">
        <v>-0</v>
      </c>
      <c r="L1725" s="36" t="n">
        <v>-0</v>
      </c>
      <c r="M1725" s="6" t="s">
        <f>=I1725+J1725+K1725+L1725</f>
      </c>
      <c r="N1725" s="34"/>
      <c r="O1725" s="34" t="s">
        <v>643</v>
      </c>
    </row>
    <row collapsed="false" customFormat="false" customHeight="false" hidden="false" ht="12.1" outlineLevel="0" r="1726">
      <c r="A1726" s="20" t="n">
        <v>45995.574814815</v>
      </c>
      <c r="B1726" s="16" t="s">
        <v>17</v>
      </c>
      <c r="C1726" s="16" t="s">
        <v>538</v>
      </c>
      <c r="D1726" s="16" t="s">
        <v>380</v>
      </c>
      <c r="E1726" s="16" t="s">
        <v>18</v>
      </c>
      <c r="F1726" s="16" t="s">
        <v>20</v>
      </c>
      <c r="G1726" s="7" t="n">
        <v>1</v>
      </c>
      <c r="H1726" s="6" t="n">
        <v>302.35</v>
      </c>
      <c r="I1726" s="6" t="n">
        <v>-302.35</v>
      </c>
      <c r="J1726" s="6" t="n">
        <v>-0</v>
      </c>
      <c r="K1726" s="6" t="n">
        <v>-0</v>
      </c>
      <c r="L1726" s="6" t="n">
        <v>-0</v>
      </c>
      <c r="M1726" s="6" t="s">
        <f>=I1726+J1726+K1726+L1726</f>
      </c>
      <c r="N1726" s="16"/>
      <c r="O1726" s="16" t="s">
        <v>596</v>
      </c>
    </row>
    <row collapsed="false" customFormat="false" customHeight="false" hidden="false" ht="12.1" outlineLevel="0" r="1727">
      <c r="A1727" s="33" t="n">
        <v>45995.574826389</v>
      </c>
      <c r="B1727" s="34" t="s">
        <v>597</v>
      </c>
      <c r="C1727" s="34" t="s">
        <v>678</v>
      </c>
      <c r="D1727" s="34" t="s">
        <v>597</v>
      </c>
      <c r="E1727" s="34" t="s">
        <v>597</v>
      </c>
      <c r="F1727" s="34" t="s">
        <v>20</v>
      </c>
      <c r="G1727" s="35" t="n">
        <v>1</v>
      </c>
      <c r="H1727" s="36" t="n">
        <v>-1</v>
      </c>
      <c r="I1727" s="36" t="n">
        <v>-0.91</v>
      </c>
      <c r="J1727" s="36" t="n">
        <v>0</v>
      </c>
      <c r="K1727" s="36" t="n">
        <v>-0</v>
      </c>
      <c r="L1727" s="36" t="n">
        <v>-0</v>
      </c>
      <c r="M1727" s="6" t="s">
        <f>=I1727+J1727+K1727+L1727</f>
      </c>
      <c r="N1727" s="34"/>
      <c r="O1727" s="34" t="s">
        <v>596</v>
      </c>
    </row>
    <row collapsed="false" customFormat="false" customHeight="false" hidden="false" ht="12.1" outlineLevel="0" r="1728">
      <c r="A1728" s="21" t="n">
        <v>45995.787268519</v>
      </c>
      <c r="B1728" s="22" t="s">
        <v>535</v>
      </c>
      <c r="C1728" s="22" t="s">
        <v>194</v>
      </c>
      <c r="D1728" s="22" t="s">
        <v>535</v>
      </c>
      <c r="E1728" s="22" t="s">
        <v>535</v>
      </c>
      <c r="F1728" s="22" t="s">
        <v>20</v>
      </c>
      <c r="G1728" s="23" t="n">
        <v>1</v>
      </c>
      <c r="H1728" s="24" t="n">
        <v>5000</v>
      </c>
      <c r="I1728" s="24" t="n">
        <v>5000</v>
      </c>
      <c r="J1728" s="24" t="n">
        <v>0</v>
      </c>
      <c r="K1728" s="24" t="n">
        <v>-0</v>
      </c>
      <c r="L1728" s="24" t="n">
        <v>-0</v>
      </c>
      <c r="M1728" s="6" t="s">
        <f>=I1728+J1728+K1728+L1728</f>
      </c>
      <c r="N1728" s="22"/>
      <c r="O1728" s="22" t="s">
        <v>679</v>
      </c>
    </row>
    <row collapsed="false" customFormat="false" customHeight="false" hidden="false" ht="12.1" outlineLevel="0" r="1729">
      <c r="A1729" s="29" t="n">
        <v>45995.791793981</v>
      </c>
      <c r="B1729" s="30" t="s">
        <v>62</v>
      </c>
      <c r="C1729" s="30" t="s">
        <v>657</v>
      </c>
      <c r="D1729" s="30" t="s">
        <v>381</v>
      </c>
      <c r="E1729" s="30" t="s">
        <v>50</v>
      </c>
      <c r="F1729" s="30" t="s">
        <v>20</v>
      </c>
      <c r="G1729" s="31" t="n">
        <v>-19</v>
      </c>
      <c r="H1729" s="32" t="n">
        <v>158.99</v>
      </c>
      <c r="I1729" s="32" t="n">
        <v>3020.81</v>
      </c>
      <c r="J1729" s="32" t="n">
        <v>0</v>
      </c>
      <c r="K1729" s="32" t="n">
        <v>-0</v>
      </c>
      <c r="L1729" s="32" t="n">
        <v>-0</v>
      </c>
      <c r="M1729" s="6" t="s">
        <f>=I1729+J1729+K1729+L1729</f>
      </c>
      <c r="N1729" s="30"/>
      <c r="O1729" s="30" t="s">
        <v>643</v>
      </c>
    </row>
    <row collapsed="false" customFormat="false" customHeight="false" hidden="false" ht="12.1" outlineLevel="0" r="1730">
      <c r="A1730" s="33" t="n">
        <v>45995.815972222</v>
      </c>
      <c r="B1730" s="34" t="s">
        <v>597</v>
      </c>
      <c r="C1730" s="34" t="s">
        <v>680</v>
      </c>
      <c r="D1730" s="34" t="s">
        <v>597</v>
      </c>
      <c r="E1730" s="34" t="s">
        <v>597</v>
      </c>
      <c r="F1730" s="34" t="s">
        <v>20</v>
      </c>
      <c r="G1730" s="35" t="n">
        <v>1</v>
      </c>
      <c r="H1730" s="36" t="n">
        <v>-0.17</v>
      </c>
      <c r="I1730" s="36" t="n">
        <v>-0.17</v>
      </c>
      <c r="J1730" s="36" t="n">
        <v>0</v>
      </c>
      <c r="K1730" s="36" t="n">
        <v>-0</v>
      </c>
      <c r="L1730" s="36" t="n">
        <v>-0</v>
      </c>
      <c r="M1730" s="6" t="s">
        <f>=I1730+J1730+K1730+L1730</f>
      </c>
      <c r="N1730" s="34"/>
      <c r="O1730" s="34" t="s">
        <v>679</v>
      </c>
    </row>
    <row collapsed="false" customFormat="false" customHeight="false" hidden="false" ht="12.1" outlineLevel="0" r="1731">
      <c r="A1731" s="20" t="n">
        <v>45995.910613426</v>
      </c>
      <c r="B1731" s="16" t="s">
        <v>62</v>
      </c>
      <c r="C1731" s="16" t="s">
        <v>657</v>
      </c>
      <c r="D1731" s="16" t="s">
        <v>380</v>
      </c>
      <c r="E1731" s="16" t="s">
        <v>50</v>
      </c>
      <c r="F1731" s="16" t="s">
        <v>20</v>
      </c>
      <c r="G1731" s="7" t="n">
        <v>7</v>
      </c>
      <c r="H1731" s="6" t="n">
        <v>159</v>
      </c>
      <c r="I1731" s="6" t="n">
        <v>-1113</v>
      </c>
      <c r="J1731" s="6" t="n">
        <v>-0</v>
      </c>
      <c r="K1731" s="6" t="n">
        <v>-0</v>
      </c>
      <c r="L1731" s="6" t="n">
        <v>-0</v>
      </c>
      <c r="M1731" s="6" t="s">
        <f>=I1731+J1731+K1731+L1731</f>
      </c>
      <c r="N1731" s="16"/>
      <c r="O1731" s="16" t="s">
        <v>643</v>
      </c>
    </row>
    <row collapsed="false" customFormat="false" customHeight="false" hidden="false" ht="12.1" outlineLevel="0" r="1732">
      <c r="A1732" s="20" t="n">
        <v>45996.425277778</v>
      </c>
      <c r="B1732" s="16" t="s">
        <v>54</v>
      </c>
      <c r="C1732" s="16" t="s">
        <v>681</v>
      </c>
      <c r="D1732" s="16" t="s">
        <v>380</v>
      </c>
      <c r="E1732" s="16" t="s">
        <v>50</v>
      </c>
      <c r="F1732" s="16" t="s">
        <v>20</v>
      </c>
      <c r="G1732" s="7" t="n">
        <v>815</v>
      </c>
      <c r="H1732" s="6" t="n">
        <v>1.8464</v>
      </c>
      <c r="I1732" s="6" t="n">
        <v>-1504.82</v>
      </c>
      <c r="J1732" s="6" t="n">
        <v>-0</v>
      </c>
      <c r="K1732" s="6" t="n">
        <v>-0</v>
      </c>
      <c r="L1732" s="6" t="n">
        <v>-0</v>
      </c>
      <c r="M1732" s="6" t="s">
        <f>=I1732+J1732+K1732+L1732</f>
      </c>
      <c r="N1732" s="16"/>
      <c r="O1732" s="16" t="s">
        <v>679</v>
      </c>
    </row>
    <row collapsed="false" customFormat="false" customHeight="false" hidden="false" ht="12.1" outlineLevel="0" r="1733">
      <c r="A1733" s="20" t="n">
        <v>45996.425277778</v>
      </c>
      <c r="B1733" s="16" t="s">
        <v>58</v>
      </c>
      <c r="C1733" s="16" t="s">
        <v>682</v>
      </c>
      <c r="D1733" s="16" t="s">
        <v>380</v>
      </c>
      <c r="E1733" s="16" t="s">
        <v>50</v>
      </c>
      <c r="F1733" s="16" t="s">
        <v>20</v>
      </c>
      <c r="G1733" s="7" t="n">
        <v>7</v>
      </c>
      <c r="H1733" s="6" t="n">
        <v>187.38</v>
      </c>
      <c r="I1733" s="6" t="n">
        <v>-1311.66</v>
      </c>
      <c r="J1733" s="6" t="n">
        <v>-0</v>
      </c>
      <c r="K1733" s="6" t="n">
        <v>-0</v>
      </c>
      <c r="L1733" s="6" t="n">
        <v>-0</v>
      </c>
      <c r="M1733" s="6" t="s">
        <f>=I1733+J1733+K1733+L1733</f>
      </c>
      <c r="N1733" s="16"/>
      <c r="O1733" s="16" t="s">
        <v>679</v>
      </c>
    </row>
    <row collapsed="false" customFormat="false" customHeight="false" hidden="false" ht="12.1" outlineLevel="0" r="1734">
      <c r="A1734" s="20" t="n">
        <v>45996.425277778</v>
      </c>
      <c r="B1734" s="16" t="s">
        <v>62</v>
      </c>
      <c r="C1734" s="16" t="s">
        <v>657</v>
      </c>
      <c r="D1734" s="16" t="s">
        <v>380</v>
      </c>
      <c r="E1734" s="16" t="s">
        <v>50</v>
      </c>
      <c r="F1734" s="16" t="s">
        <v>20</v>
      </c>
      <c r="G1734" s="7" t="n">
        <v>9</v>
      </c>
      <c r="H1734" s="6" t="n">
        <v>159.17</v>
      </c>
      <c r="I1734" s="6" t="n">
        <v>-1432.53</v>
      </c>
      <c r="J1734" s="6" t="n">
        <v>-0</v>
      </c>
      <c r="K1734" s="6" t="n">
        <v>-0</v>
      </c>
      <c r="L1734" s="6" t="n">
        <v>-0</v>
      </c>
      <c r="M1734" s="6" t="s">
        <f>=I1734+J1734+K1734+L1734</f>
      </c>
      <c r="N1734" s="16"/>
      <c r="O1734" s="16" t="s">
        <v>679</v>
      </c>
    </row>
    <row collapsed="false" customFormat="false" customHeight="false" hidden="false" ht="12.1" outlineLevel="0" r="1735">
      <c r="A1735" s="20" t="n">
        <v>45996.425277778</v>
      </c>
      <c r="B1735" s="16" t="s">
        <v>49</v>
      </c>
      <c r="C1735" s="16" t="s">
        <v>650</v>
      </c>
      <c r="D1735" s="16" t="s">
        <v>380</v>
      </c>
      <c r="E1735" s="16" t="s">
        <v>50</v>
      </c>
      <c r="F1735" s="16" t="s">
        <v>20</v>
      </c>
      <c r="G1735" s="7" t="n">
        <v>3</v>
      </c>
      <c r="H1735" s="6" t="n">
        <v>232.58</v>
      </c>
      <c r="I1735" s="6" t="n">
        <v>-697.74</v>
      </c>
      <c r="J1735" s="6" t="n">
        <v>-0</v>
      </c>
      <c r="K1735" s="6" t="n">
        <v>-0</v>
      </c>
      <c r="L1735" s="6" t="n">
        <v>-0</v>
      </c>
      <c r="M1735" s="6" t="s">
        <f>=I1735+J1735+K1735+L1735</f>
      </c>
      <c r="N1735" s="16"/>
      <c r="O1735" s="16" t="s">
        <v>679</v>
      </c>
    </row>
    <row collapsed="false" customFormat="false" customHeight="false" hidden="false" ht="12.1" outlineLevel="0" r="1736">
      <c r="A1736" s="21" t="n">
        <v>45996.601527778</v>
      </c>
      <c r="B1736" s="22" t="s">
        <v>644</v>
      </c>
      <c r="C1736" s="22" t="s">
        <v>652</v>
      </c>
      <c r="D1736" s="22" t="s">
        <v>549</v>
      </c>
      <c r="E1736" s="22" t="s">
        <v>549</v>
      </c>
      <c r="F1736" s="22" t="s">
        <v>20</v>
      </c>
      <c r="G1736" s="23" t="n">
        <v>1</v>
      </c>
      <c r="H1736" s="24" t="n">
        <v>700</v>
      </c>
      <c r="I1736" s="24" t="n">
        <v>700</v>
      </c>
      <c r="J1736" s="24" t="n">
        <v>0</v>
      </c>
      <c r="K1736" s="24" t="n">
        <v>-0</v>
      </c>
      <c r="L1736" s="24" t="n">
        <v>-0</v>
      </c>
      <c r="M1736" s="6" t="s">
        <f>=I1736+J1736+K1736+L1736</f>
      </c>
      <c r="N1736" s="22"/>
      <c r="O1736" s="22" t="s">
        <v>643</v>
      </c>
    </row>
    <row collapsed="false" customFormat="false" customHeight="false" hidden="false" ht="12.1" outlineLevel="0" r="1737">
      <c r="A1737" s="33" t="n">
        <v>45996.816203704</v>
      </c>
      <c r="B1737" s="34" t="s">
        <v>597</v>
      </c>
      <c r="C1737" s="34" t="s">
        <v>683</v>
      </c>
      <c r="D1737" s="34" t="s">
        <v>597</v>
      </c>
      <c r="E1737" s="34" t="s">
        <v>597</v>
      </c>
      <c r="F1737" s="34" t="s">
        <v>20</v>
      </c>
      <c r="G1737" s="35" t="n">
        <v>1</v>
      </c>
      <c r="H1737" s="36" t="n">
        <v>-0.36</v>
      </c>
      <c r="I1737" s="36" t="n">
        <v>-0.36</v>
      </c>
      <c r="J1737" s="36" t="n">
        <v>0</v>
      </c>
      <c r="K1737" s="36" t="n">
        <v>-0</v>
      </c>
      <c r="L1737" s="36" t="n">
        <v>-0</v>
      </c>
      <c r="M1737" s="6" t="s">
        <f>=I1737+J1737+K1737+L1737</f>
      </c>
      <c r="N1737" s="34"/>
      <c r="O1737" s="34" t="s">
        <v>679</v>
      </c>
    </row>
    <row collapsed="false" customFormat="false" customHeight="false" hidden="false" ht="12.1" outlineLevel="0" r="1738">
      <c r="A1738" s="20" t="n">
        <v>45999.517372685</v>
      </c>
      <c r="B1738" s="16" t="s">
        <v>62</v>
      </c>
      <c r="C1738" s="16" t="s">
        <v>657</v>
      </c>
      <c r="D1738" s="16" t="s">
        <v>380</v>
      </c>
      <c r="E1738" s="16" t="s">
        <v>50</v>
      </c>
      <c r="F1738" s="16" t="s">
        <v>20</v>
      </c>
      <c r="G1738" s="7" t="n">
        <v>290</v>
      </c>
      <c r="H1738" s="6" t="n">
        <v>159.26</v>
      </c>
      <c r="I1738" s="6" t="n">
        <v>-46185.4</v>
      </c>
      <c r="J1738" s="6" t="n">
        <v>-0</v>
      </c>
      <c r="K1738" s="6" t="n">
        <v>-0</v>
      </c>
      <c r="L1738" s="6" t="n">
        <v>-0</v>
      </c>
      <c r="M1738" s="6" t="s">
        <f>=I1738+J1738+K1738+L1738</f>
      </c>
      <c r="N1738" s="16"/>
      <c r="O1738" s="16" t="s">
        <v>643</v>
      </c>
    </row>
    <row collapsed="false" customFormat="false" customHeight="false" hidden="false" ht="12.1" outlineLevel="0" r="1739">
      <c r="A1739" s="21" t="n">
        <v>45999.526122685</v>
      </c>
      <c r="B1739" s="22" t="s">
        <v>535</v>
      </c>
      <c r="C1739" s="22" t="s">
        <v>194</v>
      </c>
      <c r="D1739" s="22" t="s">
        <v>535</v>
      </c>
      <c r="E1739" s="22" t="s">
        <v>535</v>
      </c>
      <c r="F1739" s="22" t="s">
        <v>20</v>
      </c>
      <c r="G1739" s="23" t="n">
        <v>1</v>
      </c>
      <c r="H1739" s="24" t="n">
        <v>500</v>
      </c>
      <c r="I1739" s="24" t="n">
        <v>500</v>
      </c>
      <c r="J1739" s="24" t="n">
        <v>0</v>
      </c>
      <c r="K1739" s="24" t="n">
        <v>-0</v>
      </c>
      <c r="L1739" s="24" t="n">
        <v>-0</v>
      </c>
      <c r="M1739" s="6" t="s">
        <f>=I1739+J1739+K1739+L1739</f>
      </c>
      <c r="N1739" s="22"/>
      <c r="O1739" s="22" t="s">
        <v>643</v>
      </c>
    </row>
    <row collapsed="false" customFormat="false" customHeight="false" hidden="false" ht="12.1" outlineLevel="0" r="1740">
      <c r="A1740" s="20" t="n">
        <v>45999.526516204</v>
      </c>
      <c r="B1740" s="16" t="s">
        <v>17</v>
      </c>
      <c r="C1740" s="16" t="s">
        <v>538</v>
      </c>
      <c r="D1740" s="16" t="s">
        <v>380</v>
      </c>
      <c r="E1740" s="16" t="s">
        <v>18</v>
      </c>
      <c r="F1740" s="16" t="s">
        <v>20</v>
      </c>
      <c r="G1740" s="7" t="n">
        <v>2</v>
      </c>
      <c r="H1740" s="6" t="n">
        <v>306.02</v>
      </c>
      <c r="I1740" s="6" t="n">
        <v>-612.04</v>
      </c>
      <c r="J1740" s="6" t="n">
        <v>-0</v>
      </c>
      <c r="K1740" s="6" t="n">
        <v>-0</v>
      </c>
      <c r="L1740" s="6" t="n">
        <v>-0</v>
      </c>
      <c r="M1740" s="6" t="s">
        <f>=I1740+J1740+K1740+L1740</f>
      </c>
      <c r="N1740" s="16"/>
      <c r="O1740" s="16" t="s">
        <v>643</v>
      </c>
    </row>
    <row collapsed="false" customFormat="false" customHeight="false" hidden="false" ht="12.1" outlineLevel="0" r="1741">
      <c r="A1741" s="20" t="n">
        <v>45999.547002315</v>
      </c>
      <c r="B1741" s="16" t="s">
        <v>17</v>
      </c>
      <c r="C1741" s="16" t="s">
        <v>538</v>
      </c>
      <c r="D1741" s="16" t="s">
        <v>380</v>
      </c>
      <c r="E1741" s="16" t="s">
        <v>18</v>
      </c>
      <c r="F1741" s="16" t="s">
        <v>20</v>
      </c>
      <c r="G1741" s="7" t="n">
        <v>1</v>
      </c>
      <c r="H1741" s="6" t="n">
        <v>306.02</v>
      </c>
      <c r="I1741" s="6" t="n">
        <v>-306.02</v>
      </c>
      <c r="J1741" s="6" t="n">
        <v>-0</v>
      </c>
      <c r="K1741" s="6" t="n">
        <v>-0</v>
      </c>
      <c r="L1741" s="6" t="n">
        <v>-0</v>
      </c>
      <c r="M1741" s="6" t="s">
        <f>=I1741+J1741+K1741+L1741</f>
      </c>
      <c r="N1741" s="16"/>
      <c r="O1741" s="16" t="s">
        <v>643</v>
      </c>
    </row>
    <row collapsed="false" customFormat="false" customHeight="false" hidden="false" ht="12.1" outlineLevel="0" r="1742">
      <c r="A1742" s="29" t="n">
        <v>45999.561886574</v>
      </c>
      <c r="B1742" s="30" t="s">
        <v>17</v>
      </c>
      <c r="C1742" s="30" t="s">
        <v>538</v>
      </c>
      <c r="D1742" s="30" t="s">
        <v>381</v>
      </c>
      <c r="E1742" s="30" t="s">
        <v>18</v>
      </c>
      <c r="F1742" s="30" t="s">
        <v>20</v>
      </c>
      <c r="G1742" s="31" t="n">
        <v>-3</v>
      </c>
      <c r="H1742" s="32" t="n">
        <v>306.35</v>
      </c>
      <c r="I1742" s="32" t="n">
        <v>919.05</v>
      </c>
      <c r="J1742" s="32" t="n">
        <v>0</v>
      </c>
      <c r="K1742" s="32" t="n">
        <v>-0</v>
      </c>
      <c r="L1742" s="32" t="n">
        <v>-0</v>
      </c>
      <c r="M1742" s="6" t="s">
        <f>=I1742+J1742+K1742+L1742</f>
      </c>
      <c r="N1742" s="30"/>
      <c r="O1742" s="30" t="s">
        <v>643</v>
      </c>
    </row>
    <row collapsed="false" customFormat="false" customHeight="false" hidden="false" ht="12.1" outlineLevel="0" r="1743">
      <c r="A1743" s="33" t="n">
        <v>45999.813125</v>
      </c>
      <c r="B1743" s="34" t="s">
        <v>597</v>
      </c>
      <c r="C1743" s="34" t="s">
        <v>684</v>
      </c>
      <c r="D1743" s="34" t="s">
        <v>597</v>
      </c>
      <c r="E1743" s="34" t="s">
        <v>597</v>
      </c>
      <c r="F1743" s="34" t="s">
        <v>20</v>
      </c>
      <c r="G1743" s="35" t="n">
        <v>1</v>
      </c>
      <c r="H1743" s="36" t="n">
        <v>-0.36</v>
      </c>
      <c r="I1743" s="36" t="n">
        <v>-0.36</v>
      </c>
      <c r="J1743" s="36" t="n">
        <v>0</v>
      </c>
      <c r="K1743" s="36" t="n">
        <v>-0</v>
      </c>
      <c r="L1743" s="36" t="n">
        <v>-0</v>
      </c>
      <c r="M1743" s="6" t="s">
        <f>=I1743+J1743+K1743+L1743</f>
      </c>
      <c r="N1743" s="34"/>
      <c r="O1743" s="34" t="s">
        <v>679</v>
      </c>
    </row>
    <row collapsed="false" customFormat="false" customHeight="false" hidden="false" ht="12.1" outlineLevel="0" r="1744">
      <c r="A1744" s="33" t="n">
        <v>45999.813125</v>
      </c>
      <c r="B1744" s="34" t="s">
        <v>597</v>
      </c>
      <c r="C1744" s="34" t="s">
        <v>685</v>
      </c>
      <c r="D1744" s="34" t="s">
        <v>597</v>
      </c>
      <c r="E1744" s="34" t="s">
        <v>597</v>
      </c>
      <c r="F1744" s="34" t="s">
        <v>20</v>
      </c>
      <c r="G1744" s="35" t="n">
        <v>1</v>
      </c>
      <c r="H1744" s="36" t="n">
        <v>-0.36</v>
      </c>
      <c r="I1744" s="36" t="n">
        <v>-0.36</v>
      </c>
      <c r="J1744" s="36" t="n">
        <v>0</v>
      </c>
      <c r="K1744" s="36" t="n">
        <v>-0</v>
      </c>
      <c r="L1744" s="36" t="n">
        <v>-0</v>
      </c>
      <c r="M1744" s="6" t="s">
        <f>=I1744+J1744+K1744+L1744</f>
      </c>
      <c r="N1744" s="34"/>
      <c r="O1744" s="34" t="s">
        <v>679</v>
      </c>
    </row>
    <row collapsed="false" customFormat="false" customHeight="false" hidden="false" ht="12.1" outlineLevel="0" r="1745">
      <c r="A1745" s="33" t="n">
        <v>45999.813125</v>
      </c>
      <c r="B1745" s="34" t="s">
        <v>597</v>
      </c>
      <c r="C1745" s="34" t="s">
        <v>686</v>
      </c>
      <c r="D1745" s="34" t="s">
        <v>597</v>
      </c>
      <c r="E1745" s="34" t="s">
        <v>597</v>
      </c>
      <c r="F1745" s="34" t="s">
        <v>20</v>
      </c>
      <c r="G1745" s="35" t="n">
        <v>1</v>
      </c>
      <c r="H1745" s="36" t="n">
        <v>-0.36</v>
      </c>
      <c r="I1745" s="36" t="n">
        <v>-0.36</v>
      </c>
      <c r="J1745" s="36" t="n">
        <v>0</v>
      </c>
      <c r="K1745" s="36" t="n">
        <v>-0</v>
      </c>
      <c r="L1745" s="36" t="n">
        <v>-0</v>
      </c>
      <c r="M1745" s="6" t="s">
        <f>=I1745+J1745+K1745+L1745</f>
      </c>
      <c r="N1745" s="34"/>
      <c r="O1745" s="34" t="s">
        <v>679</v>
      </c>
    </row>
    <row collapsed="false" customFormat="false" customHeight="false" hidden="false" ht="12.1" outlineLevel="0" r="1746">
      <c r="A1746" s="20" t="n">
        <v>45999.97556713</v>
      </c>
      <c r="B1746" s="16" t="s">
        <v>454</v>
      </c>
      <c r="C1746" s="16" t="s">
        <v>659</v>
      </c>
      <c r="D1746" s="16" t="s">
        <v>380</v>
      </c>
      <c r="E1746" s="16" t="s">
        <v>92</v>
      </c>
      <c r="F1746" s="16" t="s">
        <v>20</v>
      </c>
      <c r="G1746" s="7" t="n">
        <v>2</v>
      </c>
      <c r="H1746" s="6" t="n">
        <v>97.1</v>
      </c>
      <c r="I1746" s="6" t="n">
        <v>-1942</v>
      </c>
      <c r="J1746" s="6" t="n">
        <v>-17.48</v>
      </c>
      <c r="K1746" s="6" t="n">
        <v>-0</v>
      </c>
      <c r="L1746" s="6" t="n">
        <v>-0</v>
      </c>
      <c r="M1746" s="6" t="s">
        <f>=I1746+J1746+K1746+L1746</f>
      </c>
      <c r="N1746" s="16"/>
      <c r="O1746" s="16" t="s">
        <v>643</v>
      </c>
    </row>
    <row collapsed="false" customFormat="false" customHeight="false" hidden="false" ht="12.1" outlineLevel="0" r="1747">
      <c r="A1747" s="21" t="n">
        <v>46000</v>
      </c>
      <c r="B1747" s="22" t="s">
        <v>535</v>
      </c>
      <c r="C1747" s="22" t="s">
        <v>154</v>
      </c>
      <c r="D1747" s="22" t="s">
        <v>535</v>
      </c>
      <c r="E1747" s="22" t="s">
        <v>535</v>
      </c>
      <c r="F1747" s="22" t="s">
        <v>20</v>
      </c>
      <c r="G1747" s="23" t="n">
        <v>1</v>
      </c>
      <c r="H1747" s="24" t="n">
        <v>1000</v>
      </c>
      <c r="I1747" s="24" t="n">
        <v>1000</v>
      </c>
      <c r="J1747" s="24" t="n">
        <v>0</v>
      </c>
      <c r="K1747" s="24" t="n">
        <v>-0</v>
      </c>
      <c r="L1747" s="24" t="n">
        <v>-0</v>
      </c>
      <c r="M1747" s="6" t="s">
        <f>=I1747+J1747+K1747+L1747</f>
      </c>
      <c r="N1747" s="22"/>
      <c r="O1747" s="22" t="s">
        <v>639</v>
      </c>
    </row>
    <row collapsed="false" customFormat="false" customHeight="false" hidden="false" ht="12.1" outlineLevel="0" r="1748">
      <c r="A1748" s="21" t="n">
        <v>46000.2421875</v>
      </c>
      <c r="B1748" s="22" t="s">
        <v>535</v>
      </c>
      <c r="C1748" s="22" t="s">
        <v>174</v>
      </c>
      <c r="D1748" s="22" t="s">
        <v>535</v>
      </c>
      <c r="E1748" s="22" t="s">
        <v>535</v>
      </c>
      <c r="F1748" s="22" t="s">
        <v>20</v>
      </c>
      <c r="G1748" s="23" t="n">
        <v>1</v>
      </c>
      <c r="H1748" s="24" t="n">
        <v>1</v>
      </c>
      <c r="I1748" s="24" t="n">
        <v>1142.13</v>
      </c>
      <c r="J1748" s="24" t="n">
        <v>0</v>
      </c>
      <c r="K1748" s="24" t="n">
        <v>-0</v>
      </c>
      <c r="L1748" s="24" t="n">
        <v>-0</v>
      </c>
      <c r="M1748" s="6" t="s">
        <f>=I1748+J1748+K1748+L1748</f>
      </c>
      <c r="N1748" s="22"/>
      <c r="O1748" s="22" t="s">
        <v>596</v>
      </c>
    </row>
    <row collapsed="false" customFormat="false" customHeight="false" hidden="false" ht="12.1" outlineLevel="0" r="1749">
      <c r="A1749" s="20" t="n">
        <v>46000.416666667</v>
      </c>
      <c r="B1749" s="16" t="s">
        <v>454</v>
      </c>
      <c r="C1749" s="16" t="s">
        <v>659</v>
      </c>
      <c r="D1749" s="16" t="s">
        <v>380</v>
      </c>
      <c r="E1749" s="16" t="s">
        <v>92</v>
      </c>
      <c r="F1749" s="16" t="s">
        <v>20</v>
      </c>
      <c r="G1749" s="7" t="n">
        <v>4</v>
      </c>
      <c r="H1749" s="6" t="n">
        <v>96.75</v>
      </c>
      <c r="I1749" s="6" t="n">
        <v>-3870</v>
      </c>
      <c r="J1749" s="6" t="n">
        <v>-38.12</v>
      </c>
      <c r="K1749" s="6" t="n">
        <v>-0</v>
      </c>
      <c r="L1749" s="6" t="n">
        <v>-0</v>
      </c>
      <c r="M1749" s="6" t="s">
        <f>=I1749+J1749+K1749+L1749</f>
      </c>
      <c r="N1749" s="16"/>
      <c r="O1749" s="16" t="s">
        <v>643</v>
      </c>
    </row>
    <row collapsed="false" customFormat="false" customHeight="false" hidden="false" ht="12.1" outlineLevel="0" r="1750">
      <c r="A1750" s="20" t="n">
        <v>46000.762233796</v>
      </c>
      <c r="B1750" s="16" t="s">
        <v>83</v>
      </c>
      <c r="C1750" s="16" t="s">
        <v>687</v>
      </c>
      <c r="D1750" s="16" t="s">
        <v>380</v>
      </c>
      <c r="E1750" s="16" t="s">
        <v>50</v>
      </c>
      <c r="F1750" s="16" t="s">
        <v>20</v>
      </c>
      <c r="G1750" s="7" t="n">
        <v>1</v>
      </c>
      <c r="H1750" s="6" t="n">
        <v>6.29</v>
      </c>
      <c r="I1750" s="6" t="n">
        <v>-6.29</v>
      </c>
      <c r="J1750" s="6" t="n">
        <v>-0</v>
      </c>
      <c r="K1750" s="6" t="n">
        <v>-0</v>
      </c>
      <c r="L1750" s="6" t="n">
        <v>-0</v>
      </c>
      <c r="M1750" s="6" t="s">
        <f>=I1750+J1750+K1750+L1750</f>
      </c>
      <c r="N1750" s="16"/>
      <c r="O1750" s="16" t="s">
        <v>596</v>
      </c>
    </row>
    <row collapsed="false" customFormat="false" customHeight="false" hidden="false" ht="12.1" outlineLevel="0" r="1751">
      <c r="A1751" s="20" t="n">
        <v>46000.764421296</v>
      </c>
      <c r="B1751" s="16" t="s">
        <v>457</v>
      </c>
      <c r="C1751" s="16" t="s">
        <v>688</v>
      </c>
      <c r="D1751" s="16" t="s">
        <v>380</v>
      </c>
      <c r="E1751" s="16" t="s">
        <v>92</v>
      </c>
      <c r="F1751" s="16" t="s">
        <v>20</v>
      </c>
      <c r="G1751" s="7" t="n">
        <v>1</v>
      </c>
      <c r="H1751" s="6" t="n">
        <v>97.44</v>
      </c>
      <c r="I1751" s="6" t="n">
        <v>-974.4</v>
      </c>
      <c r="J1751" s="6" t="n">
        <v>-3.59</v>
      </c>
      <c r="K1751" s="6" t="n">
        <v>-2.92</v>
      </c>
      <c r="L1751" s="6" t="n">
        <v>-0</v>
      </c>
      <c r="M1751" s="6" t="s">
        <f>=I1751+J1751+K1751+L1751</f>
      </c>
      <c r="N1751" s="16"/>
      <c r="O1751" s="16" t="s">
        <v>596</v>
      </c>
    </row>
    <row collapsed="false" customFormat="false" customHeight="false" hidden="false" ht="12.1" outlineLevel="0" r="1752">
      <c r="A1752" s="21" t="n">
        <v>46000.768796296</v>
      </c>
      <c r="B1752" s="22" t="s">
        <v>535</v>
      </c>
      <c r="C1752" s="22" t="s">
        <v>174</v>
      </c>
      <c r="D1752" s="22" t="s">
        <v>535</v>
      </c>
      <c r="E1752" s="22" t="s">
        <v>535</v>
      </c>
      <c r="F1752" s="22" t="s">
        <v>20</v>
      </c>
      <c r="G1752" s="23" t="n">
        <v>1</v>
      </c>
      <c r="H1752" s="24" t="n">
        <v>1</v>
      </c>
      <c r="I1752" s="24" t="n">
        <v>2849.05</v>
      </c>
      <c r="J1752" s="24" t="n">
        <v>0</v>
      </c>
      <c r="K1752" s="24" t="n">
        <v>-0</v>
      </c>
      <c r="L1752" s="24" t="n">
        <v>-0</v>
      </c>
      <c r="M1752" s="6" t="s">
        <f>=I1752+J1752+K1752+L1752</f>
      </c>
      <c r="N1752" s="22"/>
      <c r="O1752" s="22" t="s">
        <v>596</v>
      </c>
    </row>
    <row collapsed="false" customFormat="false" customHeight="false" hidden="false" ht="12.1" outlineLevel="0" r="1753">
      <c r="A1753" s="20" t="n">
        <v>46000.769733796</v>
      </c>
      <c r="B1753" s="16" t="s">
        <v>35</v>
      </c>
      <c r="C1753" s="16" t="s">
        <v>576</v>
      </c>
      <c r="D1753" s="16" t="s">
        <v>380</v>
      </c>
      <c r="E1753" s="16" t="s">
        <v>18</v>
      </c>
      <c r="F1753" s="16" t="s">
        <v>20</v>
      </c>
      <c r="G1753" s="7" t="n">
        <v>10</v>
      </c>
      <c r="H1753" s="6" t="n">
        <v>173.56</v>
      </c>
      <c r="I1753" s="6" t="n">
        <v>-1735.6</v>
      </c>
      <c r="J1753" s="6" t="n">
        <v>-0</v>
      </c>
      <c r="K1753" s="6" t="n">
        <v>-5.21</v>
      </c>
      <c r="L1753" s="6" t="n">
        <v>-0</v>
      </c>
      <c r="M1753" s="6" t="s">
        <f>=I1753+J1753+K1753+L1753</f>
      </c>
      <c r="N1753" s="16"/>
      <c r="O1753" s="16" t="s">
        <v>596</v>
      </c>
    </row>
    <row collapsed="false" customFormat="false" customHeight="false" hidden="false" ht="12.1" outlineLevel="0" r="1754">
      <c r="A1754" s="21" t="n">
        <v>46000.77681713</v>
      </c>
      <c r="B1754" s="22" t="s">
        <v>535</v>
      </c>
      <c r="C1754" s="22" t="s">
        <v>174</v>
      </c>
      <c r="D1754" s="22" t="s">
        <v>535</v>
      </c>
      <c r="E1754" s="22" t="s">
        <v>535</v>
      </c>
      <c r="F1754" s="22" t="s">
        <v>20</v>
      </c>
      <c r="G1754" s="23" t="n">
        <v>1</v>
      </c>
      <c r="H1754" s="24" t="n">
        <v>1</v>
      </c>
      <c r="I1754" s="24" t="n">
        <v>5000</v>
      </c>
      <c r="J1754" s="24" t="n">
        <v>0</v>
      </c>
      <c r="K1754" s="24" t="n">
        <v>-0</v>
      </c>
      <c r="L1754" s="24" t="n">
        <v>-0</v>
      </c>
      <c r="M1754" s="6" t="s">
        <f>=I1754+J1754+K1754+L1754</f>
      </c>
      <c r="N1754" s="22"/>
      <c r="O1754" s="22" t="s">
        <v>596</v>
      </c>
    </row>
    <row collapsed="false" customFormat="false" customHeight="false" hidden="false" ht="12.1" outlineLevel="0" r="1755">
      <c r="A1755" s="20" t="n">
        <v>46000.777037037</v>
      </c>
      <c r="B1755" s="16" t="s">
        <v>395</v>
      </c>
      <c r="C1755" s="16" t="s">
        <v>553</v>
      </c>
      <c r="D1755" s="16" t="s">
        <v>380</v>
      </c>
      <c r="E1755" s="16" t="s">
        <v>18</v>
      </c>
      <c r="F1755" s="16" t="s">
        <v>20</v>
      </c>
      <c r="G1755" s="7" t="n">
        <v>1</v>
      </c>
      <c r="H1755" s="6" t="n">
        <v>1182.5</v>
      </c>
      <c r="I1755" s="6" t="n">
        <v>-1182.5</v>
      </c>
      <c r="J1755" s="6" t="n">
        <v>-0</v>
      </c>
      <c r="K1755" s="6" t="n">
        <v>-0</v>
      </c>
      <c r="L1755" s="6" t="n">
        <v>-0</v>
      </c>
      <c r="M1755" s="6" t="s">
        <f>=I1755+J1755+K1755+L1755</f>
      </c>
      <c r="N1755" s="16"/>
      <c r="O1755" s="16" t="s">
        <v>596</v>
      </c>
    </row>
    <row collapsed="false" customFormat="false" customHeight="false" hidden="false" ht="12.1" outlineLevel="0" r="1756">
      <c r="A1756" s="33" t="n">
        <v>46000.777048611</v>
      </c>
      <c r="B1756" s="34" t="s">
        <v>597</v>
      </c>
      <c r="C1756" s="34" t="s">
        <v>598</v>
      </c>
      <c r="D1756" s="34" t="s">
        <v>597</v>
      </c>
      <c r="E1756" s="34" t="s">
        <v>597</v>
      </c>
      <c r="F1756" s="34" t="s">
        <v>20</v>
      </c>
      <c r="G1756" s="35" t="n">
        <v>1</v>
      </c>
      <c r="H1756" s="36" t="n">
        <v>-1</v>
      </c>
      <c r="I1756" s="36" t="n">
        <v>-3.55</v>
      </c>
      <c r="J1756" s="36" t="n">
        <v>0</v>
      </c>
      <c r="K1756" s="36" t="n">
        <v>-0</v>
      </c>
      <c r="L1756" s="36" t="n">
        <v>-0</v>
      </c>
      <c r="M1756" s="6" t="s">
        <f>=I1756+J1756+K1756+L1756</f>
      </c>
      <c r="N1756" s="34"/>
      <c r="O1756" s="34" t="s">
        <v>596</v>
      </c>
    </row>
    <row collapsed="false" customFormat="false" customHeight="false" hidden="false" ht="12.1" outlineLevel="0" r="1757">
      <c r="A1757" s="20" t="n">
        <v>46000.792453704</v>
      </c>
      <c r="B1757" s="16" t="s">
        <v>27</v>
      </c>
      <c r="C1757" s="16" t="s">
        <v>582</v>
      </c>
      <c r="D1757" s="16" t="s">
        <v>380</v>
      </c>
      <c r="E1757" s="16" t="s">
        <v>18</v>
      </c>
      <c r="F1757" s="16" t="s">
        <v>20</v>
      </c>
      <c r="G1757" s="7" t="n">
        <v>1</v>
      </c>
      <c r="H1757" s="6" t="n">
        <v>3211.2</v>
      </c>
      <c r="I1757" s="6" t="n">
        <v>-3211.2</v>
      </c>
      <c r="J1757" s="6" t="n">
        <v>-0</v>
      </c>
      <c r="K1757" s="6" t="n">
        <v>-0</v>
      </c>
      <c r="L1757" s="6" t="n">
        <v>-0</v>
      </c>
      <c r="M1757" s="6" t="s">
        <f>=I1757+J1757+K1757+L1757</f>
      </c>
      <c r="N1757" s="16"/>
      <c r="O1757" s="16" t="s">
        <v>596</v>
      </c>
    </row>
    <row collapsed="false" customFormat="false" customHeight="false" hidden="false" ht="12.1" outlineLevel="0" r="1758">
      <c r="A1758" s="33" t="n">
        <v>46000.813877315</v>
      </c>
      <c r="B1758" s="34" t="s">
        <v>597</v>
      </c>
      <c r="C1758" s="34" t="s">
        <v>689</v>
      </c>
      <c r="D1758" s="34" t="s">
        <v>597</v>
      </c>
      <c r="E1758" s="34" t="s">
        <v>597</v>
      </c>
      <c r="F1758" s="34" t="s">
        <v>20</v>
      </c>
      <c r="G1758" s="35" t="n">
        <v>1</v>
      </c>
      <c r="H1758" s="36" t="n">
        <v>-0.76</v>
      </c>
      <c r="I1758" s="36" t="n">
        <v>-0.76</v>
      </c>
      <c r="J1758" s="36" t="n">
        <v>0</v>
      </c>
      <c r="K1758" s="36" t="n">
        <v>-0</v>
      </c>
      <c r="L1758" s="36" t="n">
        <v>-0</v>
      </c>
      <c r="M1758" s="6" t="s">
        <f>=I1758+J1758+K1758+L1758</f>
      </c>
      <c r="N1758" s="34"/>
      <c r="O1758" s="34" t="s">
        <v>643</v>
      </c>
    </row>
    <row collapsed="false" customFormat="false" customHeight="false" hidden="false" ht="12.1" outlineLevel="0" r="1759">
      <c r="A1759" s="33" t="n">
        <v>46000.813877315</v>
      </c>
      <c r="B1759" s="34" t="s">
        <v>597</v>
      </c>
      <c r="C1759" s="34" t="s">
        <v>690</v>
      </c>
      <c r="D1759" s="34" t="s">
        <v>597</v>
      </c>
      <c r="E1759" s="34" t="s">
        <v>597</v>
      </c>
      <c r="F1759" s="34" t="s">
        <v>20</v>
      </c>
      <c r="G1759" s="35" t="n">
        <v>1</v>
      </c>
      <c r="H1759" s="36" t="n">
        <v>-1.85</v>
      </c>
      <c r="I1759" s="36" t="n">
        <v>-1.85</v>
      </c>
      <c r="J1759" s="36" t="n">
        <v>0</v>
      </c>
      <c r="K1759" s="36" t="n">
        <v>-0</v>
      </c>
      <c r="L1759" s="36" t="n">
        <v>-0</v>
      </c>
      <c r="M1759" s="6" t="s">
        <f>=I1759+J1759+K1759+L1759</f>
      </c>
      <c r="N1759" s="34"/>
      <c r="O1759" s="34" t="s">
        <v>643</v>
      </c>
    </row>
    <row collapsed="false" customFormat="false" customHeight="false" hidden="false" ht="12.1" outlineLevel="0" r="1760">
      <c r="A1760" s="33" t="n">
        <v>46000.813877315</v>
      </c>
      <c r="B1760" s="34" t="s">
        <v>597</v>
      </c>
      <c r="C1760" s="34" t="s">
        <v>691</v>
      </c>
      <c r="D1760" s="34" t="s">
        <v>597</v>
      </c>
      <c r="E1760" s="34" t="s">
        <v>597</v>
      </c>
      <c r="F1760" s="34" t="s">
        <v>20</v>
      </c>
      <c r="G1760" s="35" t="n">
        <v>1</v>
      </c>
      <c r="H1760" s="36" t="n">
        <v>-0.36</v>
      </c>
      <c r="I1760" s="36" t="n">
        <v>-0.36</v>
      </c>
      <c r="J1760" s="36" t="n">
        <v>0</v>
      </c>
      <c r="K1760" s="36" t="n">
        <v>-0</v>
      </c>
      <c r="L1760" s="36" t="n">
        <v>-0</v>
      </c>
      <c r="M1760" s="6" t="s">
        <f>=I1760+J1760+K1760+L1760</f>
      </c>
      <c r="N1760" s="34"/>
      <c r="O1760" s="34" t="s">
        <v>679</v>
      </c>
    </row>
    <row collapsed="false" customFormat="false" customHeight="false" hidden="false" ht="12.1" outlineLevel="0" r="1761">
      <c r="A1761" s="29" t="n">
        <v>46000.878171296</v>
      </c>
      <c r="B1761" s="30" t="s">
        <v>62</v>
      </c>
      <c r="C1761" s="30" t="s">
        <v>657</v>
      </c>
      <c r="D1761" s="30" t="s">
        <v>381</v>
      </c>
      <c r="E1761" s="30" t="s">
        <v>50</v>
      </c>
      <c r="F1761" s="30" t="s">
        <v>20</v>
      </c>
      <c r="G1761" s="31" t="n">
        <v>-728</v>
      </c>
      <c r="H1761" s="32" t="n">
        <v>159.34</v>
      </c>
      <c r="I1761" s="32" t="n">
        <v>115999.52</v>
      </c>
      <c r="J1761" s="32" t="n">
        <v>0</v>
      </c>
      <c r="K1761" s="32" t="n">
        <v>-0</v>
      </c>
      <c r="L1761" s="32" t="n">
        <v>-0</v>
      </c>
      <c r="M1761" s="6" t="s">
        <f>=I1761+J1761+K1761+L1761</f>
      </c>
      <c r="N1761" s="30"/>
      <c r="O1761" s="30" t="s">
        <v>643</v>
      </c>
    </row>
    <row collapsed="false" customFormat="false" customHeight="false" hidden="false" ht="12.1" outlineLevel="0" r="1762">
      <c r="A1762" s="20" t="n">
        <v>46000.897048611</v>
      </c>
      <c r="B1762" s="16" t="s">
        <v>31</v>
      </c>
      <c r="C1762" s="16" t="s">
        <v>594</v>
      </c>
      <c r="D1762" s="16" t="s">
        <v>380</v>
      </c>
      <c r="E1762" s="16" t="s">
        <v>18</v>
      </c>
      <c r="F1762" s="16" t="s">
        <v>20</v>
      </c>
      <c r="G1762" s="7" t="n">
        <v>1</v>
      </c>
      <c r="H1762" s="6" t="n">
        <v>4310.9</v>
      </c>
      <c r="I1762" s="6" t="n">
        <v>-4310.9</v>
      </c>
      <c r="J1762" s="6" t="n">
        <v>-0</v>
      </c>
      <c r="K1762" s="6" t="n">
        <v>-0</v>
      </c>
      <c r="L1762" s="6" t="n">
        <v>-0</v>
      </c>
      <c r="M1762" s="6" t="s">
        <f>=I1762+J1762+K1762+L1762</f>
      </c>
      <c r="N1762" s="16"/>
      <c r="O1762" s="16" t="s">
        <v>596</v>
      </c>
    </row>
    <row collapsed="false" customFormat="false" customHeight="false" hidden="false" ht="12.1" outlineLevel="0" r="1763">
      <c r="A1763" s="33" t="n">
        <v>46000.897060185</v>
      </c>
      <c r="B1763" s="34" t="s">
        <v>597</v>
      </c>
      <c r="C1763" s="34" t="s">
        <v>692</v>
      </c>
      <c r="D1763" s="34" t="s">
        <v>597</v>
      </c>
      <c r="E1763" s="34" t="s">
        <v>597</v>
      </c>
      <c r="F1763" s="34" t="s">
        <v>20</v>
      </c>
      <c r="G1763" s="35" t="n">
        <v>1</v>
      </c>
      <c r="H1763" s="36" t="n">
        <v>-1</v>
      </c>
      <c r="I1763" s="36" t="n">
        <v>-12.93</v>
      </c>
      <c r="J1763" s="36" t="n">
        <v>0</v>
      </c>
      <c r="K1763" s="36" t="n">
        <v>-0</v>
      </c>
      <c r="L1763" s="36" t="n">
        <v>-0</v>
      </c>
      <c r="M1763" s="6" t="s">
        <f>=I1763+J1763+K1763+L1763</f>
      </c>
      <c r="N1763" s="34"/>
      <c r="O1763" s="34" t="s">
        <v>596</v>
      </c>
    </row>
    <row collapsed="false" customFormat="false" customHeight="false" hidden="false" ht="12.1" outlineLevel="0" r="1764">
      <c r="A1764" s="29" t="n">
        <v>46000.91275463</v>
      </c>
      <c r="B1764" s="30" t="s">
        <v>17</v>
      </c>
      <c r="C1764" s="30" t="s">
        <v>538</v>
      </c>
      <c r="D1764" s="30" t="s">
        <v>381</v>
      </c>
      <c r="E1764" s="30" t="s">
        <v>18</v>
      </c>
      <c r="F1764" s="30" t="s">
        <v>20</v>
      </c>
      <c r="G1764" s="31" t="n">
        <v>-1</v>
      </c>
      <c r="H1764" s="32" t="n">
        <v>306.18</v>
      </c>
      <c r="I1764" s="32" t="n">
        <v>306.18</v>
      </c>
      <c r="J1764" s="32" t="n">
        <v>0</v>
      </c>
      <c r="K1764" s="32" t="n">
        <v>-0.92</v>
      </c>
      <c r="L1764" s="32" t="n">
        <v>-0</v>
      </c>
      <c r="M1764" s="6" t="s">
        <f>=I1764+J1764+K1764+L1764</f>
      </c>
      <c r="N1764" s="30"/>
      <c r="O1764" s="30" t="s">
        <v>596</v>
      </c>
    </row>
    <row collapsed="false" customFormat="false" customHeight="false" hidden="false" ht="12.1" outlineLevel="0" r="1765">
      <c r="A1765" s="29" t="n">
        <v>46000.913136574</v>
      </c>
      <c r="B1765" s="30" t="s">
        <v>83</v>
      </c>
      <c r="C1765" s="30" t="s">
        <v>687</v>
      </c>
      <c r="D1765" s="30" t="s">
        <v>381</v>
      </c>
      <c r="E1765" s="30" t="s">
        <v>50</v>
      </c>
      <c r="F1765" s="30" t="s">
        <v>20</v>
      </c>
      <c r="G1765" s="31" t="n">
        <v>-1</v>
      </c>
      <c r="H1765" s="32" t="n">
        <v>6.32</v>
      </c>
      <c r="I1765" s="32" t="n">
        <v>6.32</v>
      </c>
      <c r="J1765" s="32" t="n">
        <v>0</v>
      </c>
      <c r="K1765" s="32" t="n">
        <v>-0</v>
      </c>
      <c r="L1765" s="32" t="n">
        <v>-0</v>
      </c>
      <c r="M1765" s="6" t="s">
        <f>=I1765+J1765+K1765+L1765</f>
      </c>
      <c r="N1765" s="30"/>
      <c r="O1765" s="30" t="s">
        <v>596</v>
      </c>
    </row>
    <row collapsed="false" customFormat="false" customHeight="false" hidden="false" ht="12.1" outlineLevel="0" r="1766">
      <c r="A1766" s="29" t="n">
        <v>46000.913946759</v>
      </c>
      <c r="B1766" s="30" t="s">
        <v>395</v>
      </c>
      <c r="C1766" s="30" t="s">
        <v>553</v>
      </c>
      <c r="D1766" s="30" t="s">
        <v>381</v>
      </c>
      <c r="E1766" s="30" t="s">
        <v>18</v>
      </c>
      <c r="F1766" s="30" t="s">
        <v>20</v>
      </c>
      <c r="G1766" s="31" t="n">
        <v>-1</v>
      </c>
      <c r="H1766" s="32" t="n">
        <v>1189.8</v>
      </c>
      <c r="I1766" s="32" t="n">
        <v>1189.8</v>
      </c>
      <c r="J1766" s="32" t="n">
        <v>0</v>
      </c>
      <c r="K1766" s="32" t="n">
        <v>-3.57</v>
      </c>
      <c r="L1766" s="32" t="n">
        <v>-0</v>
      </c>
      <c r="M1766" s="6" t="s">
        <f>=I1766+J1766+K1766+L1766</f>
      </c>
      <c r="N1766" s="30"/>
      <c r="O1766" s="30" t="s">
        <v>596</v>
      </c>
    </row>
    <row collapsed="false" customFormat="false" customHeight="false" hidden="false" ht="12.1" outlineLevel="0" r="1767">
      <c r="A1767" s="37" t="n">
        <v>46001.265115741</v>
      </c>
      <c r="B1767" s="38" t="s">
        <v>612</v>
      </c>
      <c r="C1767" s="38" t="s">
        <v>196</v>
      </c>
      <c r="D1767" s="38" t="s">
        <v>612</v>
      </c>
      <c r="E1767" s="38" t="s">
        <v>612</v>
      </c>
      <c r="F1767" s="38" t="s">
        <v>20</v>
      </c>
      <c r="G1767" s="39" t="n">
        <v>1</v>
      </c>
      <c r="H1767" s="40" t="n">
        <v>-69068.56</v>
      </c>
      <c r="I1767" s="40" t="n">
        <v>-69068.56</v>
      </c>
      <c r="J1767" s="40" t="n">
        <v>0</v>
      </c>
      <c r="K1767" s="40" t="n">
        <v>-0</v>
      </c>
      <c r="L1767" s="40" t="n">
        <v>-0</v>
      </c>
      <c r="M1767" s="6" t="s">
        <f>=I1767+J1767+K1767+L1767</f>
      </c>
      <c r="N1767" s="38"/>
      <c r="O1767" s="38" t="s">
        <v>643</v>
      </c>
    </row>
    <row collapsed="false" customFormat="false" customHeight="false" hidden="false" ht="12.1" outlineLevel="0" r="1768">
      <c r="A1768" s="29" t="n">
        <v>46001.466655093</v>
      </c>
      <c r="B1768" s="30" t="s">
        <v>456</v>
      </c>
      <c r="C1768" s="30" t="s">
        <v>672</v>
      </c>
      <c r="D1768" s="30" t="s">
        <v>381</v>
      </c>
      <c r="E1768" s="30" t="s">
        <v>18</v>
      </c>
      <c r="F1768" s="30" t="s">
        <v>20</v>
      </c>
      <c r="G1768" s="31" t="n">
        <v>-10</v>
      </c>
      <c r="H1768" s="32" t="n">
        <v>51.12</v>
      </c>
      <c r="I1768" s="32" t="n">
        <v>511.2</v>
      </c>
      <c r="J1768" s="32" t="n">
        <v>0</v>
      </c>
      <c r="K1768" s="32" t="n">
        <v>-1.53</v>
      </c>
      <c r="L1768" s="32" t="n">
        <v>-0</v>
      </c>
      <c r="M1768" s="6" t="s">
        <f>=I1768+J1768+K1768+L1768</f>
      </c>
      <c r="N1768" s="30"/>
      <c r="O1768" s="30" t="s">
        <v>596</v>
      </c>
    </row>
    <row collapsed="false" customFormat="false" customHeight="false" hidden="false" ht="12.1" outlineLevel="0" r="1769">
      <c r="A1769" s="33" t="n">
        <v>46001.818969907</v>
      </c>
      <c r="B1769" s="34" t="s">
        <v>597</v>
      </c>
      <c r="C1769" s="34" t="s">
        <v>693</v>
      </c>
      <c r="D1769" s="34" t="s">
        <v>597</v>
      </c>
      <c r="E1769" s="34" t="s">
        <v>597</v>
      </c>
      <c r="F1769" s="34" t="s">
        <v>20</v>
      </c>
      <c r="G1769" s="35" t="n">
        <v>1</v>
      </c>
      <c r="H1769" s="36" t="n">
        <v>-0.77</v>
      </c>
      <c r="I1769" s="36" t="n">
        <v>-0.77</v>
      </c>
      <c r="J1769" s="36" t="n">
        <v>0</v>
      </c>
      <c r="K1769" s="36" t="n">
        <v>-0</v>
      </c>
      <c r="L1769" s="36" t="n">
        <v>-0</v>
      </c>
      <c r="M1769" s="6" t="s">
        <f>=I1769+J1769+K1769+L1769</f>
      </c>
      <c r="N1769" s="34"/>
      <c r="O1769" s="34" t="s">
        <v>643</v>
      </c>
    </row>
    <row collapsed="false" customFormat="false" customHeight="false" hidden="false" ht="12.1" outlineLevel="0" r="1770">
      <c r="A1770" s="33" t="n">
        <v>46001.818969907</v>
      </c>
      <c r="B1770" s="34" t="s">
        <v>597</v>
      </c>
      <c r="C1770" s="34" t="s">
        <v>694</v>
      </c>
      <c r="D1770" s="34" t="s">
        <v>597</v>
      </c>
      <c r="E1770" s="34" t="s">
        <v>597</v>
      </c>
      <c r="F1770" s="34" t="s">
        <v>20</v>
      </c>
      <c r="G1770" s="35" t="n">
        <v>1</v>
      </c>
      <c r="H1770" s="36" t="n">
        <v>-1.9</v>
      </c>
      <c r="I1770" s="36" t="n">
        <v>-1.9</v>
      </c>
      <c r="J1770" s="36" t="n">
        <v>0</v>
      </c>
      <c r="K1770" s="36" t="n">
        <v>-0</v>
      </c>
      <c r="L1770" s="36" t="n">
        <v>-0</v>
      </c>
      <c r="M1770" s="6" t="s">
        <f>=I1770+J1770+K1770+L1770</f>
      </c>
      <c r="N1770" s="34"/>
      <c r="O1770" s="34" t="s">
        <v>643</v>
      </c>
    </row>
    <row collapsed="false" customFormat="false" customHeight="false" hidden="false" ht="12.1" outlineLevel="0" r="1771">
      <c r="A1771" s="33" t="n">
        <v>46001.818969907</v>
      </c>
      <c r="B1771" s="34" t="s">
        <v>597</v>
      </c>
      <c r="C1771" s="34" t="s">
        <v>695</v>
      </c>
      <c r="D1771" s="34" t="s">
        <v>597</v>
      </c>
      <c r="E1771" s="34" t="s">
        <v>597</v>
      </c>
      <c r="F1771" s="34" t="s">
        <v>20</v>
      </c>
      <c r="G1771" s="35" t="n">
        <v>1</v>
      </c>
      <c r="H1771" s="36" t="n">
        <v>-0.36</v>
      </c>
      <c r="I1771" s="36" t="n">
        <v>-0.36</v>
      </c>
      <c r="J1771" s="36" t="n">
        <v>0</v>
      </c>
      <c r="K1771" s="36" t="n">
        <v>-0</v>
      </c>
      <c r="L1771" s="36" t="n">
        <v>-0</v>
      </c>
      <c r="M1771" s="6" t="s">
        <f>=I1771+J1771+K1771+L1771</f>
      </c>
      <c r="N1771" s="34"/>
      <c r="O1771" s="34" t="s">
        <v>679</v>
      </c>
    </row>
    <row collapsed="false" customFormat="false" customHeight="false" hidden="false" ht="12.1" outlineLevel="0" r="1772">
      <c r="A1772" s="21" t="n">
        <v>46001.847546296</v>
      </c>
      <c r="B1772" s="22" t="s">
        <v>535</v>
      </c>
      <c r="C1772" s="22" t="s">
        <v>174</v>
      </c>
      <c r="D1772" s="22" t="s">
        <v>535</v>
      </c>
      <c r="E1772" s="22" t="s">
        <v>535</v>
      </c>
      <c r="F1772" s="22" t="s">
        <v>20</v>
      </c>
      <c r="G1772" s="23" t="n">
        <v>1</v>
      </c>
      <c r="H1772" s="24" t="n">
        <v>1</v>
      </c>
      <c r="I1772" s="24" t="n">
        <v>12000</v>
      </c>
      <c r="J1772" s="24" t="n">
        <v>0</v>
      </c>
      <c r="K1772" s="24" t="n">
        <v>-0</v>
      </c>
      <c r="L1772" s="24" t="n">
        <v>-0</v>
      </c>
      <c r="M1772" s="6" t="s">
        <f>=I1772+J1772+K1772+L1772</f>
      </c>
      <c r="N1772" s="22"/>
      <c r="O1772" s="22" t="s">
        <v>596</v>
      </c>
    </row>
    <row collapsed="false" customFormat="false" customHeight="false" hidden="false" ht="12.1" outlineLevel="0" r="1773">
      <c r="A1773" s="20" t="n">
        <v>46001.848171296</v>
      </c>
      <c r="B1773" s="16" t="s">
        <v>434</v>
      </c>
      <c r="C1773" s="16" t="s">
        <v>614</v>
      </c>
      <c r="D1773" s="16" t="s">
        <v>380</v>
      </c>
      <c r="E1773" s="16" t="s">
        <v>50</v>
      </c>
      <c r="F1773" s="16" t="s">
        <v>20</v>
      </c>
      <c r="G1773" s="7" t="n">
        <v>75</v>
      </c>
      <c r="H1773" s="6" t="n">
        <v>148.19</v>
      </c>
      <c r="I1773" s="6" t="n">
        <v>-11114.25</v>
      </c>
      <c r="J1773" s="6" t="n">
        <v>-0</v>
      </c>
      <c r="K1773" s="6" t="n">
        <v>-0</v>
      </c>
      <c r="L1773" s="6" t="n">
        <v>-0</v>
      </c>
      <c r="M1773" s="6" t="s">
        <f>=I1773+J1773+K1773+L1773</f>
      </c>
      <c r="N1773" s="16"/>
      <c r="O1773" s="16" t="s">
        <v>596</v>
      </c>
    </row>
    <row collapsed="false" customFormat="false" customHeight="false" hidden="false" ht="12.1" outlineLevel="0" r="1774">
      <c r="A1774" s="21" t="n">
        <v>46002.535266204</v>
      </c>
      <c r="B1774" s="22" t="s">
        <v>535</v>
      </c>
      <c r="C1774" s="22" t="s">
        <v>194</v>
      </c>
      <c r="D1774" s="22" t="s">
        <v>535</v>
      </c>
      <c r="E1774" s="22" t="s">
        <v>535</v>
      </c>
      <c r="F1774" s="22" t="s">
        <v>20</v>
      </c>
      <c r="G1774" s="23" t="n">
        <v>1</v>
      </c>
      <c r="H1774" s="24" t="n">
        <v>20000</v>
      </c>
      <c r="I1774" s="24" t="n">
        <v>20000</v>
      </c>
      <c r="J1774" s="24" t="n">
        <v>0</v>
      </c>
      <c r="K1774" s="24" t="n">
        <v>-0</v>
      </c>
      <c r="L1774" s="24" t="n">
        <v>-0</v>
      </c>
      <c r="M1774" s="6" t="s">
        <f>=I1774+J1774+K1774+L1774</f>
      </c>
      <c r="N1774" s="22"/>
      <c r="O1774" s="22" t="s">
        <v>643</v>
      </c>
    </row>
    <row collapsed="false" customFormat="false" customHeight="false" hidden="false" ht="12.1" outlineLevel="0" r="1775">
      <c r="A1775" s="20" t="n">
        <v>46002.610127315</v>
      </c>
      <c r="B1775" s="16" t="s">
        <v>62</v>
      </c>
      <c r="C1775" s="16" t="s">
        <v>657</v>
      </c>
      <c r="D1775" s="16" t="s">
        <v>380</v>
      </c>
      <c r="E1775" s="16" t="s">
        <v>50</v>
      </c>
      <c r="F1775" s="16" t="s">
        <v>20</v>
      </c>
      <c r="G1775" s="7" t="n">
        <v>125</v>
      </c>
      <c r="H1775" s="6" t="n">
        <v>159.48</v>
      </c>
      <c r="I1775" s="6" t="n">
        <v>-19935</v>
      </c>
      <c r="J1775" s="6" t="n">
        <v>-0</v>
      </c>
      <c r="K1775" s="6" t="n">
        <v>-0</v>
      </c>
      <c r="L1775" s="6" t="n">
        <v>-0</v>
      </c>
      <c r="M1775" s="6" t="s">
        <f>=I1775+J1775+K1775+L1775</f>
      </c>
      <c r="N1775" s="16"/>
      <c r="O1775" s="16" t="s">
        <v>643</v>
      </c>
    </row>
    <row collapsed="false" customFormat="false" customHeight="false" hidden="false" ht="12.1" outlineLevel="0" r="1776">
      <c r="A1776" s="33" t="n">
        <v>46002.816377315</v>
      </c>
      <c r="B1776" s="34" t="s">
        <v>597</v>
      </c>
      <c r="C1776" s="34" t="s">
        <v>696</v>
      </c>
      <c r="D1776" s="34" t="s">
        <v>597</v>
      </c>
      <c r="E1776" s="34" t="s">
        <v>597</v>
      </c>
      <c r="F1776" s="34" t="s">
        <v>20</v>
      </c>
      <c r="G1776" s="35" t="n">
        <v>1</v>
      </c>
      <c r="H1776" s="36" t="n">
        <v>-0.36</v>
      </c>
      <c r="I1776" s="36" t="n">
        <v>-0.36</v>
      </c>
      <c r="J1776" s="36" t="n">
        <v>0</v>
      </c>
      <c r="K1776" s="36" t="n">
        <v>-0</v>
      </c>
      <c r="L1776" s="36" t="n">
        <v>-0</v>
      </c>
      <c r="M1776" s="6" t="s">
        <f>=I1776+J1776+K1776+L1776</f>
      </c>
      <c r="N1776" s="34"/>
      <c r="O1776" s="34" t="s">
        <v>679</v>
      </c>
    </row>
    <row collapsed="false" customFormat="false" customHeight="false" hidden="false" ht="12.1" outlineLevel="0" r="1777">
      <c r="A1777" s="29" t="n">
        <v>46003.480046296</v>
      </c>
      <c r="B1777" s="30" t="s">
        <v>434</v>
      </c>
      <c r="C1777" s="30" t="s">
        <v>614</v>
      </c>
      <c r="D1777" s="30" t="s">
        <v>381</v>
      </c>
      <c r="E1777" s="30" t="s">
        <v>50</v>
      </c>
      <c r="F1777" s="30" t="s">
        <v>20</v>
      </c>
      <c r="G1777" s="31" t="n">
        <v>-8</v>
      </c>
      <c r="H1777" s="32" t="n">
        <v>148.37</v>
      </c>
      <c r="I1777" s="32" t="n">
        <v>1186.96</v>
      </c>
      <c r="J1777" s="32" t="n">
        <v>0</v>
      </c>
      <c r="K1777" s="32" t="n">
        <v>-0</v>
      </c>
      <c r="L1777" s="32" t="n">
        <v>-0</v>
      </c>
      <c r="M1777" s="6" t="s">
        <f>=I1777+J1777+K1777+L1777</f>
      </c>
      <c r="N1777" s="30"/>
      <c r="O1777" s="30" t="s">
        <v>596</v>
      </c>
    </row>
    <row collapsed="false" customFormat="false" customHeight="false" hidden="false" ht="12.1" outlineLevel="0" r="1778">
      <c r="A1778" s="37" t="n">
        <v>46003.480810185</v>
      </c>
      <c r="B1778" s="38" t="s">
        <v>612</v>
      </c>
      <c r="C1778" s="38" t="s">
        <v>174</v>
      </c>
      <c r="D1778" s="38" t="s">
        <v>612</v>
      </c>
      <c r="E1778" s="38" t="s">
        <v>612</v>
      </c>
      <c r="F1778" s="38" t="s">
        <v>20</v>
      </c>
      <c r="G1778" s="39" t="n">
        <v>1</v>
      </c>
      <c r="H1778" s="40" t="n">
        <v>-1</v>
      </c>
      <c r="I1778" s="40" t="n">
        <v>-1303.61</v>
      </c>
      <c r="J1778" s="40" t="n">
        <v>0</v>
      </c>
      <c r="K1778" s="40" t="n">
        <v>-0</v>
      </c>
      <c r="L1778" s="40" t="n">
        <v>-0</v>
      </c>
      <c r="M1778" s="6" t="s">
        <f>=I1778+J1778+K1778+L1778</f>
      </c>
      <c r="N1778" s="38"/>
      <c r="O1778" s="38" t="s">
        <v>596</v>
      </c>
    </row>
    <row collapsed="false" customFormat="false" customHeight="false" hidden="false" ht="12.1" outlineLevel="0" r="1779">
      <c r="A1779" s="33" t="n">
        <v>46003.480810185</v>
      </c>
      <c r="B1779" s="34" t="s">
        <v>613</v>
      </c>
      <c r="C1779" s="34" t="s">
        <v>174</v>
      </c>
      <c r="D1779" s="34" t="s">
        <v>613</v>
      </c>
      <c r="E1779" s="34" t="s">
        <v>613</v>
      </c>
      <c r="F1779" s="34" t="s">
        <v>20</v>
      </c>
      <c r="G1779" s="35" t="n">
        <v>1</v>
      </c>
      <c r="H1779" s="36" t="n">
        <v>-357</v>
      </c>
      <c r="I1779" s="36" t="n">
        <v>-357</v>
      </c>
      <c r="J1779" s="36" t="n">
        <v>0</v>
      </c>
      <c r="K1779" s="36" t="n">
        <v>-0</v>
      </c>
      <c r="L1779" s="36" t="n">
        <v>-0</v>
      </c>
      <c r="M1779" s="6" t="s">
        <f>=I1779+J1779+K1779+L1779</f>
      </c>
      <c r="N1779" s="34"/>
      <c r="O1779" s="34" t="s">
        <v>596</v>
      </c>
    </row>
    <row collapsed="false" customFormat="false" customHeight="false" hidden="false" ht="12.1" outlineLevel="0" r="1780">
      <c r="A1780" s="33" t="n">
        <v>46003.814502315</v>
      </c>
      <c r="B1780" s="34" t="s">
        <v>597</v>
      </c>
      <c r="C1780" s="34" t="s">
        <v>697</v>
      </c>
      <c r="D1780" s="34" t="s">
        <v>597</v>
      </c>
      <c r="E1780" s="34" t="s">
        <v>597</v>
      </c>
      <c r="F1780" s="34" t="s">
        <v>20</v>
      </c>
      <c r="G1780" s="35" t="n">
        <v>1</v>
      </c>
      <c r="H1780" s="36" t="n">
        <v>-0.36</v>
      </c>
      <c r="I1780" s="36" t="n">
        <v>-0.36</v>
      </c>
      <c r="J1780" s="36" t="n">
        <v>0</v>
      </c>
      <c r="K1780" s="36" t="n">
        <v>-0</v>
      </c>
      <c r="L1780" s="36" t="n">
        <v>-0</v>
      </c>
      <c r="M1780" s="6" t="s">
        <f>=I1780+J1780+K1780+L1780</f>
      </c>
      <c r="N1780" s="34"/>
      <c r="O1780" s="34" t="s">
        <v>679</v>
      </c>
    </row>
    <row collapsed="false" customFormat="false" customHeight="false" hidden="false" ht="12.1" outlineLevel="0" r="1781">
      <c r="A1781" s="29" t="n">
        <v>46006.717743056</v>
      </c>
      <c r="B1781" s="30" t="s">
        <v>454</v>
      </c>
      <c r="C1781" s="30" t="s">
        <v>659</v>
      </c>
      <c r="D1781" s="30" t="s">
        <v>381</v>
      </c>
      <c r="E1781" s="30" t="s">
        <v>92</v>
      </c>
      <c r="F1781" s="30" t="s">
        <v>20</v>
      </c>
      <c r="G1781" s="31" t="n">
        <v>-8</v>
      </c>
      <c r="H1781" s="32" t="n">
        <v>98.75</v>
      </c>
      <c r="I1781" s="32" t="n">
        <v>7900</v>
      </c>
      <c r="J1781" s="32" t="n">
        <v>114.4</v>
      </c>
      <c r="K1781" s="32" t="n">
        <v>-0</v>
      </c>
      <c r="L1781" s="32" t="n">
        <v>-0</v>
      </c>
      <c r="M1781" s="6" t="s">
        <f>=I1781+J1781+K1781+L1781</f>
      </c>
      <c r="N1781" s="30"/>
      <c r="O1781" s="30" t="s">
        <v>643</v>
      </c>
    </row>
    <row collapsed="false" customFormat="false" customHeight="false" hidden="false" ht="12.1" outlineLevel="0" r="1782">
      <c r="A1782" s="33" t="n">
        <v>46006.815532407</v>
      </c>
      <c r="B1782" s="34" t="s">
        <v>597</v>
      </c>
      <c r="C1782" s="34" t="s">
        <v>698</v>
      </c>
      <c r="D1782" s="34" t="s">
        <v>597</v>
      </c>
      <c r="E1782" s="34" t="s">
        <v>597</v>
      </c>
      <c r="F1782" s="34" t="s">
        <v>20</v>
      </c>
      <c r="G1782" s="35" t="n">
        <v>1</v>
      </c>
      <c r="H1782" s="36" t="n">
        <v>-0.36</v>
      </c>
      <c r="I1782" s="36" t="n">
        <v>-0.36</v>
      </c>
      <c r="J1782" s="36" t="n">
        <v>0</v>
      </c>
      <c r="K1782" s="36" t="n">
        <v>-0</v>
      </c>
      <c r="L1782" s="36" t="n">
        <v>-0</v>
      </c>
      <c r="M1782" s="6" t="s">
        <f>=I1782+J1782+K1782+L1782</f>
      </c>
      <c r="N1782" s="34"/>
      <c r="O1782" s="34" t="s">
        <v>679</v>
      </c>
    </row>
    <row collapsed="false" customFormat="false" customHeight="false" hidden="false" ht="12.1" outlineLevel="0" r="1783">
      <c r="A1783" s="33" t="n">
        <v>46006.815532407</v>
      </c>
      <c r="B1783" s="34" t="s">
        <v>597</v>
      </c>
      <c r="C1783" s="34" t="s">
        <v>699</v>
      </c>
      <c r="D1783" s="34" t="s">
        <v>597</v>
      </c>
      <c r="E1783" s="34" t="s">
        <v>597</v>
      </c>
      <c r="F1783" s="34" t="s">
        <v>20</v>
      </c>
      <c r="G1783" s="35" t="n">
        <v>1</v>
      </c>
      <c r="H1783" s="36" t="n">
        <v>-0.36</v>
      </c>
      <c r="I1783" s="36" t="n">
        <v>-0.36</v>
      </c>
      <c r="J1783" s="36" t="n">
        <v>0</v>
      </c>
      <c r="K1783" s="36" t="n">
        <v>-0</v>
      </c>
      <c r="L1783" s="36" t="n">
        <v>-0</v>
      </c>
      <c r="M1783" s="6" t="s">
        <f>=I1783+J1783+K1783+L1783</f>
      </c>
      <c r="N1783" s="34"/>
      <c r="O1783" s="34" t="s">
        <v>679</v>
      </c>
    </row>
    <row collapsed="false" customFormat="false" customHeight="false" hidden="false" ht="12.1" outlineLevel="0" r="1784">
      <c r="A1784" s="33" t="n">
        <v>46006.815532407</v>
      </c>
      <c r="B1784" s="34" t="s">
        <v>597</v>
      </c>
      <c r="C1784" s="34" t="s">
        <v>700</v>
      </c>
      <c r="D1784" s="34" t="s">
        <v>597</v>
      </c>
      <c r="E1784" s="34" t="s">
        <v>597</v>
      </c>
      <c r="F1784" s="34" t="s">
        <v>20</v>
      </c>
      <c r="G1784" s="35" t="n">
        <v>1</v>
      </c>
      <c r="H1784" s="36" t="n">
        <v>-0.36</v>
      </c>
      <c r="I1784" s="36" t="n">
        <v>-0.36</v>
      </c>
      <c r="J1784" s="36" t="n">
        <v>0</v>
      </c>
      <c r="K1784" s="36" t="n">
        <v>-0</v>
      </c>
      <c r="L1784" s="36" t="n">
        <v>-0</v>
      </c>
      <c r="M1784" s="6" t="s">
        <f>=I1784+J1784+K1784+L1784</f>
      </c>
      <c r="N1784" s="34"/>
      <c r="O1784" s="34" t="s">
        <v>679</v>
      </c>
    </row>
    <row collapsed="false" customFormat="false" customHeight="false" hidden="false" ht="12.1" outlineLevel="0" r="1785">
      <c r="A1785" s="21" t="n">
        <v>46006.827534722</v>
      </c>
      <c r="B1785" s="22" t="s">
        <v>535</v>
      </c>
      <c r="C1785" s="22" t="s">
        <v>194</v>
      </c>
      <c r="D1785" s="22" t="s">
        <v>535</v>
      </c>
      <c r="E1785" s="22" t="s">
        <v>535</v>
      </c>
      <c r="F1785" s="22" t="s">
        <v>20</v>
      </c>
      <c r="G1785" s="23" t="n">
        <v>1</v>
      </c>
      <c r="H1785" s="24" t="n">
        <v>300</v>
      </c>
      <c r="I1785" s="24" t="n">
        <v>300</v>
      </c>
      <c r="J1785" s="24" t="n">
        <v>0</v>
      </c>
      <c r="K1785" s="24" t="n">
        <v>-0</v>
      </c>
      <c r="L1785" s="24" t="n">
        <v>-0</v>
      </c>
      <c r="M1785" s="6" t="s">
        <f>=I1785+J1785+K1785+L1785</f>
      </c>
      <c r="N1785" s="22"/>
      <c r="O1785" s="22" t="s">
        <v>643</v>
      </c>
    </row>
    <row collapsed="false" customFormat="false" customHeight="false" hidden="false" ht="12.1" outlineLevel="0" r="1786">
      <c r="A1786" s="20" t="n">
        <v>46006.828587963</v>
      </c>
      <c r="B1786" s="16" t="s">
        <v>62</v>
      </c>
      <c r="C1786" s="16" t="s">
        <v>657</v>
      </c>
      <c r="D1786" s="16" t="s">
        <v>380</v>
      </c>
      <c r="E1786" s="16" t="s">
        <v>50</v>
      </c>
      <c r="F1786" s="16" t="s">
        <v>20</v>
      </c>
      <c r="G1786" s="7" t="n">
        <v>3</v>
      </c>
      <c r="H1786" s="6" t="n">
        <v>159.75</v>
      </c>
      <c r="I1786" s="6" t="n">
        <v>-479.25</v>
      </c>
      <c r="J1786" s="6" t="n">
        <v>-0</v>
      </c>
      <c r="K1786" s="6" t="n">
        <v>-0</v>
      </c>
      <c r="L1786" s="6" t="n">
        <v>-0</v>
      </c>
      <c r="M1786" s="6" t="s">
        <f>=I1786+J1786+K1786+L1786</f>
      </c>
      <c r="N1786" s="16"/>
      <c r="O1786" s="16" t="s">
        <v>643</v>
      </c>
    </row>
    <row collapsed="false" customFormat="false" customHeight="false" hidden="false" ht="12.1" outlineLevel="0" r="1787">
      <c r="A1787" s="20" t="n">
        <v>46006.829652778</v>
      </c>
      <c r="B1787" s="16" t="s">
        <v>423</v>
      </c>
      <c r="C1787" s="16" t="s">
        <v>591</v>
      </c>
      <c r="D1787" s="16" t="s">
        <v>380</v>
      </c>
      <c r="E1787" s="16" t="s">
        <v>18</v>
      </c>
      <c r="F1787" s="16" t="s">
        <v>20</v>
      </c>
      <c r="G1787" s="7" t="n">
        <v>2</v>
      </c>
      <c r="H1787" s="6" t="n">
        <v>562.4</v>
      </c>
      <c r="I1787" s="6" t="n">
        <v>-1124.8</v>
      </c>
      <c r="J1787" s="6" t="n">
        <v>-0</v>
      </c>
      <c r="K1787" s="6" t="n">
        <v>-0</v>
      </c>
      <c r="L1787" s="6" t="n">
        <v>-0</v>
      </c>
      <c r="M1787" s="6" t="s">
        <f>=I1787+J1787+K1787+L1787</f>
      </c>
      <c r="N1787" s="16"/>
      <c r="O1787" s="16" t="s">
        <v>643</v>
      </c>
    </row>
    <row collapsed="false" customFormat="false" customHeight="false" hidden="false" ht="12.1" outlineLevel="0" r="1788">
      <c r="A1788" s="20" t="n">
        <v>46006.829652778</v>
      </c>
      <c r="B1788" s="16" t="s">
        <v>423</v>
      </c>
      <c r="C1788" s="16" t="s">
        <v>591</v>
      </c>
      <c r="D1788" s="16" t="s">
        <v>380</v>
      </c>
      <c r="E1788" s="16" t="s">
        <v>18</v>
      </c>
      <c r="F1788" s="16" t="s">
        <v>20</v>
      </c>
      <c r="G1788" s="7" t="n">
        <v>1</v>
      </c>
      <c r="H1788" s="6" t="n">
        <v>562.5</v>
      </c>
      <c r="I1788" s="6" t="n">
        <v>-562.5</v>
      </c>
      <c r="J1788" s="6" t="n">
        <v>-0</v>
      </c>
      <c r="K1788" s="6" t="n">
        <v>-0</v>
      </c>
      <c r="L1788" s="6" t="n">
        <v>-0</v>
      </c>
      <c r="M1788" s="6" t="s">
        <f>=I1788+J1788+K1788+L1788</f>
      </c>
      <c r="N1788" s="16"/>
      <c r="O1788" s="16" t="s">
        <v>643</v>
      </c>
    </row>
    <row collapsed="false" customFormat="false" customHeight="false" hidden="false" ht="12.1" outlineLevel="0" r="1789">
      <c r="A1789" s="20" t="n">
        <v>46006.843298611</v>
      </c>
      <c r="B1789" s="16" t="s">
        <v>454</v>
      </c>
      <c r="C1789" s="16" t="s">
        <v>659</v>
      </c>
      <c r="D1789" s="16" t="s">
        <v>380</v>
      </c>
      <c r="E1789" s="16" t="s">
        <v>92</v>
      </c>
      <c r="F1789" s="16" t="s">
        <v>20</v>
      </c>
      <c r="G1789" s="7" t="n">
        <v>1</v>
      </c>
      <c r="H1789" s="6" t="n">
        <v>98.54</v>
      </c>
      <c r="I1789" s="6" t="n">
        <v>-985.4</v>
      </c>
      <c r="J1789" s="6" t="n">
        <v>-14.3</v>
      </c>
      <c r="K1789" s="6" t="n">
        <v>-0</v>
      </c>
      <c r="L1789" s="6" t="n">
        <v>-0</v>
      </c>
      <c r="M1789" s="6" t="s">
        <f>=I1789+J1789+K1789+L1789</f>
      </c>
      <c r="N1789" s="16"/>
      <c r="O1789" s="16" t="s">
        <v>643</v>
      </c>
    </row>
    <row collapsed="false" customFormat="false" customHeight="false" hidden="false" ht="12.1" outlineLevel="0" r="1790">
      <c r="A1790" s="20" t="n">
        <v>46006.856296296</v>
      </c>
      <c r="B1790" s="16" t="s">
        <v>454</v>
      </c>
      <c r="C1790" s="16" t="s">
        <v>659</v>
      </c>
      <c r="D1790" s="16" t="s">
        <v>380</v>
      </c>
      <c r="E1790" s="16" t="s">
        <v>92</v>
      </c>
      <c r="F1790" s="16" t="s">
        <v>20</v>
      </c>
      <c r="G1790" s="7" t="n">
        <v>2</v>
      </c>
      <c r="H1790" s="6" t="n">
        <v>98.54</v>
      </c>
      <c r="I1790" s="6" t="n">
        <v>-1970.8</v>
      </c>
      <c r="J1790" s="6" t="n">
        <v>-28.6</v>
      </c>
      <c r="K1790" s="6" t="n">
        <v>-0</v>
      </c>
      <c r="L1790" s="6" t="n">
        <v>-0</v>
      </c>
      <c r="M1790" s="6" t="s">
        <f>=I1790+J1790+K1790+L1790</f>
      </c>
      <c r="N1790" s="16"/>
      <c r="O1790" s="16" t="s">
        <v>643</v>
      </c>
    </row>
    <row collapsed="false" customFormat="false" customHeight="false" hidden="false" ht="12.1" outlineLevel="0" r="1791">
      <c r="A1791" s="21" t="n">
        <v>46006.968969907</v>
      </c>
      <c r="B1791" s="22" t="s">
        <v>644</v>
      </c>
      <c r="C1791" s="22" t="s">
        <v>645</v>
      </c>
      <c r="D1791" s="22" t="s">
        <v>549</v>
      </c>
      <c r="E1791" s="22" t="s">
        <v>549</v>
      </c>
      <c r="F1791" s="22" t="s">
        <v>20</v>
      </c>
      <c r="G1791" s="23" t="n">
        <v>1</v>
      </c>
      <c r="H1791" s="24" t="n">
        <v>51.25</v>
      </c>
      <c r="I1791" s="24" t="n">
        <v>51.25</v>
      </c>
      <c r="J1791" s="24" t="n">
        <v>0</v>
      </c>
      <c r="K1791" s="24" t="n">
        <v>-0</v>
      </c>
      <c r="L1791" s="24" t="n">
        <v>-0</v>
      </c>
      <c r="M1791" s="6" t="s">
        <f>=I1791+J1791+K1791+L1791</f>
      </c>
      <c r="N1791" s="22"/>
      <c r="O1791" s="22" t="s">
        <v>679</v>
      </c>
    </row>
    <row collapsed="false" customFormat="false" customHeight="false" hidden="false" ht="12.1" outlineLevel="0" r="1792">
      <c r="A1792" s="21" t="n">
        <v>46006.970578704</v>
      </c>
      <c r="B1792" s="22" t="s">
        <v>535</v>
      </c>
      <c r="C1792" s="22" t="s">
        <v>174</v>
      </c>
      <c r="D1792" s="22" t="s">
        <v>535</v>
      </c>
      <c r="E1792" s="22" t="s">
        <v>535</v>
      </c>
      <c r="F1792" s="22" t="s">
        <v>20</v>
      </c>
      <c r="G1792" s="23" t="n">
        <v>1</v>
      </c>
      <c r="H1792" s="24" t="n">
        <v>1</v>
      </c>
      <c r="I1792" s="24" t="n">
        <v>534.92</v>
      </c>
      <c r="J1792" s="24" t="n">
        <v>0</v>
      </c>
      <c r="K1792" s="24" t="n">
        <v>-0</v>
      </c>
      <c r="L1792" s="24" t="n">
        <v>-0</v>
      </c>
      <c r="M1792" s="6" t="s">
        <f>=I1792+J1792+K1792+L1792</f>
      </c>
      <c r="N1792" s="22"/>
      <c r="O1792" s="22" t="s">
        <v>596</v>
      </c>
    </row>
    <row collapsed="false" customFormat="false" customHeight="false" hidden="false" ht="12.1" outlineLevel="0" r="1793">
      <c r="A1793" s="21" t="n">
        <v>46007</v>
      </c>
      <c r="B1793" s="22" t="s">
        <v>535</v>
      </c>
      <c r="C1793" s="22" t="s">
        <v>154</v>
      </c>
      <c r="D1793" s="22" t="s">
        <v>535</v>
      </c>
      <c r="E1793" s="22" t="s">
        <v>535</v>
      </c>
      <c r="F1793" s="22" t="s">
        <v>20</v>
      </c>
      <c r="G1793" s="23" t="n">
        <v>1</v>
      </c>
      <c r="H1793" s="24" t="n">
        <v>50</v>
      </c>
      <c r="I1793" s="24" t="n">
        <v>50</v>
      </c>
      <c r="J1793" s="24" t="n">
        <v>0</v>
      </c>
      <c r="K1793" s="24" t="n">
        <v>-0</v>
      </c>
      <c r="L1793" s="24" t="n">
        <v>-0</v>
      </c>
      <c r="M1793" s="6" t="s">
        <f>=I1793+J1793+K1793+L1793</f>
      </c>
      <c r="N1793" s="22"/>
      <c r="O1793" s="22" t="s">
        <v>639</v>
      </c>
    </row>
    <row collapsed="false" customFormat="false" customHeight="false" hidden="false" ht="12.1" outlineLevel="0" r="1794">
      <c r="A1794" s="29" t="n">
        <v>46007.740416667</v>
      </c>
      <c r="B1794" s="30" t="s">
        <v>27</v>
      </c>
      <c r="C1794" s="30" t="s">
        <v>582</v>
      </c>
      <c r="D1794" s="30" t="s">
        <v>381</v>
      </c>
      <c r="E1794" s="30" t="s">
        <v>18</v>
      </c>
      <c r="F1794" s="30" t="s">
        <v>20</v>
      </c>
      <c r="G1794" s="31" t="n">
        <v>-1</v>
      </c>
      <c r="H1794" s="32" t="n">
        <v>3275</v>
      </c>
      <c r="I1794" s="32" t="n">
        <v>3275</v>
      </c>
      <c r="J1794" s="32" t="n">
        <v>0</v>
      </c>
      <c r="K1794" s="32" t="n">
        <v>-0</v>
      </c>
      <c r="L1794" s="32" t="n">
        <v>-0</v>
      </c>
      <c r="M1794" s="6" t="s">
        <f>=I1794+J1794+K1794+L1794</f>
      </c>
      <c r="N1794" s="30"/>
      <c r="O1794" s="30" t="s">
        <v>596</v>
      </c>
    </row>
    <row collapsed="false" customFormat="false" customHeight="false" hidden="false" ht="12.1" outlineLevel="0" r="1795">
      <c r="A1795" s="33" t="n">
        <v>46007.816319444</v>
      </c>
      <c r="B1795" s="34" t="s">
        <v>597</v>
      </c>
      <c r="C1795" s="34" t="s">
        <v>701</v>
      </c>
      <c r="D1795" s="34" t="s">
        <v>597</v>
      </c>
      <c r="E1795" s="34" t="s">
        <v>597</v>
      </c>
      <c r="F1795" s="34" t="s">
        <v>20</v>
      </c>
      <c r="G1795" s="35" t="n">
        <v>1</v>
      </c>
      <c r="H1795" s="36" t="n">
        <v>-2.51</v>
      </c>
      <c r="I1795" s="36" t="n">
        <v>-2.51</v>
      </c>
      <c r="J1795" s="36" t="n">
        <v>0</v>
      </c>
      <c r="K1795" s="36" t="n">
        <v>-0</v>
      </c>
      <c r="L1795" s="36" t="n">
        <v>-0</v>
      </c>
      <c r="M1795" s="6" t="s">
        <f>=I1795+J1795+K1795+L1795</f>
      </c>
      <c r="N1795" s="34"/>
      <c r="O1795" s="34" t="s">
        <v>643</v>
      </c>
    </row>
    <row collapsed="false" customFormat="false" customHeight="false" hidden="false" ht="12.1" outlineLevel="0" r="1796">
      <c r="A1796" s="33" t="n">
        <v>46007.816319444</v>
      </c>
      <c r="B1796" s="34" t="s">
        <v>597</v>
      </c>
      <c r="C1796" s="34" t="s">
        <v>702</v>
      </c>
      <c r="D1796" s="34" t="s">
        <v>597</v>
      </c>
      <c r="E1796" s="34" t="s">
        <v>597</v>
      </c>
      <c r="F1796" s="34" t="s">
        <v>20</v>
      </c>
      <c r="G1796" s="35" t="n">
        <v>1</v>
      </c>
      <c r="H1796" s="36" t="n">
        <v>-6.15</v>
      </c>
      <c r="I1796" s="36" t="n">
        <v>-6.15</v>
      </c>
      <c r="J1796" s="36" t="n">
        <v>0</v>
      </c>
      <c r="K1796" s="36" t="n">
        <v>-0</v>
      </c>
      <c r="L1796" s="36" t="n">
        <v>-0</v>
      </c>
      <c r="M1796" s="6" t="s">
        <f>=I1796+J1796+K1796+L1796</f>
      </c>
      <c r="N1796" s="34"/>
      <c r="O1796" s="34" t="s">
        <v>643</v>
      </c>
    </row>
    <row collapsed="false" customFormat="false" customHeight="false" hidden="false" ht="12.1" outlineLevel="0" r="1797">
      <c r="A1797" s="33" t="n">
        <v>46007.816319444</v>
      </c>
      <c r="B1797" s="34" t="s">
        <v>597</v>
      </c>
      <c r="C1797" s="34" t="s">
        <v>703</v>
      </c>
      <c r="D1797" s="34" t="s">
        <v>597</v>
      </c>
      <c r="E1797" s="34" t="s">
        <v>597</v>
      </c>
      <c r="F1797" s="34" t="s">
        <v>20</v>
      </c>
      <c r="G1797" s="35" t="n">
        <v>1</v>
      </c>
      <c r="H1797" s="36" t="n">
        <v>-0.37</v>
      </c>
      <c r="I1797" s="36" t="n">
        <v>-0.37</v>
      </c>
      <c r="J1797" s="36" t="n">
        <v>0</v>
      </c>
      <c r="K1797" s="36" t="n">
        <v>-0</v>
      </c>
      <c r="L1797" s="36" t="n">
        <v>-0</v>
      </c>
      <c r="M1797" s="6" t="s">
        <f>=I1797+J1797+K1797+L1797</f>
      </c>
      <c r="N1797" s="34"/>
      <c r="O1797" s="34" t="s">
        <v>679</v>
      </c>
    </row>
    <row collapsed="false" customFormat="false" customHeight="false" hidden="false" ht="12.1" outlineLevel="0" r="1798">
      <c r="A1798" s="20" t="n">
        <v>46007.948726852</v>
      </c>
      <c r="B1798" s="16" t="s">
        <v>458</v>
      </c>
      <c r="C1798" s="16" t="s">
        <v>704</v>
      </c>
      <c r="D1798" s="16" t="s">
        <v>380</v>
      </c>
      <c r="E1798" s="16" t="s">
        <v>18</v>
      </c>
      <c r="F1798" s="16" t="s">
        <v>20</v>
      </c>
      <c r="G1798" s="7" t="n">
        <v>1</v>
      </c>
      <c r="H1798" s="6" t="n">
        <v>64.5</v>
      </c>
      <c r="I1798" s="6" t="n">
        <v>-64.5</v>
      </c>
      <c r="J1798" s="6" t="n">
        <v>-0</v>
      </c>
      <c r="K1798" s="6" t="n">
        <v>-0.04</v>
      </c>
      <c r="L1798" s="6" t="n">
        <v>-0.02</v>
      </c>
      <c r="M1798" s="6" t="s">
        <f>=I1798+J1798+K1798+L1798</f>
      </c>
      <c r="N1798" s="16"/>
      <c r="O1798" s="16" t="s">
        <v>639</v>
      </c>
    </row>
    <row collapsed="false" customFormat="false" customHeight="false" hidden="false" ht="12.1" outlineLevel="0" r="1799">
      <c r="A1799" s="20" t="n">
        <v>46007.969178241</v>
      </c>
      <c r="B1799" s="16" t="s">
        <v>458</v>
      </c>
      <c r="C1799" s="16" t="s">
        <v>704</v>
      </c>
      <c r="D1799" s="16" t="s">
        <v>380</v>
      </c>
      <c r="E1799" s="16" t="s">
        <v>18</v>
      </c>
      <c r="F1799" s="16" t="s">
        <v>20</v>
      </c>
      <c r="G1799" s="7" t="n">
        <v>1</v>
      </c>
      <c r="H1799" s="6" t="n">
        <v>64.26</v>
      </c>
      <c r="I1799" s="6" t="n">
        <v>-64.26</v>
      </c>
      <c r="J1799" s="6" t="n">
        <v>-0</v>
      </c>
      <c r="K1799" s="6" t="n">
        <v>-0.04</v>
      </c>
      <c r="L1799" s="6" t="n">
        <v>-0</v>
      </c>
      <c r="M1799" s="6" t="s">
        <f>=I1799+J1799+K1799+L1799</f>
      </c>
      <c r="N1799" s="16"/>
      <c r="O1799" s="16" t="s">
        <v>639</v>
      </c>
    </row>
    <row collapsed="false" customFormat="false" customHeight="false" hidden="false" ht="12.1" outlineLevel="0" r="1800">
      <c r="A1800" s="33" t="n">
        <v>46008.815659722</v>
      </c>
      <c r="B1800" s="34" t="s">
        <v>597</v>
      </c>
      <c r="C1800" s="34" t="s">
        <v>705</v>
      </c>
      <c r="D1800" s="34" t="s">
        <v>597</v>
      </c>
      <c r="E1800" s="34" t="s">
        <v>597</v>
      </c>
      <c r="F1800" s="34" t="s">
        <v>20</v>
      </c>
      <c r="G1800" s="35" t="n">
        <v>1</v>
      </c>
      <c r="H1800" s="36" t="n">
        <v>-0.37</v>
      </c>
      <c r="I1800" s="36" t="n">
        <v>-0.37</v>
      </c>
      <c r="J1800" s="36" t="n">
        <v>0</v>
      </c>
      <c r="K1800" s="36" t="n">
        <v>-0</v>
      </c>
      <c r="L1800" s="36" t="n">
        <v>-0</v>
      </c>
      <c r="M1800" s="6" t="s">
        <f>=I1800+J1800+K1800+L1800</f>
      </c>
      <c r="N1800" s="34"/>
      <c r="O1800" s="34" t="s">
        <v>679</v>
      </c>
    </row>
    <row collapsed="false" customFormat="false" customHeight="false" hidden="false" ht="12.1" outlineLevel="0" r="1801">
      <c r="A1801" s="20" t="n">
        <v>46009.478935185</v>
      </c>
      <c r="B1801" s="16" t="s">
        <v>454</v>
      </c>
      <c r="C1801" s="16" t="s">
        <v>659</v>
      </c>
      <c r="D1801" s="16" t="s">
        <v>380</v>
      </c>
      <c r="E1801" s="16" t="s">
        <v>92</v>
      </c>
      <c r="F1801" s="16" t="s">
        <v>20</v>
      </c>
      <c r="G1801" s="7" t="n">
        <v>3</v>
      </c>
      <c r="H1801" s="6" t="n">
        <v>96.02</v>
      </c>
      <c r="I1801" s="6" t="n">
        <v>-2880.6</v>
      </c>
      <c r="J1801" s="6" t="n">
        <v>-50.04</v>
      </c>
      <c r="K1801" s="6" t="n">
        <v>-0</v>
      </c>
      <c r="L1801" s="6" t="n">
        <v>-0</v>
      </c>
      <c r="M1801" s="6" t="s">
        <f>=I1801+J1801+K1801+L1801</f>
      </c>
      <c r="N1801" s="16"/>
      <c r="O1801" s="16" t="s">
        <v>643</v>
      </c>
    </row>
    <row collapsed="false" customFormat="false" customHeight="false" hidden="false" ht="12.1" outlineLevel="0" r="1802">
      <c r="A1802" s="29" t="n">
        <v>46009.559490741</v>
      </c>
      <c r="B1802" s="30" t="s">
        <v>96</v>
      </c>
      <c r="C1802" s="30" t="s">
        <v>616</v>
      </c>
      <c r="D1802" s="30" t="s">
        <v>381</v>
      </c>
      <c r="E1802" s="30" t="s">
        <v>92</v>
      </c>
      <c r="F1802" s="30" t="s">
        <v>20</v>
      </c>
      <c r="G1802" s="31" t="n">
        <v>-60</v>
      </c>
      <c r="H1802" s="32" t="n">
        <v>60.18</v>
      </c>
      <c r="I1802" s="32" t="n">
        <v>36108</v>
      </c>
      <c r="J1802" s="32" t="n">
        <v>1423.8</v>
      </c>
      <c r="K1802" s="32" t="n">
        <v>-3.06</v>
      </c>
      <c r="L1802" s="32" t="n">
        <v>-0</v>
      </c>
      <c r="M1802" s="6" t="s">
        <f>=I1802+J1802+K1802+L1802</f>
      </c>
      <c r="N1802" s="30"/>
      <c r="O1802" s="30" t="s">
        <v>536</v>
      </c>
    </row>
    <row collapsed="false" customFormat="false" customHeight="false" hidden="false" ht="12.1" outlineLevel="0" r="1803">
      <c r="A1803" s="29" t="n">
        <v>46009.559490741</v>
      </c>
      <c r="B1803" s="30" t="s">
        <v>96</v>
      </c>
      <c r="C1803" s="30" t="s">
        <v>616</v>
      </c>
      <c r="D1803" s="30" t="s">
        <v>381</v>
      </c>
      <c r="E1803" s="30" t="s">
        <v>92</v>
      </c>
      <c r="F1803" s="30" t="s">
        <v>20</v>
      </c>
      <c r="G1803" s="31" t="n">
        <v>-25</v>
      </c>
      <c r="H1803" s="32" t="n">
        <v>60.18</v>
      </c>
      <c r="I1803" s="32" t="n">
        <v>15045</v>
      </c>
      <c r="J1803" s="32" t="n">
        <v>593.25</v>
      </c>
      <c r="K1803" s="32" t="n">
        <v>-1.28</v>
      </c>
      <c r="L1803" s="32" t="n">
        <v>-0</v>
      </c>
      <c r="M1803" s="6" t="s">
        <f>=I1803+J1803+K1803+L1803</f>
      </c>
      <c r="N1803" s="30"/>
      <c r="O1803" s="30" t="s">
        <v>536</v>
      </c>
    </row>
    <row collapsed="false" customFormat="false" customHeight="false" hidden="false" ht="12.1" outlineLevel="0" r="1804">
      <c r="A1804" s="29" t="n">
        <v>46009.559490741</v>
      </c>
      <c r="B1804" s="30" t="s">
        <v>96</v>
      </c>
      <c r="C1804" s="30" t="s">
        <v>616</v>
      </c>
      <c r="D1804" s="30" t="s">
        <v>381</v>
      </c>
      <c r="E1804" s="30" t="s">
        <v>92</v>
      </c>
      <c r="F1804" s="30" t="s">
        <v>20</v>
      </c>
      <c r="G1804" s="31" t="n">
        <v>-35</v>
      </c>
      <c r="H1804" s="32" t="n">
        <v>60.18</v>
      </c>
      <c r="I1804" s="32" t="n">
        <v>21063</v>
      </c>
      <c r="J1804" s="32" t="n">
        <v>830.55</v>
      </c>
      <c r="K1804" s="32" t="n">
        <v>-1.79</v>
      </c>
      <c r="L1804" s="32" t="n">
        <v>-0</v>
      </c>
      <c r="M1804" s="6" t="s">
        <f>=I1804+J1804+K1804+L1804</f>
      </c>
      <c r="N1804" s="30"/>
      <c r="O1804" s="30" t="s">
        <v>536</v>
      </c>
    </row>
    <row collapsed="false" customFormat="false" customHeight="false" hidden="false" ht="12.1" outlineLevel="0" r="1805">
      <c r="A1805" s="29" t="n">
        <v>46009.559490741</v>
      </c>
      <c r="B1805" s="30" t="s">
        <v>96</v>
      </c>
      <c r="C1805" s="30" t="s">
        <v>616</v>
      </c>
      <c r="D1805" s="30" t="s">
        <v>381</v>
      </c>
      <c r="E1805" s="30" t="s">
        <v>92</v>
      </c>
      <c r="F1805" s="30" t="s">
        <v>20</v>
      </c>
      <c r="G1805" s="31" t="n">
        <v>-17</v>
      </c>
      <c r="H1805" s="32" t="n">
        <v>60.18</v>
      </c>
      <c r="I1805" s="32" t="n">
        <v>10230.6</v>
      </c>
      <c r="J1805" s="32" t="n">
        <v>403.41</v>
      </c>
      <c r="K1805" s="32" t="n">
        <v>-0.87</v>
      </c>
      <c r="L1805" s="32" t="n">
        <v>-0</v>
      </c>
      <c r="M1805" s="6" t="s">
        <f>=I1805+J1805+K1805+L1805</f>
      </c>
      <c r="N1805" s="30"/>
      <c r="O1805" s="30" t="s">
        <v>536</v>
      </c>
    </row>
    <row collapsed="false" customFormat="false" customHeight="false" hidden="false" ht="12.1" outlineLevel="0" r="1806">
      <c r="A1806" s="29" t="n">
        <v>46009.559490741</v>
      </c>
      <c r="B1806" s="30" t="s">
        <v>96</v>
      </c>
      <c r="C1806" s="30" t="s">
        <v>616</v>
      </c>
      <c r="D1806" s="30" t="s">
        <v>381</v>
      </c>
      <c r="E1806" s="30" t="s">
        <v>92</v>
      </c>
      <c r="F1806" s="30" t="s">
        <v>20</v>
      </c>
      <c r="G1806" s="31" t="n">
        <v>-10</v>
      </c>
      <c r="H1806" s="32" t="n">
        <v>60.18</v>
      </c>
      <c r="I1806" s="32" t="n">
        <v>6018</v>
      </c>
      <c r="J1806" s="32" t="n">
        <v>237.3</v>
      </c>
      <c r="K1806" s="32" t="n">
        <v>-0.51</v>
      </c>
      <c r="L1806" s="32" t="n">
        <v>-0</v>
      </c>
      <c r="M1806" s="6" t="s">
        <f>=I1806+J1806+K1806+L1806</f>
      </c>
      <c r="N1806" s="30"/>
      <c r="O1806" s="30" t="s">
        <v>536</v>
      </c>
    </row>
    <row collapsed="false" customFormat="false" customHeight="false" hidden="false" ht="12.1" outlineLevel="0" r="1807">
      <c r="A1807" s="29" t="n">
        <v>46009.559490741</v>
      </c>
      <c r="B1807" s="30" t="s">
        <v>96</v>
      </c>
      <c r="C1807" s="30" t="s">
        <v>616</v>
      </c>
      <c r="D1807" s="30" t="s">
        <v>381</v>
      </c>
      <c r="E1807" s="30" t="s">
        <v>92</v>
      </c>
      <c r="F1807" s="30" t="s">
        <v>20</v>
      </c>
      <c r="G1807" s="31" t="n">
        <v>-7</v>
      </c>
      <c r="H1807" s="32" t="n">
        <v>60.18</v>
      </c>
      <c r="I1807" s="32" t="n">
        <v>4212.6</v>
      </c>
      <c r="J1807" s="32" t="n">
        <v>166.11</v>
      </c>
      <c r="K1807" s="32" t="n">
        <v>-0.36</v>
      </c>
      <c r="L1807" s="32" t="n">
        <v>-0</v>
      </c>
      <c r="M1807" s="6" t="s">
        <f>=I1807+J1807+K1807+L1807</f>
      </c>
      <c r="N1807" s="30"/>
      <c r="O1807" s="30" t="s">
        <v>536</v>
      </c>
    </row>
    <row collapsed="false" customFormat="false" customHeight="false" hidden="false" ht="12.1" outlineLevel="0" r="1808">
      <c r="A1808" s="20" t="n">
        <v>46009.559861111</v>
      </c>
      <c r="B1808" s="16" t="s">
        <v>384</v>
      </c>
      <c r="C1808" s="16" t="s">
        <v>537</v>
      </c>
      <c r="D1808" s="16" t="s">
        <v>380</v>
      </c>
      <c r="E1808" s="16" t="s">
        <v>18</v>
      </c>
      <c r="F1808" s="16" t="s">
        <v>20</v>
      </c>
      <c r="G1808" s="7" t="n">
        <v>90</v>
      </c>
      <c r="H1808" s="6" t="n">
        <v>128.93</v>
      </c>
      <c r="I1808" s="6" t="n">
        <v>-11603.7</v>
      </c>
      <c r="J1808" s="6" t="n">
        <v>-0</v>
      </c>
      <c r="K1808" s="6" t="n">
        <v>-9.28</v>
      </c>
      <c r="L1808" s="6" t="n">
        <v>-0</v>
      </c>
      <c r="M1808" s="6" t="s">
        <f>=I1808+J1808+K1808+L1808</f>
      </c>
      <c r="N1808" s="16"/>
      <c r="O1808" s="16" t="s">
        <v>536</v>
      </c>
    </row>
    <row collapsed="false" customFormat="false" customHeight="false" hidden="false" ht="12.1" outlineLevel="0" r="1809">
      <c r="A1809" s="20" t="n">
        <v>46009.559861111</v>
      </c>
      <c r="B1809" s="16" t="s">
        <v>31</v>
      </c>
      <c r="C1809" s="16" t="s">
        <v>594</v>
      </c>
      <c r="D1809" s="16" t="s">
        <v>380</v>
      </c>
      <c r="E1809" s="16" t="s">
        <v>18</v>
      </c>
      <c r="F1809" s="16" t="s">
        <v>20</v>
      </c>
      <c r="G1809" s="7" t="n">
        <v>1</v>
      </c>
      <c r="H1809" s="6" t="n">
        <v>4395.5</v>
      </c>
      <c r="I1809" s="6" t="n">
        <v>-4395.5</v>
      </c>
      <c r="J1809" s="6" t="n">
        <v>-0</v>
      </c>
      <c r="K1809" s="6" t="n">
        <v>-3.52</v>
      </c>
      <c r="L1809" s="6" t="n">
        <v>-0</v>
      </c>
      <c r="M1809" s="6" t="s">
        <f>=I1809+J1809+K1809+L1809</f>
      </c>
      <c r="N1809" s="16"/>
      <c r="O1809" s="16" t="s">
        <v>536</v>
      </c>
    </row>
    <row collapsed="false" customFormat="false" customHeight="false" hidden="false" ht="12.1" outlineLevel="0" r="1810">
      <c r="A1810" s="20" t="n">
        <v>46009.559861111</v>
      </c>
      <c r="B1810" s="16" t="s">
        <v>395</v>
      </c>
      <c r="C1810" s="16" t="s">
        <v>553</v>
      </c>
      <c r="D1810" s="16" t="s">
        <v>380</v>
      </c>
      <c r="E1810" s="16" t="s">
        <v>18</v>
      </c>
      <c r="F1810" s="16" t="s">
        <v>20</v>
      </c>
      <c r="G1810" s="7" t="n">
        <v>2</v>
      </c>
      <c r="H1810" s="6" t="n">
        <v>1208.2</v>
      </c>
      <c r="I1810" s="6" t="n">
        <v>-2416.4</v>
      </c>
      <c r="J1810" s="6" t="n">
        <v>-0</v>
      </c>
      <c r="K1810" s="6" t="n">
        <v>-1.94</v>
      </c>
      <c r="L1810" s="6" t="n">
        <v>-0</v>
      </c>
      <c r="M1810" s="6" t="s">
        <f>=I1810+J1810+K1810+L1810</f>
      </c>
      <c r="N1810" s="16"/>
      <c r="O1810" s="16" t="s">
        <v>536</v>
      </c>
    </row>
    <row collapsed="false" customFormat="false" customHeight="false" hidden="false" ht="12.1" outlineLevel="0" r="1811">
      <c r="A1811" s="20" t="n">
        <v>46009.559872685</v>
      </c>
      <c r="B1811" s="16" t="s">
        <v>459</v>
      </c>
      <c r="C1811" s="16" t="s">
        <v>706</v>
      </c>
      <c r="D1811" s="16" t="s">
        <v>380</v>
      </c>
      <c r="E1811" s="16" t="s">
        <v>18</v>
      </c>
      <c r="F1811" s="16" t="s">
        <v>20</v>
      </c>
      <c r="G1811" s="7" t="n">
        <v>7</v>
      </c>
      <c r="H1811" s="6" t="n">
        <v>597.4</v>
      </c>
      <c r="I1811" s="6" t="n">
        <v>-4181.8</v>
      </c>
      <c r="J1811" s="6" t="n">
        <v>-0</v>
      </c>
      <c r="K1811" s="6" t="n">
        <v>-3.34</v>
      </c>
      <c r="L1811" s="6" t="n">
        <v>-0</v>
      </c>
      <c r="M1811" s="6" t="s">
        <f>=I1811+J1811+K1811+L1811</f>
      </c>
      <c r="N1811" s="16"/>
      <c r="O1811" s="16" t="s">
        <v>536</v>
      </c>
    </row>
    <row collapsed="false" customFormat="false" customHeight="false" hidden="false" ht="12.1" outlineLevel="0" r="1812">
      <c r="A1812" s="20" t="n">
        <v>46009.559872685</v>
      </c>
      <c r="B1812" s="16" t="s">
        <v>460</v>
      </c>
      <c r="C1812" s="16" t="s">
        <v>707</v>
      </c>
      <c r="D1812" s="16" t="s">
        <v>380</v>
      </c>
      <c r="E1812" s="16" t="s">
        <v>18</v>
      </c>
      <c r="F1812" s="16" t="s">
        <v>20</v>
      </c>
      <c r="G1812" s="7" t="n">
        <v>2</v>
      </c>
      <c r="H1812" s="6" t="n">
        <v>2297</v>
      </c>
      <c r="I1812" s="6" t="n">
        <v>-4594</v>
      </c>
      <c r="J1812" s="6" t="n">
        <v>-0</v>
      </c>
      <c r="K1812" s="6" t="n">
        <v>-3.68</v>
      </c>
      <c r="L1812" s="6" t="n">
        <v>-0</v>
      </c>
      <c r="M1812" s="6" t="s">
        <f>=I1812+J1812+K1812+L1812</f>
      </c>
      <c r="N1812" s="16"/>
      <c r="O1812" s="16" t="s">
        <v>536</v>
      </c>
    </row>
    <row collapsed="false" customFormat="false" customHeight="false" hidden="false" ht="12.1" outlineLevel="0" r="1813">
      <c r="A1813" s="20" t="n">
        <v>46009.559872685</v>
      </c>
      <c r="B1813" s="16" t="s">
        <v>393</v>
      </c>
      <c r="C1813" s="16" t="s">
        <v>548</v>
      </c>
      <c r="D1813" s="16" t="s">
        <v>380</v>
      </c>
      <c r="E1813" s="16" t="s">
        <v>18</v>
      </c>
      <c r="F1813" s="16" t="s">
        <v>20</v>
      </c>
      <c r="G1813" s="7" t="n">
        <v>2</v>
      </c>
      <c r="H1813" s="6" t="n">
        <v>5751.5</v>
      </c>
      <c r="I1813" s="6" t="n">
        <v>-11503</v>
      </c>
      <c r="J1813" s="6" t="n">
        <v>-0</v>
      </c>
      <c r="K1813" s="6" t="n">
        <v>-9.2</v>
      </c>
      <c r="L1813" s="6" t="n">
        <v>-0</v>
      </c>
      <c r="M1813" s="6" t="s">
        <f>=I1813+J1813+K1813+L1813</f>
      </c>
      <c r="N1813" s="16"/>
      <c r="O1813" s="16" t="s">
        <v>536</v>
      </c>
    </row>
    <row collapsed="false" customFormat="false" customHeight="false" hidden="false" ht="12.1" outlineLevel="0" r="1814">
      <c r="A1814" s="20" t="n">
        <v>46009.559872685</v>
      </c>
      <c r="B1814" s="16" t="s">
        <v>428</v>
      </c>
      <c r="C1814" s="16" t="s">
        <v>600</v>
      </c>
      <c r="D1814" s="16" t="s">
        <v>380</v>
      </c>
      <c r="E1814" s="16" t="s">
        <v>18</v>
      </c>
      <c r="F1814" s="16" t="s">
        <v>20</v>
      </c>
      <c r="G1814" s="7" t="n">
        <v>10</v>
      </c>
      <c r="H1814" s="6" t="n">
        <v>79.23</v>
      </c>
      <c r="I1814" s="6" t="n">
        <v>-792.3</v>
      </c>
      <c r="J1814" s="6" t="n">
        <v>-0</v>
      </c>
      <c r="K1814" s="6" t="n">
        <v>-0.64</v>
      </c>
      <c r="L1814" s="6" t="n">
        <v>-0</v>
      </c>
      <c r="M1814" s="6" t="s">
        <f>=I1814+J1814+K1814+L1814</f>
      </c>
      <c r="N1814" s="16"/>
      <c r="O1814" s="16" t="s">
        <v>536</v>
      </c>
    </row>
    <row collapsed="false" customFormat="false" customHeight="false" hidden="false" ht="12.1" outlineLevel="0" r="1815">
      <c r="A1815" s="20" t="n">
        <v>46009.559872685</v>
      </c>
      <c r="B1815" s="16" t="s">
        <v>428</v>
      </c>
      <c r="C1815" s="16" t="s">
        <v>600</v>
      </c>
      <c r="D1815" s="16" t="s">
        <v>380</v>
      </c>
      <c r="E1815" s="16" t="s">
        <v>18</v>
      </c>
      <c r="F1815" s="16" t="s">
        <v>20</v>
      </c>
      <c r="G1815" s="7" t="n">
        <v>10</v>
      </c>
      <c r="H1815" s="6" t="n">
        <v>79.22</v>
      </c>
      <c r="I1815" s="6" t="n">
        <v>-792.2</v>
      </c>
      <c r="J1815" s="6" t="n">
        <v>-0</v>
      </c>
      <c r="K1815" s="6" t="n">
        <v>-0.64</v>
      </c>
      <c r="L1815" s="6" t="n">
        <v>-0</v>
      </c>
      <c r="M1815" s="6" t="s">
        <f>=I1815+J1815+K1815+L1815</f>
      </c>
      <c r="N1815" s="16"/>
      <c r="O1815" s="16" t="s">
        <v>536</v>
      </c>
    </row>
    <row collapsed="false" customFormat="false" customHeight="false" hidden="false" ht="12.1" outlineLevel="0" r="1816">
      <c r="A1816" s="20" t="n">
        <v>46009.559872685</v>
      </c>
      <c r="B1816" s="16" t="s">
        <v>428</v>
      </c>
      <c r="C1816" s="16" t="s">
        <v>600</v>
      </c>
      <c r="D1816" s="16" t="s">
        <v>380</v>
      </c>
      <c r="E1816" s="16" t="s">
        <v>18</v>
      </c>
      <c r="F1816" s="16" t="s">
        <v>20</v>
      </c>
      <c r="G1816" s="7" t="n">
        <v>10</v>
      </c>
      <c r="H1816" s="6" t="n">
        <v>79.23</v>
      </c>
      <c r="I1816" s="6" t="n">
        <v>-792.3</v>
      </c>
      <c r="J1816" s="6" t="n">
        <v>-0</v>
      </c>
      <c r="K1816" s="6" t="n">
        <v>-0.64</v>
      </c>
      <c r="L1816" s="6" t="n">
        <v>-0</v>
      </c>
      <c r="M1816" s="6" t="s">
        <f>=I1816+J1816+K1816+L1816</f>
      </c>
      <c r="N1816" s="16"/>
      <c r="O1816" s="16" t="s">
        <v>536</v>
      </c>
    </row>
    <row collapsed="false" customFormat="false" customHeight="false" hidden="false" ht="12.1" outlineLevel="0" r="1817">
      <c r="A1817" s="20" t="n">
        <v>46009.559872685</v>
      </c>
      <c r="B1817" s="16" t="s">
        <v>428</v>
      </c>
      <c r="C1817" s="16" t="s">
        <v>600</v>
      </c>
      <c r="D1817" s="16" t="s">
        <v>380</v>
      </c>
      <c r="E1817" s="16" t="s">
        <v>18</v>
      </c>
      <c r="F1817" s="16" t="s">
        <v>20</v>
      </c>
      <c r="G1817" s="7" t="n">
        <v>10</v>
      </c>
      <c r="H1817" s="6" t="n">
        <v>79.24</v>
      </c>
      <c r="I1817" s="6" t="n">
        <v>-792.4</v>
      </c>
      <c r="J1817" s="6" t="n">
        <v>-0</v>
      </c>
      <c r="K1817" s="6" t="n">
        <v>-0.64</v>
      </c>
      <c r="L1817" s="6" t="n">
        <v>-0</v>
      </c>
      <c r="M1817" s="6" t="s">
        <f>=I1817+J1817+K1817+L1817</f>
      </c>
      <c r="N1817" s="16"/>
      <c r="O1817" s="16" t="s">
        <v>536</v>
      </c>
    </row>
    <row collapsed="false" customFormat="false" customHeight="false" hidden="false" ht="12.1" outlineLevel="0" r="1818">
      <c r="A1818" s="20" t="n">
        <v>46009.559872685</v>
      </c>
      <c r="B1818" s="16" t="s">
        <v>27</v>
      </c>
      <c r="C1818" s="16" t="s">
        <v>582</v>
      </c>
      <c r="D1818" s="16" t="s">
        <v>380</v>
      </c>
      <c r="E1818" s="16" t="s">
        <v>18</v>
      </c>
      <c r="F1818" s="16" t="s">
        <v>20</v>
      </c>
      <c r="G1818" s="7" t="n">
        <v>1</v>
      </c>
      <c r="H1818" s="6" t="n">
        <v>3255</v>
      </c>
      <c r="I1818" s="6" t="n">
        <v>-3255</v>
      </c>
      <c r="J1818" s="6" t="n">
        <v>-0</v>
      </c>
      <c r="K1818" s="6" t="n">
        <v>-2.61</v>
      </c>
      <c r="L1818" s="6" t="n">
        <v>-0</v>
      </c>
      <c r="M1818" s="6" t="s">
        <f>=I1818+J1818+K1818+L1818</f>
      </c>
      <c r="N1818" s="16"/>
      <c r="O1818" s="16" t="s">
        <v>536</v>
      </c>
    </row>
    <row collapsed="false" customFormat="false" customHeight="false" hidden="false" ht="12.1" outlineLevel="0" r="1819">
      <c r="A1819" s="20" t="n">
        <v>46009.559884259</v>
      </c>
      <c r="B1819" s="16" t="s">
        <v>427</v>
      </c>
      <c r="C1819" s="16" t="s">
        <v>599</v>
      </c>
      <c r="D1819" s="16" t="s">
        <v>380</v>
      </c>
      <c r="E1819" s="16" t="s">
        <v>18</v>
      </c>
      <c r="F1819" s="16" t="s">
        <v>20</v>
      </c>
      <c r="G1819" s="7" t="n">
        <v>30</v>
      </c>
      <c r="H1819" s="6" t="n">
        <v>142.78</v>
      </c>
      <c r="I1819" s="6" t="n">
        <v>-4283.4</v>
      </c>
      <c r="J1819" s="6" t="n">
        <v>-0</v>
      </c>
      <c r="K1819" s="6" t="n">
        <v>-3.43</v>
      </c>
      <c r="L1819" s="6" t="n">
        <v>-0</v>
      </c>
      <c r="M1819" s="6" t="s">
        <f>=I1819+J1819+K1819+L1819</f>
      </c>
      <c r="N1819" s="16"/>
      <c r="O1819" s="16" t="s">
        <v>536</v>
      </c>
    </row>
    <row collapsed="false" customFormat="false" customHeight="false" hidden="false" ht="12.1" outlineLevel="0" r="1820">
      <c r="A1820" s="20" t="n">
        <v>46009.559884259</v>
      </c>
      <c r="B1820" s="16" t="s">
        <v>394</v>
      </c>
      <c r="C1820" s="16" t="s">
        <v>551</v>
      </c>
      <c r="D1820" s="16" t="s">
        <v>380</v>
      </c>
      <c r="E1820" s="16" t="s">
        <v>18</v>
      </c>
      <c r="F1820" s="16" t="s">
        <v>20</v>
      </c>
      <c r="G1820" s="7" t="n">
        <v>5</v>
      </c>
      <c r="H1820" s="6" t="n">
        <v>414.45</v>
      </c>
      <c r="I1820" s="6" t="n">
        <v>-2072.25</v>
      </c>
      <c r="J1820" s="6" t="n">
        <v>-0</v>
      </c>
      <c r="K1820" s="6" t="n">
        <v>-1.66</v>
      </c>
      <c r="L1820" s="6" t="n">
        <v>-0</v>
      </c>
      <c r="M1820" s="6" t="s">
        <f>=I1820+J1820+K1820+L1820</f>
      </c>
      <c r="N1820" s="16"/>
      <c r="O1820" s="16" t="s">
        <v>536</v>
      </c>
    </row>
    <row collapsed="false" customFormat="false" customHeight="false" hidden="false" ht="12.1" outlineLevel="0" r="1821">
      <c r="A1821" s="20" t="n">
        <v>46009.559884259</v>
      </c>
      <c r="B1821" s="16" t="s">
        <v>17</v>
      </c>
      <c r="C1821" s="16" t="s">
        <v>538</v>
      </c>
      <c r="D1821" s="16" t="s">
        <v>380</v>
      </c>
      <c r="E1821" s="16" t="s">
        <v>18</v>
      </c>
      <c r="F1821" s="16" t="s">
        <v>20</v>
      </c>
      <c r="G1821" s="7" t="n">
        <v>59</v>
      </c>
      <c r="H1821" s="6" t="n">
        <v>302</v>
      </c>
      <c r="I1821" s="6" t="n">
        <v>-17818</v>
      </c>
      <c r="J1821" s="6" t="n">
        <v>-0</v>
      </c>
      <c r="K1821" s="6" t="n">
        <v>-14.25</v>
      </c>
      <c r="L1821" s="6" t="n">
        <v>-0</v>
      </c>
      <c r="M1821" s="6" t="s">
        <f>=I1821+J1821+K1821+L1821</f>
      </c>
      <c r="N1821" s="16"/>
      <c r="O1821" s="16" t="s">
        <v>536</v>
      </c>
    </row>
    <row collapsed="false" customFormat="false" customHeight="false" hidden="false" ht="12.1" outlineLevel="0" r="1822">
      <c r="A1822" s="20" t="n">
        <v>46009.559884259</v>
      </c>
      <c r="B1822" s="16" t="s">
        <v>419</v>
      </c>
      <c r="C1822" s="16" t="s">
        <v>587</v>
      </c>
      <c r="D1822" s="16" t="s">
        <v>380</v>
      </c>
      <c r="E1822" s="16" t="s">
        <v>50</v>
      </c>
      <c r="F1822" s="16" t="s">
        <v>20</v>
      </c>
      <c r="G1822" s="7" t="n">
        <v>1470</v>
      </c>
      <c r="H1822" s="6" t="n">
        <v>2.71</v>
      </c>
      <c r="I1822" s="6" t="n">
        <v>-3983.7</v>
      </c>
      <c r="J1822" s="6" t="n">
        <v>-0</v>
      </c>
      <c r="K1822" s="6" t="n">
        <v>-0.8</v>
      </c>
      <c r="L1822" s="6" t="n">
        <v>-0</v>
      </c>
      <c r="M1822" s="6" t="s">
        <f>=I1822+J1822+K1822+L1822</f>
      </c>
      <c r="N1822" s="16"/>
      <c r="O1822" s="16" t="s">
        <v>536</v>
      </c>
    </row>
    <row collapsed="false" customFormat="false" customHeight="false" hidden="false" ht="12.1" outlineLevel="0" r="1823">
      <c r="A1823" s="20" t="n">
        <v>46009.559884259</v>
      </c>
      <c r="B1823" s="16" t="s">
        <v>73</v>
      </c>
      <c r="C1823" s="16" t="s">
        <v>565</v>
      </c>
      <c r="D1823" s="16" t="s">
        <v>380</v>
      </c>
      <c r="E1823" s="16" t="s">
        <v>50</v>
      </c>
      <c r="F1823" s="16" t="s">
        <v>20</v>
      </c>
      <c r="G1823" s="7" t="n">
        <v>75</v>
      </c>
      <c r="H1823" s="6" t="n">
        <v>1.8746</v>
      </c>
      <c r="I1823" s="6" t="n">
        <v>-140.6</v>
      </c>
      <c r="J1823" s="6" t="n">
        <v>-0</v>
      </c>
      <c r="K1823" s="6" t="n">
        <v>-0</v>
      </c>
      <c r="L1823" s="6" t="n">
        <v>-0</v>
      </c>
      <c r="M1823" s="6" t="s">
        <f>=I1823+J1823+K1823+L1823</f>
      </c>
      <c r="N1823" s="16"/>
      <c r="O1823" s="16" t="s">
        <v>536</v>
      </c>
    </row>
    <row collapsed="false" customFormat="false" customHeight="false" hidden="false" ht="12.1" outlineLevel="0" r="1824">
      <c r="A1824" s="20" t="n">
        <v>46009.559895833</v>
      </c>
      <c r="B1824" s="16" t="s">
        <v>416</v>
      </c>
      <c r="C1824" s="16" t="s">
        <v>584</v>
      </c>
      <c r="D1824" s="16" t="s">
        <v>380</v>
      </c>
      <c r="E1824" s="16" t="s">
        <v>18</v>
      </c>
      <c r="F1824" s="16" t="s">
        <v>20</v>
      </c>
      <c r="G1824" s="7" t="n">
        <v>70</v>
      </c>
      <c r="H1824" s="6" t="n">
        <v>40.965</v>
      </c>
      <c r="I1824" s="6" t="n">
        <v>-2867.55</v>
      </c>
      <c r="J1824" s="6" t="n">
        <v>-0</v>
      </c>
      <c r="K1824" s="6" t="n">
        <v>-2.29</v>
      </c>
      <c r="L1824" s="6" t="n">
        <v>-0</v>
      </c>
      <c r="M1824" s="6" t="s">
        <f>=I1824+J1824+K1824+L1824</f>
      </c>
      <c r="N1824" s="16"/>
      <c r="O1824" s="16" t="s">
        <v>536</v>
      </c>
    </row>
    <row collapsed="false" customFormat="false" customHeight="false" hidden="false" ht="12.1" outlineLevel="0" r="1825">
      <c r="A1825" s="20" t="n">
        <v>46009.559895833</v>
      </c>
      <c r="B1825" s="16" t="s">
        <v>461</v>
      </c>
      <c r="C1825" s="16" t="s">
        <v>708</v>
      </c>
      <c r="D1825" s="16" t="s">
        <v>380</v>
      </c>
      <c r="E1825" s="16" t="s">
        <v>18</v>
      </c>
      <c r="F1825" s="16" t="s">
        <v>20</v>
      </c>
      <c r="G1825" s="7" t="n">
        <v>50</v>
      </c>
      <c r="H1825" s="6" t="n">
        <v>64.27</v>
      </c>
      <c r="I1825" s="6" t="n">
        <v>-3213.5</v>
      </c>
      <c r="J1825" s="6" t="n">
        <v>-0</v>
      </c>
      <c r="K1825" s="6" t="n">
        <v>-2.57</v>
      </c>
      <c r="L1825" s="6" t="n">
        <v>-0</v>
      </c>
      <c r="M1825" s="6" t="s">
        <f>=I1825+J1825+K1825+L1825</f>
      </c>
      <c r="N1825" s="16"/>
      <c r="O1825" s="16" t="s">
        <v>536</v>
      </c>
    </row>
    <row collapsed="false" customFormat="false" customHeight="false" hidden="false" ht="12.1" outlineLevel="0" r="1826">
      <c r="A1826" s="20" t="n">
        <v>46009.559895833</v>
      </c>
      <c r="B1826" s="16" t="s">
        <v>43</v>
      </c>
      <c r="C1826" s="16" t="s">
        <v>601</v>
      </c>
      <c r="D1826" s="16" t="s">
        <v>380</v>
      </c>
      <c r="E1826" s="16" t="s">
        <v>18</v>
      </c>
      <c r="F1826" s="16" t="s">
        <v>20</v>
      </c>
      <c r="G1826" s="7" t="n">
        <v>1</v>
      </c>
      <c r="H1826" s="6" t="n">
        <v>2995</v>
      </c>
      <c r="I1826" s="6" t="n">
        <v>-2995</v>
      </c>
      <c r="J1826" s="6" t="n">
        <v>-0</v>
      </c>
      <c r="K1826" s="6" t="n">
        <v>-2.4</v>
      </c>
      <c r="L1826" s="6" t="n">
        <v>-0</v>
      </c>
      <c r="M1826" s="6" t="s">
        <f>=I1826+J1826+K1826+L1826</f>
      </c>
      <c r="N1826" s="16"/>
      <c r="O1826" s="16" t="s">
        <v>536</v>
      </c>
    </row>
    <row collapsed="false" customFormat="false" customHeight="false" hidden="false" ht="12.1" outlineLevel="0" r="1827">
      <c r="A1827" s="20" t="n">
        <v>46009.559895833</v>
      </c>
      <c r="B1827" s="16" t="s">
        <v>462</v>
      </c>
      <c r="C1827" s="16" t="s">
        <v>709</v>
      </c>
      <c r="D1827" s="16" t="s">
        <v>380</v>
      </c>
      <c r="E1827" s="16" t="s">
        <v>50</v>
      </c>
      <c r="F1827" s="16" t="s">
        <v>20</v>
      </c>
      <c r="G1827" s="7" t="n">
        <v>91</v>
      </c>
      <c r="H1827" s="6" t="n">
        <v>141.55</v>
      </c>
      <c r="I1827" s="6" t="n">
        <v>-12881.05</v>
      </c>
      <c r="J1827" s="6" t="n">
        <v>-0</v>
      </c>
      <c r="K1827" s="6" t="n">
        <v>-2.57</v>
      </c>
      <c r="L1827" s="6" t="n">
        <v>-0</v>
      </c>
      <c r="M1827" s="6" t="s">
        <f>=I1827+J1827+K1827+L1827</f>
      </c>
      <c r="N1827" s="16"/>
      <c r="O1827" s="16" t="s">
        <v>536</v>
      </c>
    </row>
    <row collapsed="false" customFormat="false" customHeight="false" hidden="false" ht="12.1" outlineLevel="0" r="1828">
      <c r="A1828" s="20" t="n">
        <v>46009.671655093</v>
      </c>
      <c r="B1828" s="16" t="s">
        <v>454</v>
      </c>
      <c r="C1828" s="16" t="s">
        <v>659</v>
      </c>
      <c r="D1828" s="16" t="s">
        <v>380</v>
      </c>
      <c r="E1828" s="16" t="s">
        <v>92</v>
      </c>
      <c r="F1828" s="16" t="s">
        <v>20</v>
      </c>
      <c r="G1828" s="7" t="n">
        <v>3</v>
      </c>
      <c r="H1828" s="6" t="n">
        <v>94.21</v>
      </c>
      <c r="I1828" s="6" t="n">
        <v>-2826.3</v>
      </c>
      <c r="J1828" s="6" t="n">
        <v>-50.04</v>
      </c>
      <c r="K1828" s="6" t="n">
        <v>-0</v>
      </c>
      <c r="L1828" s="6" t="n">
        <v>-0</v>
      </c>
      <c r="M1828" s="6" t="s">
        <f>=I1828+J1828+K1828+L1828</f>
      </c>
      <c r="N1828" s="16"/>
      <c r="O1828" s="16" t="s">
        <v>643</v>
      </c>
    </row>
    <row collapsed="false" customFormat="false" customHeight="false" hidden="false" ht="12.1" outlineLevel="0" r="1829">
      <c r="A1829" s="29" t="n">
        <v>46009.791805556</v>
      </c>
      <c r="B1829" s="30" t="s">
        <v>62</v>
      </c>
      <c r="C1829" s="30" t="s">
        <v>657</v>
      </c>
      <c r="D1829" s="30" t="s">
        <v>381</v>
      </c>
      <c r="E1829" s="30" t="s">
        <v>50</v>
      </c>
      <c r="F1829" s="30" t="s">
        <v>20</v>
      </c>
      <c r="G1829" s="31" t="n">
        <v>-19</v>
      </c>
      <c r="H1829" s="32" t="n">
        <v>159.96</v>
      </c>
      <c r="I1829" s="32" t="n">
        <v>3039.24</v>
      </c>
      <c r="J1829" s="32" t="n">
        <v>0</v>
      </c>
      <c r="K1829" s="32" t="n">
        <v>-0</v>
      </c>
      <c r="L1829" s="32" t="n">
        <v>-0</v>
      </c>
      <c r="M1829" s="6" t="s">
        <f>=I1829+J1829+K1829+L1829</f>
      </c>
      <c r="N1829" s="30"/>
      <c r="O1829" s="30" t="s">
        <v>643</v>
      </c>
    </row>
    <row collapsed="false" customFormat="false" customHeight="false" hidden="false" ht="12.1" outlineLevel="0" r="1830">
      <c r="A1830" s="33" t="n">
        <v>46009.819293981</v>
      </c>
      <c r="B1830" s="34" t="s">
        <v>597</v>
      </c>
      <c r="C1830" s="34" t="s">
        <v>710</v>
      </c>
      <c r="D1830" s="34" t="s">
        <v>597</v>
      </c>
      <c r="E1830" s="34" t="s">
        <v>597</v>
      </c>
      <c r="F1830" s="34" t="s">
        <v>20</v>
      </c>
      <c r="G1830" s="35" t="n">
        <v>1</v>
      </c>
      <c r="H1830" s="36" t="n">
        <v>-0.37</v>
      </c>
      <c r="I1830" s="36" t="n">
        <v>-0.37</v>
      </c>
      <c r="J1830" s="36" t="n">
        <v>0</v>
      </c>
      <c r="K1830" s="36" t="n">
        <v>-0</v>
      </c>
      <c r="L1830" s="36" t="n">
        <v>-0</v>
      </c>
      <c r="M1830" s="6" t="s">
        <f>=I1830+J1830+K1830+L1830</f>
      </c>
      <c r="N1830" s="34"/>
      <c r="O1830" s="34" t="s">
        <v>679</v>
      </c>
    </row>
    <row collapsed="false" customFormat="false" customHeight="false" hidden="false" ht="12.1" outlineLevel="0" r="1831">
      <c r="A1831" s="20" t="n">
        <v>46009.840601852</v>
      </c>
      <c r="B1831" s="16" t="s">
        <v>458</v>
      </c>
      <c r="C1831" s="16" t="s">
        <v>704</v>
      </c>
      <c r="D1831" s="16" t="s">
        <v>380</v>
      </c>
      <c r="E1831" s="16" t="s">
        <v>18</v>
      </c>
      <c r="F1831" s="16" t="s">
        <v>20</v>
      </c>
      <c r="G1831" s="7" t="n">
        <v>1</v>
      </c>
      <c r="H1831" s="6" t="n">
        <v>63.57</v>
      </c>
      <c r="I1831" s="6" t="n">
        <v>-63.57</v>
      </c>
      <c r="J1831" s="6" t="n">
        <v>-0</v>
      </c>
      <c r="K1831" s="6" t="n">
        <v>-0.04</v>
      </c>
      <c r="L1831" s="6" t="n">
        <v>-0</v>
      </c>
      <c r="M1831" s="6" t="s">
        <f>=I1831+J1831+K1831+L1831</f>
      </c>
      <c r="N1831" s="16"/>
      <c r="O1831" s="16" t="s">
        <v>639</v>
      </c>
    </row>
    <row collapsed="false" customFormat="false" customHeight="false" hidden="false" ht="12.1" outlineLevel="0" r="1832">
      <c r="A1832" s="20" t="n">
        <v>46009.840601852</v>
      </c>
      <c r="B1832" s="16" t="s">
        <v>458</v>
      </c>
      <c r="C1832" s="16" t="s">
        <v>704</v>
      </c>
      <c r="D1832" s="16" t="s">
        <v>380</v>
      </c>
      <c r="E1832" s="16" t="s">
        <v>18</v>
      </c>
      <c r="F1832" s="16" t="s">
        <v>20</v>
      </c>
      <c r="G1832" s="7" t="n">
        <v>1</v>
      </c>
      <c r="H1832" s="6" t="n">
        <v>63.57</v>
      </c>
      <c r="I1832" s="6" t="n">
        <v>-63.57</v>
      </c>
      <c r="J1832" s="6" t="n">
        <v>-0</v>
      </c>
      <c r="K1832" s="6" t="n">
        <v>-0.04</v>
      </c>
      <c r="L1832" s="6" t="n">
        <v>-0</v>
      </c>
      <c r="M1832" s="6" t="s">
        <f>=I1832+J1832+K1832+L1832</f>
      </c>
      <c r="N1832" s="16"/>
      <c r="O1832" s="16" t="s">
        <v>639</v>
      </c>
    </row>
    <row collapsed="false" customFormat="false" customHeight="false" hidden="false" ht="12.1" outlineLevel="0" r="1833">
      <c r="A1833" s="21" t="n">
        <v>46010.353865741</v>
      </c>
      <c r="B1833" s="22" t="s">
        <v>535</v>
      </c>
      <c r="C1833" s="22" t="s">
        <v>194</v>
      </c>
      <c r="D1833" s="22" t="s">
        <v>535</v>
      </c>
      <c r="E1833" s="22" t="s">
        <v>535</v>
      </c>
      <c r="F1833" s="22" t="s">
        <v>20</v>
      </c>
      <c r="G1833" s="23" t="n">
        <v>1</v>
      </c>
      <c r="H1833" s="24" t="n">
        <v>1000</v>
      </c>
      <c r="I1833" s="24" t="n">
        <v>1000</v>
      </c>
      <c r="J1833" s="24" t="n">
        <v>0</v>
      </c>
      <c r="K1833" s="24" t="n">
        <v>-0</v>
      </c>
      <c r="L1833" s="24" t="n">
        <v>-0</v>
      </c>
      <c r="M1833" s="6" t="s">
        <f>=I1833+J1833+K1833+L1833</f>
      </c>
      <c r="N1833" s="22"/>
      <c r="O1833" s="22" t="s">
        <v>643</v>
      </c>
    </row>
    <row collapsed="false" customFormat="false" customHeight="false" hidden="false" ht="12.1" outlineLevel="0" r="1834">
      <c r="A1834" s="21" t="n">
        <v>46010.361828704</v>
      </c>
      <c r="B1834" s="22" t="s">
        <v>644</v>
      </c>
      <c r="C1834" s="22" t="s">
        <v>645</v>
      </c>
      <c r="D1834" s="22" t="s">
        <v>549</v>
      </c>
      <c r="E1834" s="22" t="s">
        <v>549</v>
      </c>
      <c r="F1834" s="22" t="s">
        <v>20</v>
      </c>
      <c r="G1834" s="23" t="n">
        <v>1</v>
      </c>
      <c r="H1834" s="24" t="n">
        <v>39.32</v>
      </c>
      <c r="I1834" s="24" t="n">
        <v>39.32</v>
      </c>
      <c r="J1834" s="24" t="n">
        <v>0</v>
      </c>
      <c r="K1834" s="24" t="n">
        <v>-0</v>
      </c>
      <c r="L1834" s="24" t="n">
        <v>-0</v>
      </c>
      <c r="M1834" s="6" t="s">
        <f>=I1834+J1834+K1834+L1834</f>
      </c>
      <c r="N1834" s="22"/>
      <c r="O1834" s="22" t="s">
        <v>643</v>
      </c>
    </row>
    <row collapsed="false" customFormat="false" customHeight="false" hidden="false" ht="12.1" outlineLevel="0" r="1835">
      <c r="A1835" s="29" t="n">
        <v>46010.55693287</v>
      </c>
      <c r="B1835" s="30" t="s">
        <v>384</v>
      </c>
      <c r="C1835" s="30" t="s">
        <v>537</v>
      </c>
      <c r="D1835" s="30" t="s">
        <v>381</v>
      </c>
      <c r="E1835" s="30" t="s">
        <v>18</v>
      </c>
      <c r="F1835" s="30" t="s">
        <v>20</v>
      </c>
      <c r="G1835" s="31" t="n">
        <v>-10</v>
      </c>
      <c r="H1835" s="32" t="n">
        <v>129.81</v>
      </c>
      <c r="I1835" s="32" t="n">
        <v>1298.1</v>
      </c>
      <c r="J1835" s="32" t="n">
        <v>0</v>
      </c>
      <c r="K1835" s="32" t="n">
        <v>-1.04</v>
      </c>
      <c r="L1835" s="32" t="n">
        <v>-0</v>
      </c>
      <c r="M1835" s="6" t="s">
        <f>=I1835+J1835+K1835+L1835</f>
      </c>
      <c r="N1835" s="30"/>
      <c r="O1835" s="30" t="s">
        <v>536</v>
      </c>
    </row>
    <row collapsed="false" customFormat="false" customHeight="false" hidden="false" ht="12.1" outlineLevel="0" r="1836">
      <c r="A1836" s="29" t="n">
        <v>46010.556944444</v>
      </c>
      <c r="B1836" s="30" t="s">
        <v>459</v>
      </c>
      <c r="C1836" s="30" t="s">
        <v>706</v>
      </c>
      <c r="D1836" s="30" t="s">
        <v>381</v>
      </c>
      <c r="E1836" s="30" t="s">
        <v>18</v>
      </c>
      <c r="F1836" s="30" t="s">
        <v>20</v>
      </c>
      <c r="G1836" s="31" t="n">
        <v>-1</v>
      </c>
      <c r="H1836" s="32" t="n">
        <v>595.2</v>
      </c>
      <c r="I1836" s="32" t="n">
        <v>595.2</v>
      </c>
      <c r="J1836" s="32" t="n">
        <v>0</v>
      </c>
      <c r="K1836" s="32" t="n">
        <v>-0.48</v>
      </c>
      <c r="L1836" s="32" t="n">
        <v>-0</v>
      </c>
      <c r="M1836" s="6" t="s">
        <f>=I1836+J1836+K1836+L1836</f>
      </c>
      <c r="N1836" s="30"/>
      <c r="O1836" s="30" t="s">
        <v>536</v>
      </c>
    </row>
    <row collapsed="false" customFormat="false" customHeight="false" hidden="false" ht="12.1" outlineLevel="0" r="1837">
      <c r="A1837" s="29" t="n">
        <v>46010.556944444</v>
      </c>
      <c r="B1837" s="30" t="s">
        <v>460</v>
      </c>
      <c r="C1837" s="30" t="s">
        <v>707</v>
      </c>
      <c r="D1837" s="30" t="s">
        <v>381</v>
      </c>
      <c r="E1837" s="30" t="s">
        <v>18</v>
      </c>
      <c r="F1837" s="30" t="s">
        <v>20</v>
      </c>
      <c r="G1837" s="31" t="n">
        <v>-1</v>
      </c>
      <c r="H1837" s="32" t="n">
        <v>2308.2</v>
      </c>
      <c r="I1837" s="32" t="n">
        <v>2308.2</v>
      </c>
      <c r="J1837" s="32" t="n">
        <v>0</v>
      </c>
      <c r="K1837" s="32" t="n">
        <v>-1.84</v>
      </c>
      <c r="L1837" s="32" t="n">
        <v>-0</v>
      </c>
      <c r="M1837" s="6" t="s">
        <f>=I1837+J1837+K1837+L1837</f>
      </c>
      <c r="N1837" s="30"/>
      <c r="O1837" s="30" t="s">
        <v>536</v>
      </c>
    </row>
    <row collapsed="false" customFormat="false" customHeight="false" hidden="false" ht="12.1" outlineLevel="0" r="1838">
      <c r="A1838" s="29" t="n">
        <v>46010.556944444</v>
      </c>
      <c r="B1838" s="30" t="s">
        <v>428</v>
      </c>
      <c r="C1838" s="30" t="s">
        <v>600</v>
      </c>
      <c r="D1838" s="30" t="s">
        <v>381</v>
      </c>
      <c r="E1838" s="30" t="s">
        <v>18</v>
      </c>
      <c r="F1838" s="30" t="s">
        <v>20</v>
      </c>
      <c r="G1838" s="31" t="n">
        <v>-40</v>
      </c>
      <c r="H1838" s="32" t="n">
        <v>78.51</v>
      </c>
      <c r="I1838" s="32" t="n">
        <v>3140.4</v>
      </c>
      <c r="J1838" s="32" t="n">
        <v>0</v>
      </c>
      <c r="K1838" s="32" t="n">
        <v>-2.51</v>
      </c>
      <c r="L1838" s="32" t="n">
        <v>-0</v>
      </c>
      <c r="M1838" s="6" t="s">
        <f>=I1838+J1838+K1838+L1838</f>
      </c>
      <c r="N1838" s="30"/>
      <c r="O1838" s="30" t="s">
        <v>536</v>
      </c>
    </row>
    <row collapsed="false" customFormat="false" customHeight="false" hidden="false" ht="12.1" outlineLevel="0" r="1839">
      <c r="A1839" s="29" t="n">
        <v>46010.556944444</v>
      </c>
      <c r="B1839" s="30" t="s">
        <v>394</v>
      </c>
      <c r="C1839" s="30" t="s">
        <v>551</v>
      </c>
      <c r="D1839" s="30" t="s">
        <v>381</v>
      </c>
      <c r="E1839" s="30" t="s">
        <v>18</v>
      </c>
      <c r="F1839" s="30" t="s">
        <v>20</v>
      </c>
      <c r="G1839" s="31" t="n">
        <v>-5</v>
      </c>
      <c r="H1839" s="32" t="n">
        <v>414.25</v>
      </c>
      <c r="I1839" s="32" t="n">
        <v>2071.25</v>
      </c>
      <c r="J1839" s="32" t="n">
        <v>0</v>
      </c>
      <c r="K1839" s="32" t="n">
        <v>-1.66</v>
      </c>
      <c r="L1839" s="32" t="n">
        <v>-0</v>
      </c>
      <c r="M1839" s="6" t="s">
        <f>=I1839+J1839+K1839+L1839</f>
      </c>
      <c r="N1839" s="30"/>
      <c r="O1839" s="30" t="s">
        <v>536</v>
      </c>
    </row>
    <row collapsed="false" customFormat="false" customHeight="false" hidden="false" ht="12.1" outlineLevel="0" r="1840">
      <c r="A1840" s="29" t="n">
        <v>46010.556956019</v>
      </c>
      <c r="B1840" s="30" t="s">
        <v>17</v>
      </c>
      <c r="C1840" s="30" t="s">
        <v>538</v>
      </c>
      <c r="D1840" s="30" t="s">
        <v>381</v>
      </c>
      <c r="E1840" s="30" t="s">
        <v>18</v>
      </c>
      <c r="F1840" s="30" t="s">
        <v>20</v>
      </c>
      <c r="G1840" s="31" t="n">
        <v>-7</v>
      </c>
      <c r="H1840" s="32" t="n">
        <v>302.3</v>
      </c>
      <c r="I1840" s="32" t="n">
        <v>2116.1</v>
      </c>
      <c r="J1840" s="32" t="n">
        <v>0</v>
      </c>
      <c r="K1840" s="32" t="n">
        <v>-1.7</v>
      </c>
      <c r="L1840" s="32" t="n">
        <v>-0</v>
      </c>
      <c r="M1840" s="6" t="s">
        <f>=I1840+J1840+K1840+L1840</f>
      </c>
      <c r="N1840" s="30"/>
      <c r="O1840" s="30" t="s">
        <v>536</v>
      </c>
    </row>
    <row collapsed="false" customFormat="false" customHeight="false" hidden="false" ht="12.1" outlineLevel="0" r="1841">
      <c r="A1841" s="29" t="n">
        <v>46010.556956019</v>
      </c>
      <c r="B1841" s="30" t="s">
        <v>419</v>
      </c>
      <c r="C1841" s="30" t="s">
        <v>587</v>
      </c>
      <c r="D1841" s="30" t="s">
        <v>381</v>
      </c>
      <c r="E1841" s="30" t="s">
        <v>50</v>
      </c>
      <c r="F1841" s="30" t="s">
        <v>20</v>
      </c>
      <c r="G1841" s="31" t="n">
        <v>-3</v>
      </c>
      <c r="H1841" s="32" t="n">
        <v>2.732</v>
      </c>
      <c r="I1841" s="32" t="n">
        <v>8.2</v>
      </c>
      <c r="J1841" s="32" t="n">
        <v>0</v>
      </c>
      <c r="K1841" s="32" t="n">
        <v>-0.02</v>
      </c>
      <c r="L1841" s="32" t="n">
        <v>-0</v>
      </c>
      <c r="M1841" s="6" t="s">
        <f>=I1841+J1841+K1841+L1841</f>
      </c>
      <c r="N1841" s="30"/>
      <c r="O1841" s="30" t="s">
        <v>536</v>
      </c>
    </row>
    <row collapsed="false" customFormat="false" customHeight="false" hidden="false" ht="12.1" outlineLevel="0" r="1842">
      <c r="A1842" s="29" t="n">
        <v>46010.556956019</v>
      </c>
      <c r="B1842" s="30" t="s">
        <v>73</v>
      </c>
      <c r="C1842" s="30" t="s">
        <v>565</v>
      </c>
      <c r="D1842" s="30" t="s">
        <v>381</v>
      </c>
      <c r="E1842" s="30" t="s">
        <v>50</v>
      </c>
      <c r="F1842" s="30" t="s">
        <v>20</v>
      </c>
      <c r="G1842" s="31" t="n">
        <v>-32</v>
      </c>
      <c r="H1842" s="32" t="n">
        <v>1.8768</v>
      </c>
      <c r="I1842" s="32" t="n">
        <v>60.06</v>
      </c>
      <c r="J1842" s="32" t="n">
        <v>0</v>
      </c>
      <c r="K1842" s="32" t="n">
        <v>-0</v>
      </c>
      <c r="L1842" s="32" t="n">
        <v>-0</v>
      </c>
      <c r="M1842" s="6" t="s">
        <f>=I1842+J1842+K1842+L1842</f>
      </c>
      <c r="N1842" s="30"/>
      <c r="O1842" s="30" t="s">
        <v>536</v>
      </c>
    </row>
    <row collapsed="false" customFormat="false" customHeight="false" hidden="false" ht="12.1" outlineLevel="0" r="1843">
      <c r="A1843" s="29" t="n">
        <v>46010.556956019</v>
      </c>
      <c r="B1843" s="30" t="s">
        <v>416</v>
      </c>
      <c r="C1843" s="30" t="s">
        <v>584</v>
      </c>
      <c r="D1843" s="30" t="s">
        <v>381</v>
      </c>
      <c r="E1843" s="30" t="s">
        <v>18</v>
      </c>
      <c r="F1843" s="30" t="s">
        <v>20</v>
      </c>
      <c r="G1843" s="31" t="n">
        <v>-10</v>
      </c>
      <c r="H1843" s="32" t="n">
        <v>40.97</v>
      </c>
      <c r="I1843" s="32" t="n">
        <v>409.7</v>
      </c>
      <c r="J1843" s="32" t="n">
        <v>0</v>
      </c>
      <c r="K1843" s="32" t="n">
        <v>-0.32</v>
      </c>
      <c r="L1843" s="32" t="n">
        <v>-0</v>
      </c>
      <c r="M1843" s="6" t="s">
        <f>=I1843+J1843+K1843+L1843</f>
      </c>
      <c r="N1843" s="30"/>
      <c r="O1843" s="30" t="s">
        <v>536</v>
      </c>
    </row>
    <row collapsed="false" customFormat="false" customHeight="false" hidden="false" ht="12.1" outlineLevel="0" r="1844">
      <c r="A1844" s="20" t="n">
        <v>46010.556979167</v>
      </c>
      <c r="B1844" s="16" t="s">
        <v>463</v>
      </c>
      <c r="C1844" s="16" t="s">
        <v>711</v>
      </c>
      <c r="D1844" s="16" t="s">
        <v>380</v>
      </c>
      <c r="E1844" s="16" t="s">
        <v>18</v>
      </c>
      <c r="F1844" s="16" t="s">
        <v>20</v>
      </c>
      <c r="G1844" s="7" t="n">
        <v>1</v>
      </c>
      <c r="H1844" s="6" t="n">
        <v>4235.5</v>
      </c>
      <c r="I1844" s="6" t="n">
        <v>-4235.5</v>
      </c>
      <c r="J1844" s="6" t="n">
        <v>-0</v>
      </c>
      <c r="K1844" s="6" t="n">
        <v>-3.39</v>
      </c>
      <c r="L1844" s="6" t="n">
        <v>-0</v>
      </c>
      <c r="M1844" s="6" t="s">
        <f>=I1844+J1844+K1844+L1844</f>
      </c>
      <c r="N1844" s="16"/>
      <c r="O1844" s="16" t="s">
        <v>536</v>
      </c>
    </row>
    <row collapsed="false" customFormat="false" customHeight="false" hidden="false" ht="12.1" outlineLevel="0" r="1845">
      <c r="A1845" s="20" t="n">
        <v>46010.556979167</v>
      </c>
      <c r="B1845" s="16" t="s">
        <v>464</v>
      </c>
      <c r="C1845" s="16" t="s">
        <v>712</v>
      </c>
      <c r="D1845" s="16" t="s">
        <v>380</v>
      </c>
      <c r="E1845" s="16" t="s">
        <v>18</v>
      </c>
      <c r="F1845" s="16" t="s">
        <v>20</v>
      </c>
      <c r="G1845" s="7" t="n">
        <v>2</v>
      </c>
      <c r="H1845" s="6" t="n">
        <v>1804</v>
      </c>
      <c r="I1845" s="6" t="n">
        <v>-3608</v>
      </c>
      <c r="J1845" s="6" t="n">
        <v>-0</v>
      </c>
      <c r="K1845" s="6" t="n">
        <v>-2.88</v>
      </c>
      <c r="L1845" s="6" t="n">
        <v>-0</v>
      </c>
      <c r="M1845" s="6" t="s">
        <f>=I1845+J1845+K1845+L1845</f>
      </c>
      <c r="N1845" s="16"/>
      <c r="O1845" s="16" t="s">
        <v>536</v>
      </c>
    </row>
    <row collapsed="false" customFormat="false" customHeight="false" hidden="false" ht="12.1" outlineLevel="0" r="1846">
      <c r="A1846" s="20" t="n">
        <v>46010.556979167</v>
      </c>
      <c r="B1846" s="16" t="s">
        <v>461</v>
      </c>
      <c r="C1846" s="16" t="s">
        <v>708</v>
      </c>
      <c r="D1846" s="16" t="s">
        <v>380</v>
      </c>
      <c r="E1846" s="16" t="s">
        <v>18</v>
      </c>
      <c r="F1846" s="16" t="s">
        <v>20</v>
      </c>
      <c r="G1846" s="7" t="n">
        <v>10</v>
      </c>
      <c r="H1846" s="6" t="n">
        <v>64.7</v>
      </c>
      <c r="I1846" s="6" t="n">
        <v>-647</v>
      </c>
      <c r="J1846" s="6" t="n">
        <v>-0</v>
      </c>
      <c r="K1846" s="6" t="n">
        <v>-0.51</v>
      </c>
      <c r="L1846" s="6" t="n">
        <v>-0</v>
      </c>
      <c r="M1846" s="6" t="s">
        <f>=I1846+J1846+K1846+L1846</f>
      </c>
      <c r="N1846" s="16"/>
      <c r="O1846" s="16" t="s">
        <v>536</v>
      </c>
    </row>
    <row collapsed="false" customFormat="false" customHeight="false" hidden="false" ht="12.1" outlineLevel="0" r="1847">
      <c r="A1847" s="20" t="n">
        <v>46010.556979167</v>
      </c>
      <c r="B1847" s="16" t="s">
        <v>462</v>
      </c>
      <c r="C1847" s="16" t="s">
        <v>709</v>
      </c>
      <c r="D1847" s="16" t="s">
        <v>380</v>
      </c>
      <c r="E1847" s="16" t="s">
        <v>50</v>
      </c>
      <c r="F1847" s="16" t="s">
        <v>20</v>
      </c>
      <c r="G1847" s="7" t="n">
        <v>24</v>
      </c>
      <c r="H1847" s="6" t="n">
        <v>142.45</v>
      </c>
      <c r="I1847" s="6" t="n">
        <v>-3418.8</v>
      </c>
      <c r="J1847" s="6" t="n">
        <v>-0</v>
      </c>
      <c r="K1847" s="6" t="n">
        <v>-0.69</v>
      </c>
      <c r="L1847" s="6" t="n">
        <v>-0</v>
      </c>
      <c r="M1847" s="6" t="s">
        <f>=I1847+J1847+K1847+L1847</f>
      </c>
      <c r="N1847" s="16"/>
      <c r="O1847" s="16" t="s">
        <v>536</v>
      </c>
    </row>
    <row collapsed="false" customFormat="false" customHeight="false" hidden="false" ht="12.1" outlineLevel="0" r="1848">
      <c r="A1848" s="20" t="n">
        <v>46010.715983796</v>
      </c>
      <c r="B1848" s="16" t="s">
        <v>423</v>
      </c>
      <c r="C1848" s="16" t="s">
        <v>591</v>
      </c>
      <c r="D1848" s="16" t="s">
        <v>380</v>
      </c>
      <c r="E1848" s="16" t="s">
        <v>18</v>
      </c>
      <c r="F1848" s="16" t="s">
        <v>20</v>
      </c>
      <c r="G1848" s="7" t="n">
        <v>2</v>
      </c>
      <c r="H1848" s="6" t="n">
        <v>547.4</v>
      </c>
      <c r="I1848" s="6" t="n">
        <v>-1094.8</v>
      </c>
      <c r="J1848" s="6" t="n">
        <v>-0</v>
      </c>
      <c r="K1848" s="6" t="n">
        <v>-0</v>
      </c>
      <c r="L1848" s="6" t="n">
        <v>-0</v>
      </c>
      <c r="M1848" s="6" t="s">
        <f>=I1848+J1848+K1848+L1848</f>
      </c>
      <c r="N1848" s="16"/>
      <c r="O1848" s="16" t="s">
        <v>643</v>
      </c>
    </row>
    <row collapsed="false" customFormat="false" customHeight="false" hidden="false" ht="12.1" outlineLevel="0" r="1849">
      <c r="A1849" s="33" t="n">
        <v>46010.815208333</v>
      </c>
      <c r="B1849" s="34" t="s">
        <v>597</v>
      </c>
      <c r="C1849" s="34" t="s">
        <v>713</v>
      </c>
      <c r="D1849" s="34" t="s">
        <v>597</v>
      </c>
      <c r="E1849" s="34" t="s">
        <v>597</v>
      </c>
      <c r="F1849" s="34" t="s">
        <v>20</v>
      </c>
      <c r="G1849" s="35" t="n">
        <v>1</v>
      </c>
      <c r="H1849" s="36" t="n">
        <v>-1.14</v>
      </c>
      <c r="I1849" s="36" t="n">
        <v>-1.14</v>
      </c>
      <c r="J1849" s="36" t="n">
        <v>0</v>
      </c>
      <c r="K1849" s="36" t="n">
        <v>-0</v>
      </c>
      <c r="L1849" s="36" t="n">
        <v>-0</v>
      </c>
      <c r="M1849" s="6" t="s">
        <f>=I1849+J1849+K1849+L1849</f>
      </c>
      <c r="N1849" s="34"/>
      <c r="O1849" s="34" t="s">
        <v>643</v>
      </c>
    </row>
    <row collapsed="false" customFormat="false" customHeight="false" hidden="false" ht="12.1" outlineLevel="0" r="1850">
      <c r="A1850" s="33" t="n">
        <v>46010.815208333</v>
      </c>
      <c r="B1850" s="34" t="s">
        <v>597</v>
      </c>
      <c r="C1850" s="34" t="s">
        <v>714</v>
      </c>
      <c r="D1850" s="34" t="s">
        <v>597</v>
      </c>
      <c r="E1850" s="34" t="s">
        <v>597</v>
      </c>
      <c r="F1850" s="34" t="s">
        <v>20</v>
      </c>
      <c r="G1850" s="35" t="n">
        <v>1</v>
      </c>
      <c r="H1850" s="36" t="n">
        <v>-2.8</v>
      </c>
      <c r="I1850" s="36" t="n">
        <v>-2.8</v>
      </c>
      <c r="J1850" s="36" t="n">
        <v>0</v>
      </c>
      <c r="K1850" s="36" t="n">
        <v>-0</v>
      </c>
      <c r="L1850" s="36" t="n">
        <v>-0</v>
      </c>
      <c r="M1850" s="6" t="s">
        <f>=I1850+J1850+K1850+L1850</f>
      </c>
      <c r="N1850" s="34"/>
      <c r="O1850" s="34" t="s">
        <v>643</v>
      </c>
    </row>
    <row collapsed="false" customFormat="false" customHeight="false" hidden="false" ht="12.1" outlineLevel="0" r="1851">
      <c r="A1851" s="33" t="n">
        <v>46010.815208333</v>
      </c>
      <c r="B1851" s="34" t="s">
        <v>597</v>
      </c>
      <c r="C1851" s="34" t="s">
        <v>715</v>
      </c>
      <c r="D1851" s="34" t="s">
        <v>597</v>
      </c>
      <c r="E1851" s="34" t="s">
        <v>597</v>
      </c>
      <c r="F1851" s="34" t="s">
        <v>20</v>
      </c>
      <c r="G1851" s="35" t="n">
        <v>1</v>
      </c>
      <c r="H1851" s="36" t="n">
        <v>-0.37</v>
      </c>
      <c r="I1851" s="36" t="n">
        <v>-0.37</v>
      </c>
      <c r="J1851" s="36" t="n">
        <v>0</v>
      </c>
      <c r="K1851" s="36" t="n">
        <v>-0</v>
      </c>
      <c r="L1851" s="36" t="n">
        <v>-0</v>
      </c>
      <c r="M1851" s="6" t="s">
        <f>=I1851+J1851+K1851+L1851</f>
      </c>
      <c r="N1851" s="34"/>
      <c r="O1851" s="34" t="s">
        <v>679</v>
      </c>
    </row>
    <row collapsed="false" customFormat="false" customHeight="false" hidden="false" ht="12.1" outlineLevel="0" r="1852">
      <c r="A1852" s="20" t="n">
        <v>46012.559189815</v>
      </c>
      <c r="B1852" s="16" t="s">
        <v>384</v>
      </c>
      <c r="C1852" s="16" t="s">
        <v>537</v>
      </c>
      <c r="D1852" s="16" t="s">
        <v>380</v>
      </c>
      <c r="E1852" s="16" t="s">
        <v>18</v>
      </c>
      <c r="F1852" s="16" t="s">
        <v>20</v>
      </c>
      <c r="G1852" s="7" t="n">
        <v>1</v>
      </c>
      <c r="H1852" s="6" t="n">
        <v>127.49</v>
      </c>
      <c r="I1852" s="6" t="n">
        <v>-127.49</v>
      </c>
      <c r="J1852" s="6" t="n">
        <v>-0</v>
      </c>
      <c r="K1852" s="6" t="n">
        <v>-0.08</v>
      </c>
      <c r="L1852" s="6" t="n">
        <v>-0.04</v>
      </c>
      <c r="M1852" s="6" t="s">
        <f>=I1852+J1852+K1852+L1852</f>
      </c>
      <c r="N1852" s="16"/>
      <c r="O1852" s="16" t="s">
        <v>639</v>
      </c>
    </row>
    <row collapsed="false" customFormat="false" customHeight="false" hidden="false" ht="12.1" outlineLevel="0" r="1853">
      <c r="A1853" s="20" t="n">
        <v>46012.561053241</v>
      </c>
      <c r="B1853" s="16" t="s">
        <v>414</v>
      </c>
      <c r="C1853" s="16" t="s">
        <v>581</v>
      </c>
      <c r="D1853" s="16" t="s">
        <v>380</v>
      </c>
      <c r="E1853" s="16" t="s">
        <v>18</v>
      </c>
      <c r="F1853" s="16" t="s">
        <v>20</v>
      </c>
      <c r="G1853" s="7" t="n">
        <v>1</v>
      </c>
      <c r="H1853" s="6" t="n">
        <v>298.28</v>
      </c>
      <c r="I1853" s="6" t="n">
        <v>-298.28</v>
      </c>
      <c r="J1853" s="6" t="n">
        <v>-0</v>
      </c>
      <c r="K1853" s="6" t="n">
        <v>-0.18</v>
      </c>
      <c r="L1853" s="6" t="n">
        <v>-0</v>
      </c>
      <c r="M1853" s="6" t="s">
        <f>=I1853+J1853+K1853+L1853</f>
      </c>
      <c r="N1853" s="16"/>
      <c r="O1853" s="16" t="s">
        <v>639</v>
      </c>
    </row>
    <row collapsed="false" customFormat="false" customHeight="false" hidden="false" ht="12.1" outlineLevel="0" r="1854">
      <c r="A1854" s="33" t="n">
        <v>46013.817002315</v>
      </c>
      <c r="B1854" s="34" t="s">
        <v>597</v>
      </c>
      <c r="C1854" s="34" t="s">
        <v>716</v>
      </c>
      <c r="D1854" s="34" t="s">
        <v>597</v>
      </c>
      <c r="E1854" s="34" t="s">
        <v>597</v>
      </c>
      <c r="F1854" s="34" t="s">
        <v>20</v>
      </c>
      <c r="G1854" s="35" t="n">
        <v>1</v>
      </c>
      <c r="H1854" s="36" t="n">
        <v>-0.22</v>
      </c>
      <c r="I1854" s="36" t="n">
        <v>-0.22</v>
      </c>
      <c r="J1854" s="36" t="n">
        <v>0</v>
      </c>
      <c r="K1854" s="36" t="n">
        <v>-0</v>
      </c>
      <c r="L1854" s="36" t="n">
        <v>-0</v>
      </c>
      <c r="M1854" s="6" t="s">
        <f>=I1854+J1854+K1854+L1854</f>
      </c>
      <c r="N1854" s="34"/>
      <c r="O1854" s="34" t="s">
        <v>643</v>
      </c>
    </row>
    <row collapsed="false" customFormat="false" customHeight="false" hidden="false" ht="12.1" outlineLevel="0" r="1855">
      <c r="A1855" s="33" t="n">
        <v>46013.817002315</v>
      </c>
      <c r="B1855" s="34" t="s">
        <v>597</v>
      </c>
      <c r="C1855" s="34" t="s">
        <v>717</v>
      </c>
      <c r="D1855" s="34" t="s">
        <v>597</v>
      </c>
      <c r="E1855" s="34" t="s">
        <v>597</v>
      </c>
      <c r="F1855" s="34" t="s">
        <v>20</v>
      </c>
      <c r="G1855" s="35" t="n">
        <v>1</v>
      </c>
      <c r="H1855" s="36" t="n">
        <v>-0.54</v>
      </c>
      <c r="I1855" s="36" t="n">
        <v>-0.54</v>
      </c>
      <c r="J1855" s="36" t="n">
        <v>0</v>
      </c>
      <c r="K1855" s="36" t="n">
        <v>-0</v>
      </c>
      <c r="L1855" s="36" t="n">
        <v>-0</v>
      </c>
      <c r="M1855" s="6" t="s">
        <f>=I1855+J1855+K1855+L1855</f>
      </c>
      <c r="N1855" s="34"/>
      <c r="O1855" s="34" t="s">
        <v>643</v>
      </c>
    </row>
    <row collapsed="false" customFormat="false" customHeight="false" hidden="false" ht="12.1" outlineLevel="0" r="1856">
      <c r="A1856" s="33" t="n">
        <v>46013.817002315</v>
      </c>
      <c r="B1856" s="34" t="s">
        <v>597</v>
      </c>
      <c r="C1856" s="34" t="s">
        <v>718</v>
      </c>
      <c r="D1856" s="34" t="s">
        <v>597</v>
      </c>
      <c r="E1856" s="34" t="s">
        <v>597</v>
      </c>
      <c r="F1856" s="34" t="s">
        <v>20</v>
      </c>
      <c r="G1856" s="35" t="n">
        <v>1</v>
      </c>
      <c r="H1856" s="36" t="n">
        <v>-0.37</v>
      </c>
      <c r="I1856" s="36" t="n">
        <v>-0.37</v>
      </c>
      <c r="J1856" s="36" t="n">
        <v>0</v>
      </c>
      <c r="K1856" s="36" t="n">
        <v>-0</v>
      </c>
      <c r="L1856" s="36" t="n">
        <v>-0</v>
      </c>
      <c r="M1856" s="6" t="s">
        <f>=I1856+J1856+K1856+L1856</f>
      </c>
      <c r="N1856" s="34"/>
      <c r="O1856" s="34" t="s">
        <v>679</v>
      </c>
    </row>
    <row collapsed="false" customFormat="false" customHeight="false" hidden="false" ht="12.1" outlineLevel="0" r="1857">
      <c r="A1857" s="33" t="n">
        <v>46013.817002315</v>
      </c>
      <c r="B1857" s="34" t="s">
        <v>597</v>
      </c>
      <c r="C1857" s="34" t="s">
        <v>719</v>
      </c>
      <c r="D1857" s="34" t="s">
        <v>597</v>
      </c>
      <c r="E1857" s="34" t="s">
        <v>597</v>
      </c>
      <c r="F1857" s="34" t="s">
        <v>20</v>
      </c>
      <c r="G1857" s="35" t="n">
        <v>1</v>
      </c>
      <c r="H1857" s="36" t="n">
        <v>-0.37</v>
      </c>
      <c r="I1857" s="36" t="n">
        <v>-0.37</v>
      </c>
      <c r="J1857" s="36" t="n">
        <v>0</v>
      </c>
      <c r="K1857" s="36" t="n">
        <v>-0</v>
      </c>
      <c r="L1857" s="36" t="n">
        <v>-0</v>
      </c>
      <c r="M1857" s="6" t="s">
        <f>=I1857+J1857+K1857+L1857</f>
      </c>
      <c r="N1857" s="34"/>
      <c r="O1857" s="34" t="s">
        <v>679</v>
      </c>
    </row>
    <row collapsed="false" customFormat="false" customHeight="false" hidden="false" ht="12.1" outlineLevel="0" r="1858">
      <c r="A1858" s="33" t="n">
        <v>46013.817002315</v>
      </c>
      <c r="B1858" s="34" t="s">
        <v>597</v>
      </c>
      <c r="C1858" s="34" t="s">
        <v>720</v>
      </c>
      <c r="D1858" s="34" t="s">
        <v>597</v>
      </c>
      <c r="E1858" s="34" t="s">
        <v>597</v>
      </c>
      <c r="F1858" s="34" t="s">
        <v>20</v>
      </c>
      <c r="G1858" s="35" t="n">
        <v>1</v>
      </c>
      <c r="H1858" s="36" t="n">
        <v>-0.37</v>
      </c>
      <c r="I1858" s="36" t="n">
        <v>-0.37</v>
      </c>
      <c r="J1858" s="36" t="n">
        <v>0</v>
      </c>
      <c r="K1858" s="36" t="n">
        <v>-0</v>
      </c>
      <c r="L1858" s="36" t="n">
        <v>-0</v>
      </c>
      <c r="M1858" s="6" t="s">
        <f>=I1858+J1858+K1858+L1858</f>
      </c>
      <c r="N1858" s="34"/>
      <c r="O1858" s="34" t="s">
        <v>679</v>
      </c>
    </row>
    <row collapsed="false" customFormat="false" customHeight="false" hidden="false" ht="12.1" outlineLevel="0" r="1859">
      <c r="A1859" s="21" t="n">
        <v>46013.871875</v>
      </c>
      <c r="B1859" s="22" t="s">
        <v>535</v>
      </c>
      <c r="C1859" s="22" t="s">
        <v>194</v>
      </c>
      <c r="D1859" s="22" t="s">
        <v>535</v>
      </c>
      <c r="E1859" s="22" t="s">
        <v>535</v>
      </c>
      <c r="F1859" s="22" t="s">
        <v>20</v>
      </c>
      <c r="G1859" s="23" t="n">
        <v>1</v>
      </c>
      <c r="H1859" s="24" t="n">
        <v>400</v>
      </c>
      <c r="I1859" s="24" t="n">
        <v>400</v>
      </c>
      <c r="J1859" s="24" t="n">
        <v>0</v>
      </c>
      <c r="K1859" s="24" t="n">
        <v>-0</v>
      </c>
      <c r="L1859" s="24" t="n">
        <v>-0</v>
      </c>
      <c r="M1859" s="6" t="s">
        <f>=I1859+J1859+K1859+L1859</f>
      </c>
      <c r="N1859" s="22"/>
      <c r="O1859" s="22" t="s">
        <v>643</v>
      </c>
    </row>
    <row collapsed="false" customFormat="false" customHeight="false" hidden="false" ht="12.1" outlineLevel="0" r="1860">
      <c r="A1860" s="29" t="n">
        <v>46013.875185185</v>
      </c>
      <c r="B1860" s="30" t="s">
        <v>62</v>
      </c>
      <c r="C1860" s="30" t="s">
        <v>657</v>
      </c>
      <c r="D1860" s="30" t="s">
        <v>381</v>
      </c>
      <c r="E1860" s="30" t="s">
        <v>50</v>
      </c>
      <c r="F1860" s="30" t="s">
        <v>20</v>
      </c>
      <c r="G1860" s="31" t="n">
        <v>-23</v>
      </c>
      <c r="H1860" s="32" t="n">
        <v>160.22</v>
      </c>
      <c r="I1860" s="32" t="n">
        <v>3685.06</v>
      </c>
      <c r="J1860" s="32" t="n">
        <v>0</v>
      </c>
      <c r="K1860" s="32" t="n">
        <v>-0</v>
      </c>
      <c r="L1860" s="32" t="n">
        <v>-0</v>
      </c>
      <c r="M1860" s="6" t="s">
        <f>=I1860+J1860+K1860+L1860</f>
      </c>
      <c r="N1860" s="30"/>
      <c r="O1860" s="30" t="s">
        <v>643</v>
      </c>
    </row>
    <row collapsed="false" customFormat="false" customHeight="false" hidden="false" ht="12.1" outlineLevel="0" r="1861">
      <c r="A1861" s="20" t="n">
        <v>46013.876967593</v>
      </c>
      <c r="B1861" s="16" t="s">
        <v>423</v>
      </c>
      <c r="C1861" s="16" t="s">
        <v>591</v>
      </c>
      <c r="D1861" s="16" t="s">
        <v>380</v>
      </c>
      <c r="E1861" s="16" t="s">
        <v>18</v>
      </c>
      <c r="F1861" s="16" t="s">
        <v>20</v>
      </c>
      <c r="G1861" s="7" t="n">
        <v>3</v>
      </c>
      <c r="H1861" s="6" t="n">
        <v>533.5</v>
      </c>
      <c r="I1861" s="6" t="n">
        <v>-1600.5</v>
      </c>
      <c r="J1861" s="6" t="n">
        <v>-0</v>
      </c>
      <c r="K1861" s="6" t="n">
        <v>-0</v>
      </c>
      <c r="L1861" s="6" t="n">
        <v>-0</v>
      </c>
      <c r="M1861" s="6" t="s">
        <f>=I1861+J1861+K1861+L1861</f>
      </c>
      <c r="N1861" s="16"/>
      <c r="O1861" s="16" t="s">
        <v>643</v>
      </c>
    </row>
    <row collapsed="false" customFormat="false" customHeight="false" hidden="false" ht="12.1" outlineLevel="0" r="1862">
      <c r="A1862" s="20" t="n">
        <v>46013.87994213</v>
      </c>
      <c r="B1862" s="16" t="s">
        <v>454</v>
      </c>
      <c r="C1862" s="16" t="s">
        <v>659</v>
      </c>
      <c r="D1862" s="16" t="s">
        <v>380</v>
      </c>
      <c r="E1862" s="16" t="s">
        <v>92</v>
      </c>
      <c r="F1862" s="16" t="s">
        <v>20</v>
      </c>
      <c r="G1862" s="7" t="n">
        <v>3</v>
      </c>
      <c r="H1862" s="6" t="n">
        <v>94.65</v>
      </c>
      <c r="I1862" s="6" t="n">
        <v>-2839.5</v>
      </c>
      <c r="J1862" s="6" t="n">
        <v>-59.58</v>
      </c>
      <c r="K1862" s="6" t="n">
        <v>-0</v>
      </c>
      <c r="L1862" s="6" t="n">
        <v>-0</v>
      </c>
      <c r="M1862" s="6" t="s">
        <f>=I1862+J1862+K1862+L1862</f>
      </c>
      <c r="N1862" s="16"/>
      <c r="O1862" s="16" t="s">
        <v>643</v>
      </c>
    </row>
    <row collapsed="false" customFormat="false" customHeight="false" hidden="false" ht="12.1" outlineLevel="0" r="1863">
      <c r="A1863" s="21" t="n">
        <v>46013.880532407</v>
      </c>
      <c r="B1863" s="22" t="s">
        <v>535</v>
      </c>
      <c r="C1863" s="22" t="s">
        <v>194</v>
      </c>
      <c r="D1863" s="22" t="s">
        <v>535</v>
      </c>
      <c r="E1863" s="22" t="s">
        <v>535</v>
      </c>
      <c r="F1863" s="22" t="s">
        <v>20</v>
      </c>
      <c r="G1863" s="23" t="n">
        <v>1</v>
      </c>
      <c r="H1863" s="24" t="n">
        <v>38</v>
      </c>
      <c r="I1863" s="24" t="n">
        <v>38</v>
      </c>
      <c r="J1863" s="24" t="n">
        <v>0</v>
      </c>
      <c r="K1863" s="24" t="n">
        <v>-0</v>
      </c>
      <c r="L1863" s="24" t="n">
        <v>-0</v>
      </c>
      <c r="M1863" s="6" t="s">
        <f>=I1863+J1863+K1863+L1863</f>
      </c>
      <c r="N1863" s="22"/>
      <c r="O1863" s="22" t="s">
        <v>643</v>
      </c>
    </row>
    <row collapsed="false" customFormat="false" customHeight="false" hidden="false" ht="12.1" outlineLevel="0" r="1864">
      <c r="A1864" s="20" t="n">
        <v>46014.388530093</v>
      </c>
      <c r="B1864" s="16" t="s">
        <v>17</v>
      </c>
      <c r="C1864" s="16" t="s">
        <v>538</v>
      </c>
      <c r="D1864" s="16" t="s">
        <v>380</v>
      </c>
      <c r="E1864" s="16" t="s">
        <v>18</v>
      </c>
      <c r="F1864" s="16" t="s">
        <v>20</v>
      </c>
      <c r="G1864" s="7" t="n">
        <v>1</v>
      </c>
      <c r="H1864" s="6" t="n">
        <v>297.86</v>
      </c>
      <c r="I1864" s="6" t="n">
        <v>-297.86</v>
      </c>
      <c r="J1864" s="6" t="n">
        <v>-0</v>
      </c>
      <c r="K1864" s="6" t="n">
        <v>-0.18</v>
      </c>
      <c r="L1864" s="6" t="n">
        <v>-0.09</v>
      </c>
      <c r="M1864" s="6" t="s">
        <f>=I1864+J1864+K1864+L1864</f>
      </c>
      <c r="N1864" s="16"/>
      <c r="O1864" s="16" t="s">
        <v>639</v>
      </c>
    </row>
    <row collapsed="false" customFormat="false" customHeight="false" hidden="false" ht="12.1" outlineLevel="0" r="1865">
      <c r="A1865" s="20" t="n">
        <v>46014.520856481</v>
      </c>
      <c r="B1865" s="16" t="s">
        <v>23</v>
      </c>
      <c r="C1865" s="16" t="s">
        <v>603</v>
      </c>
      <c r="D1865" s="16" t="s">
        <v>380</v>
      </c>
      <c r="E1865" s="16" t="s">
        <v>18</v>
      </c>
      <c r="F1865" s="16" t="s">
        <v>20</v>
      </c>
      <c r="G1865" s="7" t="n">
        <v>1</v>
      </c>
      <c r="H1865" s="6" t="n">
        <v>111.62</v>
      </c>
      <c r="I1865" s="6" t="n">
        <v>-111.62</v>
      </c>
      <c r="J1865" s="6" t="n">
        <v>-0</v>
      </c>
      <c r="K1865" s="6" t="n">
        <v>-0.33</v>
      </c>
      <c r="L1865" s="6" t="n">
        <v>-0</v>
      </c>
      <c r="M1865" s="6" t="s">
        <f>=I1865+J1865+K1865+L1865</f>
      </c>
      <c r="N1865" s="16"/>
      <c r="O1865" s="16" t="s">
        <v>596</v>
      </c>
    </row>
    <row collapsed="false" customFormat="false" customHeight="false" hidden="false" ht="12.1" outlineLevel="0" r="1866">
      <c r="A1866" s="20" t="n">
        <v>46014.645115741</v>
      </c>
      <c r="B1866" s="16" t="s">
        <v>458</v>
      </c>
      <c r="C1866" s="16" t="s">
        <v>704</v>
      </c>
      <c r="D1866" s="16" t="s">
        <v>380</v>
      </c>
      <c r="E1866" s="16" t="s">
        <v>18</v>
      </c>
      <c r="F1866" s="16" t="s">
        <v>20</v>
      </c>
      <c r="G1866" s="7" t="n">
        <v>1</v>
      </c>
      <c r="H1866" s="6" t="n">
        <v>59.08</v>
      </c>
      <c r="I1866" s="6" t="n">
        <v>-59.08</v>
      </c>
      <c r="J1866" s="6" t="n">
        <v>-0</v>
      </c>
      <c r="K1866" s="6" t="n">
        <v>-0.03</v>
      </c>
      <c r="L1866" s="6" t="n">
        <v>-0</v>
      </c>
      <c r="M1866" s="6" t="s">
        <f>=I1866+J1866+K1866+L1866</f>
      </c>
      <c r="N1866" s="16"/>
      <c r="O1866" s="16" t="s">
        <v>639</v>
      </c>
    </row>
    <row collapsed="false" customFormat="false" customHeight="false" hidden="false" ht="12.1" outlineLevel="0" r="1867">
      <c r="A1867" s="20" t="n">
        <v>46014.710150463</v>
      </c>
      <c r="B1867" s="16" t="s">
        <v>465</v>
      </c>
      <c r="C1867" s="16" t="s">
        <v>721</v>
      </c>
      <c r="D1867" s="16" t="s">
        <v>380</v>
      </c>
      <c r="E1867" s="16" t="s">
        <v>18</v>
      </c>
      <c r="F1867" s="16" t="s">
        <v>20</v>
      </c>
      <c r="G1867" s="7" t="n">
        <v>10000</v>
      </c>
      <c r="H1867" s="6" t="n">
        <v>0.452</v>
      </c>
      <c r="I1867" s="6" t="n">
        <v>-4520</v>
      </c>
      <c r="J1867" s="6" t="n">
        <v>-0</v>
      </c>
      <c r="K1867" s="6" t="n">
        <v>-0</v>
      </c>
      <c r="L1867" s="6" t="n">
        <v>-0</v>
      </c>
      <c r="M1867" s="6" t="s">
        <f>=I1867+J1867+K1867+L1867</f>
      </c>
      <c r="N1867" s="16"/>
      <c r="O1867" s="16" t="s">
        <v>643</v>
      </c>
    </row>
    <row collapsed="false" customFormat="false" customHeight="false" hidden="false" ht="12.1" outlineLevel="0" r="1868">
      <c r="A1868" s="29" t="n">
        <v>46014.803333333</v>
      </c>
      <c r="B1868" s="30" t="s">
        <v>62</v>
      </c>
      <c r="C1868" s="30" t="s">
        <v>657</v>
      </c>
      <c r="D1868" s="30" t="s">
        <v>381</v>
      </c>
      <c r="E1868" s="30" t="s">
        <v>50</v>
      </c>
      <c r="F1868" s="30" t="s">
        <v>20</v>
      </c>
      <c r="G1868" s="31" t="n">
        <v>-29</v>
      </c>
      <c r="H1868" s="32" t="n">
        <v>160.28</v>
      </c>
      <c r="I1868" s="32" t="n">
        <v>4648.12</v>
      </c>
      <c r="J1868" s="32" t="n">
        <v>0</v>
      </c>
      <c r="K1868" s="32" t="n">
        <v>-0</v>
      </c>
      <c r="L1868" s="32" t="n">
        <v>-0</v>
      </c>
      <c r="M1868" s="6" t="s">
        <f>=I1868+J1868+K1868+L1868</f>
      </c>
      <c r="N1868" s="30"/>
      <c r="O1868" s="30" t="s">
        <v>643</v>
      </c>
    </row>
    <row collapsed="false" customFormat="false" customHeight="false" hidden="false" ht="12.1" outlineLevel="0" r="1869">
      <c r="A1869" s="33" t="n">
        <v>46014.817314815</v>
      </c>
      <c r="B1869" s="34" t="s">
        <v>597</v>
      </c>
      <c r="C1869" s="34" t="s">
        <v>722</v>
      </c>
      <c r="D1869" s="34" t="s">
        <v>597</v>
      </c>
      <c r="E1869" s="34" t="s">
        <v>597</v>
      </c>
      <c r="F1869" s="34" t="s">
        <v>20</v>
      </c>
      <c r="G1869" s="35" t="n">
        <v>1</v>
      </c>
      <c r="H1869" s="36" t="n">
        <v>-0.89</v>
      </c>
      <c r="I1869" s="36" t="n">
        <v>-0.89</v>
      </c>
      <c r="J1869" s="36" t="n">
        <v>0</v>
      </c>
      <c r="K1869" s="36" t="n">
        <v>-0</v>
      </c>
      <c r="L1869" s="36" t="n">
        <v>-0</v>
      </c>
      <c r="M1869" s="6" t="s">
        <f>=I1869+J1869+K1869+L1869</f>
      </c>
      <c r="N1869" s="34"/>
      <c r="O1869" s="34" t="s">
        <v>643</v>
      </c>
    </row>
    <row collapsed="false" customFormat="false" customHeight="false" hidden="false" ht="12.1" outlineLevel="0" r="1870">
      <c r="A1870" s="33" t="n">
        <v>46014.817314815</v>
      </c>
      <c r="B1870" s="34" t="s">
        <v>597</v>
      </c>
      <c r="C1870" s="34" t="s">
        <v>723</v>
      </c>
      <c r="D1870" s="34" t="s">
        <v>597</v>
      </c>
      <c r="E1870" s="34" t="s">
        <v>597</v>
      </c>
      <c r="F1870" s="34" t="s">
        <v>20</v>
      </c>
      <c r="G1870" s="35" t="n">
        <v>1</v>
      </c>
      <c r="H1870" s="36" t="n">
        <v>-2.18</v>
      </c>
      <c r="I1870" s="36" t="n">
        <v>-2.18</v>
      </c>
      <c r="J1870" s="36" t="n">
        <v>0</v>
      </c>
      <c r="K1870" s="36" t="n">
        <v>-0</v>
      </c>
      <c r="L1870" s="36" t="n">
        <v>-0</v>
      </c>
      <c r="M1870" s="6" t="s">
        <f>=I1870+J1870+K1870+L1870</f>
      </c>
      <c r="N1870" s="34"/>
      <c r="O1870" s="34" t="s">
        <v>643</v>
      </c>
    </row>
    <row collapsed="false" customFormat="false" customHeight="false" hidden="false" ht="12.1" outlineLevel="0" r="1871">
      <c r="A1871" s="33" t="n">
        <v>46014.817314815</v>
      </c>
      <c r="B1871" s="34" t="s">
        <v>597</v>
      </c>
      <c r="C1871" s="34" t="s">
        <v>724</v>
      </c>
      <c r="D1871" s="34" t="s">
        <v>597</v>
      </c>
      <c r="E1871" s="34" t="s">
        <v>597</v>
      </c>
      <c r="F1871" s="34" t="s">
        <v>20</v>
      </c>
      <c r="G1871" s="35" t="n">
        <v>1</v>
      </c>
      <c r="H1871" s="36" t="n">
        <v>-0.37</v>
      </c>
      <c r="I1871" s="36" t="n">
        <v>-0.37</v>
      </c>
      <c r="J1871" s="36" t="n">
        <v>0</v>
      </c>
      <c r="K1871" s="36" t="n">
        <v>-0</v>
      </c>
      <c r="L1871" s="36" t="n">
        <v>-0</v>
      </c>
      <c r="M1871" s="6" t="s">
        <f>=I1871+J1871+K1871+L1871</f>
      </c>
      <c r="N1871" s="34"/>
      <c r="O1871" s="34" t="s">
        <v>679</v>
      </c>
    </row>
    <row collapsed="false" customFormat="false" customHeight="false" hidden="false" ht="12.1" outlineLevel="0" r="1872">
      <c r="A1872" s="21" t="n">
        <v>46015</v>
      </c>
      <c r="B1872" s="22" t="s">
        <v>535</v>
      </c>
      <c r="C1872" s="22" t="s">
        <v>154</v>
      </c>
      <c r="D1872" s="22" t="s">
        <v>535</v>
      </c>
      <c r="E1872" s="22" t="s">
        <v>535</v>
      </c>
      <c r="F1872" s="22" t="s">
        <v>20</v>
      </c>
      <c r="G1872" s="23" t="n">
        <v>1</v>
      </c>
      <c r="H1872" s="24" t="n">
        <v>1000</v>
      </c>
      <c r="I1872" s="24" t="n">
        <v>1000</v>
      </c>
      <c r="J1872" s="24" t="n">
        <v>0</v>
      </c>
      <c r="K1872" s="24" t="n">
        <v>-0</v>
      </c>
      <c r="L1872" s="24" t="n">
        <v>-0</v>
      </c>
      <c r="M1872" s="6" t="s">
        <f>=I1872+J1872+K1872+L1872</f>
      </c>
      <c r="N1872" s="22"/>
      <c r="O1872" s="22" t="s">
        <v>639</v>
      </c>
    </row>
    <row collapsed="false" customFormat="false" customHeight="false" hidden="false" ht="12.1" outlineLevel="0" r="1873">
      <c r="A1873" s="21" t="n">
        <v>46015.020636574</v>
      </c>
      <c r="B1873" s="22" t="s">
        <v>549</v>
      </c>
      <c r="C1873" s="22" t="s">
        <v>725</v>
      </c>
      <c r="D1873" s="22" t="s">
        <v>549</v>
      </c>
      <c r="E1873" s="22" t="s">
        <v>549</v>
      </c>
      <c r="F1873" s="22" t="s">
        <v>20</v>
      </c>
      <c r="G1873" s="23" t="n">
        <v>1</v>
      </c>
      <c r="H1873" s="24" t="n">
        <v>31</v>
      </c>
      <c r="I1873" s="24" t="n">
        <v>31</v>
      </c>
      <c r="J1873" s="24" t="n">
        <v>0</v>
      </c>
      <c r="K1873" s="24" t="n">
        <v>-0</v>
      </c>
      <c r="L1873" s="24" t="n">
        <v>-0</v>
      </c>
      <c r="M1873" s="6" t="s">
        <f>=I1873+J1873+K1873+L1873</f>
      </c>
      <c r="N1873" s="22"/>
      <c r="O1873" s="22" t="s">
        <v>536</v>
      </c>
    </row>
    <row collapsed="false" customFormat="false" customHeight="false" hidden="false" ht="12.1" outlineLevel="0" r="1874">
      <c r="A1874" s="21" t="n">
        <v>46015.501458333</v>
      </c>
      <c r="B1874" s="22" t="s">
        <v>644</v>
      </c>
      <c r="C1874" s="22" t="s">
        <v>645</v>
      </c>
      <c r="D1874" s="22" t="s">
        <v>549</v>
      </c>
      <c r="E1874" s="22" t="s">
        <v>549</v>
      </c>
      <c r="F1874" s="22" t="s">
        <v>20</v>
      </c>
      <c r="G1874" s="23" t="n">
        <v>1</v>
      </c>
      <c r="H1874" s="24" t="n">
        <v>405.84</v>
      </c>
      <c r="I1874" s="24" t="n">
        <v>405.84</v>
      </c>
      <c r="J1874" s="24" t="n">
        <v>0</v>
      </c>
      <c r="K1874" s="24" t="n">
        <v>-0</v>
      </c>
      <c r="L1874" s="24" t="n">
        <v>-0</v>
      </c>
      <c r="M1874" s="6" t="s">
        <f>=I1874+J1874+K1874+L1874</f>
      </c>
      <c r="N1874" s="22"/>
      <c r="O1874" s="22" t="s">
        <v>679</v>
      </c>
    </row>
    <row collapsed="false" customFormat="false" customHeight="false" hidden="false" ht="12.1" outlineLevel="0" r="1875">
      <c r="A1875" s="21" t="n">
        <v>46015.501481481</v>
      </c>
      <c r="B1875" s="22" t="s">
        <v>644</v>
      </c>
      <c r="C1875" s="22" t="s">
        <v>645</v>
      </c>
      <c r="D1875" s="22" t="s">
        <v>549</v>
      </c>
      <c r="E1875" s="22" t="s">
        <v>549</v>
      </c>
      <c r="F1875" s="22" t="s">
        <v>20</v>
      </c>
      <c r="G1875" s="23" t="n">
        <v>1</v>
      </c>
      <c r="H1875" s="24" t="n">
        <v>270.56</v>
      </c>
      <c r="I1875" s="24" t="n">
        <v>270.56</v>
      </c>
      <c r="J1875" s="24" t="n">
        <v>0</v>
      </c>
      <c r="K1875" s="24" t="n">
        <v>-0</v>
      </c>
      <c r="L1875" s="24" t="n">
        <v>-0</v>
      </c>
      <c r="M1875" s="6" t="s">
        <f>=I1875+J1875+K1875+L1875</f>
      </c>
      <c r="N1875" s="22"/>
      <c r="O1875" s="22" t="s">
        <v>679</v>
      </c>
    </row>
    <row collapsed="false" customFormat="false" customHeight="false" hidden="false" ht="12.1" outlineLevel="0" r="1876">
      <c r="A1876" s="20" t="n">
        <v>46015.5040625</v>
      </c>
      <c r="B1876" s="16" t="s">
        <v>54</v>
      </c>
      <c r="C1876" s="16" t="s">
        <v>681</v>
      </c>
      <c r="D1876" s="16" t="s">
        <v>380</v>
      </c>
      <c r="E1876" s="16" t="s">
        <v>50</v>
      </c>
      <c r="F1876" s="16" t="s">
        <v>20</v>
      </c>
      <c r="G1876" s="7" t="n">
        <v>115</v>
      </c>
      <c r="H1876" s="6" t="n">
        <v>1.8442</v>
      </c>
      <c r="I1876" s="6" t="n">
        <v>-212.08</v>
      </c>
      <c r="J1876" s="6" t="n">
        <v>-0</v>
      </c>
      <c r="K1876" s="6" t="n">
        <v>-0</v>
      </c>
      <c r="L1876" s="6" t="n">
        <v>-0</v>
      </c>
      <c r="M1876" s="6" t="s">
        <f>=I1876+J1876+K1876+L1876</f>
      </c>
      <c r="N1876" s="16"/>
      <c r="O1876" s="16" t="s">
        <v>679</v>
      </c>
    </row>
    <row collapsed="false" customFormat="false" customHeight="false" hidden="false" ht="12.1" outlineLevel="0" r="1877">
      <c r="A1877" s="20" t="n">
        <v>46015.5040625</v>
      </c>
      <c r="B1877" s="16" t="s">
        <v>58</v>
      </c>
      <c r="C1877" s="16" t="s">
        <v>682</v>
      </c>
      <c r="D1877" s="16" t="s">
        <v>380</v>
      </c>
      <c r="E1877" s="16" t="s">
        <v>50</v>
      </c>
      <c r="F1877" s="16" t="s">
        <v>20</v>
      </c>
      <c r="G1877" s="7" t="n">
        <v>1</v>
      </c>
      <c r="H1877" s="6" t="n">
        <v>191</v>
      </c>
      <c r="I1877" s="6" t="n">
        <v>-191</v>
      </c>
      <c r="J1877" s="6" t="n">
        <v>-0</v>
      </c>
      <c r="K1877" s="6" t="n">
        <v>-0</v>
      </c>
      <c r="L1877" s="6" t="n">
        <v>-0</v>
      </c>
      <c r="M1877" s="6" t="s">
        <f>=I1877+J1877+K1877+L1877</f>
      </c>
      <c r="N1877" s="16"/>
      <c r="O1877" s="16" t="s">
        <v>679</v>
      </c>
    </row>
    <row collapsed="false" customFormat="false" customHeight="false" hidden="false" ht="12.1" outlineLevel="0" r="1878">
      <c r="A1878" s="20" t="n">
        <v>46015.5040625</v>
      </c>
      <c r="B1878" s="16" t="s">
        <v>62</v>
      </c>
      <c r="C1878" s="16" t="s">
        <v>657</v>
      </c>
      <c r="D1878" s="16" t="s">
        <v>380</v>
      </c>
      <c r="E1878" s="16" t="s">
        <v>50</v>
      </c>
      <c r="F1878" s="16" t="s">
        <v>20</v>
      </c>
      <c r="G1878" s="7" t="n">
        <v>2</v>
      </c>
      <c r="H1878" s="6" t="n">
        <v>160.36</v>
      </c>
      <c r="I1878" s="6" t="n">
        <v>-320.72</v>
      </c>
      <c r="J1878" s="6" t="n">
        <v>-0</v>
      </c>
      <c r="K1878" s="6" t="n">
        <v>-0</v>
      </c>
      <c r="L1878" s="6" t="n">
        <v>-0</v>
      </c>
      <c r="M1878" s="6" t="s">
        <f>=I1878+J1878+K1878+L1878</f>
      </c>
      <c r="N1878" s="16"/>
      <c r="O1878" s="16" t="s">
        <v>679</v>
      </c>
    </row>
    <row collapsed="false" customFormat="false" customHeight="false" hidden="false" ht="12.1" outlineLevel="0" r="1879">
      <c r="A1879" s="21" t="n">
        <v>46015.66349537</v>
      </c>
      <c r="B1879" s="22" t="s">
        <v>644</v>
      </c>
      <c r="C1879" s="22" t="s">
        <v>645</v>
      </c>
      <c r="D1879" s="22" t="s">
        <v>549</v>
      </c>
      <c r="E1879" s="22" t="s">
        <v>549</v>
      </c>
      <c r="F1879" s="22" t="s">
        <v>20</v>
      </c>
      <c r="G1879" s="23" t="n">
        <v>1</v>
      </c>
      <c r="H1879" s="24" t="n">
        <v>136.48</v>
      </c>
      <c r="I1879" s="24" t="n">
        <v>136.48</v>
      </c>
      <c r="J1879" s="24" t="n">
        <v>0</v>
      </c>
      <c r="K1879" s="24" t="n">
        <v>-0</v>
      </c>
      <c r="L1879" s="24" t="n">
        <v>-0</v>
      </c>
      <c r="M1879" s="6" t="s">
        <f>=I1879+J1879+K1879+L1879</f>
      </c>
      <c r="N1879" s="22"/>
      <c r="O1879" s="22" t="s">
        <v>679</v>
      </c>
    </row>
    <row collapsed="false" customFormat="false" customHeight="false" hidden="false" ht="12.1" outlineLevel="0" r="1880">
      <c r="A1880" s="21" t="n">
        <v>46015.706423611</v>
      </c>
      <c r="B1880" s="22" t="s">
        <v>644</v>
      </c>
      <c r="C1880" s="22" t="s">
        <v>645</v>
      </c>
      <c r="D1880" s="22" t="s">
        <v>549</v>
      </c>
      <c r="E1880" s="22" t="s">
        <v>549</v>
      </c>
      <c r="F1880" s="22" t="s">
        <v>20</v>
      </c>
      <c r="G1880" s="23" t="n">
        <v>1</v>
      </c>
      <c r="H1880" s="24" t="n">
        <v>203.86</v>
      </c>
      <c r="I1880" s="24" t="n">
        <v>203.86</v>
      </c>
      <c r="J1880" s="24" t="n">
        <v>0</v>
      </c>
      <c r="K1880" s="24" t="n">
        <v>-0</v>
      </c>
      <c r="L1880" s="24" t="n">
        <v>-0</v>
      </c>
      <c r="M1880" s="6" t="s">
        <f>=I1880+J1880+K1880+L1880</f>
      </c>
      <c r="N1880" s="22"/>
      <c r="O1880" s="22" t="s">
        <v>679</v>
      </c>
    </row>
    <row collapsed="false" customFormat="false" customHeight="false" hidden="false" ht="12.1" outlineLevel="0" r="1881">
      <c r="A1881" s="20" t="n">
        <v>46015.714108796</v>
      </c>
      <c r="B1881" s="16" t="s">
        <v>23</v>
      </c>
      <c r="C1881" s="16" t="s">
        <v>603</v>
      </c>
      <c r="D1881" s="16" t="s">
        <v>380</v>
      </c>
      <c r="E1881" s="16" t="s">
        <v>18</v>
      </c>
      <c r="F1881" s="16" t="s">
        <v>20</v>
      </c>
      <c r="G1881" s="7" t="n">
        <v>1</v>
      </c>
      <c r="H1881" s="6" t="n">
        <v>111.38</v>
      </c>
      <c r="I1881" s="6" t="n">
        <v>-111.38</v>
      </c>
      <c r="J1881" s="6" t="n">
        <v>-0</v>
      </c>
      <c r="K1881" s="6" t="n">
        <v>-0.33</v>
      </c>
      <c r="L1881" s="6" t="n">
        <v>-0</v>
      </c>
      <c r="M1881" s="6" t="s">
        <f>=I1881+J1881+K1881+L1881</f>
      </c>
      <c r="N1881" s="16"/>
      <c r="O1881" s="16" t="s">
        <v>596</v>
      </c>
    </row>
    <row collapsed="false" customFormat="false" customHeight="false" hidden="false" ht="12.1" outlineLevel="0" r="1882">
      <c r="A1882" s="20" t="n">
        <v>46015.722256944</v>
      </c>
      <c r="B1882" s="16" t="s">
        <v>458</v>
      </c>
      <c r="C1882" s="16" t="s">
        <v>704</v>
      </c>
      <c r="D1882" s="16" t="s">
        <v>380</v>
      </c>
      <c r="E1882" s="16" t="s">
        <v>18</v>
      </c>
      <c r="F1882" s="16" t="s">
        <v>20</v>
      </c>
      <c r="G1882" s="7" t="n">
        <v>1</v>
      </c>
      <c r="H1882" s="6" t="n">
        <v>60.01</v>
      </c>
      <c r="I1882" s="6" t="n">
        <v>-60.01</v>
      </c>
      <c r="J1882" s="6" t="n">
        <v>-0</v>
      </c>
      <c r="K1882" s="6" t="n">
        <v>-0.04</v>
      </c>
      <c r="L1882" s="6" t="n">
        <v>-0</v>
      </c>
      <c r="M1882" s="6" t="s">
        <f>=I1882+J1882+K1882+L1882</f>
      </c>
      <c r="N1882" s="16"/>
      <c r="O1882" s="16" t="s">
        <v>639</v>
      </c>
    </row>
    <row collapsed="false" customFormat="false" customHeight="false" hidden="false" ht="12.1" outlineLevel="0" r="1883">
      <c r="A1883" s="20" t="n">
        <v>46015.722604167</v>
      </c>
      <c r="B1883" s="16" t="s">
        <v>458</v>
      </c>
      <c r="C1883" s="16" t="s">
        <v>704</v>
      </c>
      <c r="D1883" s="16" t="s">
        <v>380</v>
      </c>
      <c r="E1883" s="16" t="s">
        <v>18</v>
      </c>
      <c r="F1883" s="16" t="s">
        <v>20</v>
      </c>
      <c r="G1883" s="7" t="n">
        <v>9</v>
      </c>
      <c r="H1883" s="6" t="n">
        <v>60.01</v>
      </c>
      <c r="I1883" s="6" t="n">
        <v>-540.09</v>
      </c>
      <c r="J1883" s="6" t="n">
        <v>-0</v>
      </c>
      <c r="K1883" s="6" t="n">
        <v>-0.32</v>
      </c>
      <c r="L1883" s="6" t="n">
        <v>-0</v>
      </c>
      <c r="M1883" s="6" t="s">
        <f>=I1883+J1883+K1883+L1883</f>
      </c>
      <c r="N1883" s="16"/>
      <c r="O1883" s="16" t="s">
        <v>639</v>
      </c>
    </row>
    <row collapsed="false" customFormat="false" customHeight="false" hidden="false" ht="12.1" outlineLevel="0" r="1884">
      <c r="A1884" s="33" t="n">
        <v>46015.815763889</v>
      </c>
      <c r="B1884" s="34" t="s">
        <v>597</v>
      </c>
      <c r="C1884" s="34" t="s">
        <v>726</v>
      </c>
      <c r="D1884" s="34" t="s">
        <v>597</v>
      </c>
      <c r="E1884" s="34" t="s">
        <v>597</v>
      </c>
      <c r="F1884" s="34" t="s">
        <v>20</v>
      </c>
      <c r="G1884" s="35" t="n">
        <v>1</v>
      </c>
      <c r="H1884" s="36" t="n">
        <v>-0.9</v>
      </c>
      <c r="I1884" s="36" t="n">
        <v>-0.9</v>
      </c>
      <c r="J1884" s="36" t="n">
        <v>0</v>
      </c>
      <c r="K1884" s="36" t="n">
        <v>-0</v>
      </c>
      <c r="L1884" s="36" t="n">
        <v>-0</v>
      </c>
      <c r="M1884" s="6" t="s">
        <f>=I1884+J1884+K1884+L1884</f>
      </c>
      <c r="N1884" s="34"/>
      <c r="O1884" s="34" t="s">
        <v>643</v>
      </c>
    </row>
    <row collapsed="false" customFormat="false" customHeight="false" hidden="false" ht="12.1" outlineLevel="0" r="1885">
      <c r="A1885" s="33" t="n">
        <v>46015.815763889</v>
      </c>
      <c r="B1885" s="34" t="s">
        <v>597</v>
      </c>
      <c r="C1885" s="34" t="s">
        <v>727</v>
      </c>
      <c r="D1885" s="34" t="s">
        <v>597</v>
      </c>
      <c r="E1885" s="34" t="s">
        <v>597</v>
      </c>
      <c r="F1885" s="34" t="s">
        <v>20</v>
      </c>
      <c r="G1885" s="35" t="n">
        <v>1</v>
      </c>
      <c r="H1885" s="36" t="n">
        <v>-2.21</v>
      </c>
      <c r="I1885" s="36" t="n">
        <v>-2.21</v>
      </c>
      <c r="J1885" s="36" t="n">
        <v>0</v>
      </c>
      <c r="K1885" s="36" t="n">
        <v>-0</v>
      </c>
      <c r="L1885" s="36" t="n">
        <v>-0</v>
      </c>
      <c r="M1885" s="6" t="s">
        <f>=I1885+J1885+K1885+L1885</f>
      </c>
      <c r="N1885" s="34"/>
      <c r="O1885" s="34" t="s">
        <v>643</v>
      </c>
    </row>
    <row collapsed="false" customFormat="false" customHeight="false" hidden="false" ht="12.1" outlineLevel="0" r="1886">
      <c r="A1886" s="33" t="n">
        <v>46015.815763889</v>
      </c>
      <c r="B1886" s="34" t="s">
        <v>597</v>
      </c>
      <c r="C1886" s="34" t="s">
        <v>728</v>
      </c>
      <c r="D1886" s="34" t="s">
        <v>597</v>
      </c>
      <c r="E1886" s="34" t="s">
        <v>597</v>
      </c>
      <c r="F1886" s="34" t="s">
        <v>20</v>
      </c>
      <c r="G1886" s="35" t="n">
        <v>1</v>
      </c>
      <c r="H1886" s="36" t="n">
        <v>-0.44</v>
      </c>
      <c r="I1886" s="36" t="n">
        <v>-0.44</v>
      </c>
      <c r="J1886" s="36" t="n">
        <v>0</v>
      </c>
      <c r="K1886" s="36" t="n">
        <v>-0</v>
      </c>
      <c r="L1886" s="36" t="n">
        <v>-0</v>
      </c>
      <c r="M1886" s="6" t="s">
        <f>=I1886+J1886+K1886+L1886</f>
      </c>
      <c r="N1886" s="34"/>
      <c r="O1886" s="34" t="s">
        <v>679</v>
      </c>
    </row>
    <row collapsed="false" customFormat="false" customHeight="false" hidden="false" ht="12.1" outlineLevel="0" r="1887">
      <c r="A1887" s="21" t="n">
        <v>46016.020636574</v>
      </c>
      <c r="B1887" s="22" t="s">
        <v>549</v>
      </c>
      <c r="C1887" s="22" t="s">
        <v>729</v>
      </c>
      <c r="D1887" s="22" t="s">
        <v>549</v>
      </c>
      <c r="E1887" s="22" t="s">
        <v>549</v>
      </c>
      <c r="F1887" s="22" t="s">
        <v>20</v>
      </c>
      <c r="G1887" s="23" t="n">
        <v>1</v>
      </c>
      <c r="H1887" s="24" t="n">
        <v>124.55</v>
      </c>
      <c r="I1887" s="24" t="n">
        <v>124.55</v>
      </c>
      <c r="J1887" s="24" t="n">
        <v>0</v>
      </c>
      <c r="K1887" s="24" t="n">
        <v>-0</v>
      </c>
      <c r="L1887" s="24" t="n">
        <v>-0</v>
      </c>
      <c r="M1887" s="6" t="s">
        <f>=I1887+J1887+K1887+L1887</f>
      </c>
      <c r="N1887" s="22"/>
      <c r="O1887" s="22" t="s">
        <v>536</v>
      </c>
    </row>
    <row collapsed="false" customFormat="false" customHeight="false" hidden="false" ht="12.1" outlineLevel="0" r="1888">
      <c r="A1888" s="20" t="n">
        <v>46016.430810185</v>
      </c>
      <c r="B1888" s="16" t="s">
        <v>466</v>
      </c>
      <c r="C1888" s="16" t="s">
        <v>730</v>
      </c>
      <c r="D1888" s="16" t="s">
        <v>380</v>
      </c>
      <c r="E1888" s="16" t="s">
        <v>92</v>
      </c>
      <c r="F1888" s="16" t="s">
        <v>20</v>
      </c>
      <c r="G1888" s="7" t="n">
        <v>1</v>
      </c>
      <c r="H1888" s="6" t="n">
        <v>69.59</v>
      </c>
      <c r="I1888" s="6" t="n">
        <v>-695.9</v>
      </c>
      <c r="J1888" s="6" t="n">
        <v>-18.3</v>
      </c>
      <c r="K1888" s="6" t="n">
        <v>-2.09</v>
      </c>
      <c r="L1888" s="6" t="n">
        <v>-0</v>
      </c>
      <c r="M1888" s="6" t="s">
        <f>=I1888+J1888+K1888+L1888</f>
      </c>
      <c r="N1888" s="16"/>
      <c r="O1888" s="16" t="s">
        <v>596</v>
      </c>
    </row>
    <row collapsed="false" customFormat="false" customHeight="false" hidden="false" ht="12.1" outlineLevel="0" r="1889">
      <c r="A1889" s="20" t="n">
        <v>46016.431076389</v>
      </c>
      <c r="B1889" s="16" t="s">
        <v>466</v>
      </c>
      <c r="C1889" s="16" t="s">
        <v>730</v>
      </c>
      <c r="D1889" s="16" t="s">
        <v>380</v>
      </c>
      <c r="E1889" s="16" t="s">
        <v>92</v>
      </c>
      <c r="F1889" s="16" t="s">
        <v>20</v>
      </c>
      <c r="G1889" s="7" t="n">
        <v>1</v>
      </c>
      <c r="H1889" s="6" t="n">
        <v>69.56</v>
      </c>
      <c r="I1889" s="6" t="n">
        <v>-695.6</v>
      </c>
      <c r="J1889" s="6" t="n">
        <v>-18.3</v>
      </c>
      <c r="K1889" s="6" t="n">
        <v>-2.09</v>
      </c>
      <c r="L1889" s="6" t="n">
        <v>-0</v>
      </c>
      <c r="M1889" s="6" t="s">
        <f>=I1889+J1889+K1889+L1889</f>
      </c>
      <c r="N1889" s="16"/>
      <c r="O1889" s="16" t="s">
        <v>596</v>
      </c>
    </row>
    <row collapsed="false" customFormat="false" customHeight="false" hidden="false" ht="12.1" outlineLevel="0" r="1890">
      <c r="A1890" s="20" t="n">
        <v>46016.431493056</v>
      </c>
      <c r="B1890" s="16" t="s">
        <v>467</v>
      </c>
      <c r="C1890" s="16" t="s">
        <v>731</v>
      </c>
      <c r="D1890" s="16" t="s">
        <v>380</v>
      </c>
      <c r="E1890" s="16" t="s">
        <v>92</v>
      </c>
      <c r="F1890" s="16" t="s">
        <v>20</v>
      </c>
      <c r="G1890" s="7" t="n">
        <v>1</v>
      </c>
      <c r="H1890" s="6" t="n">
        <v>65.31</v>
      </c>
      <c r="I1890" s="6" t="n">
        <v>-653.1</v>
      </c>
      <c r="J1890" s="6" t="n">
        <v>-14.7</v>
      </c>
      <c r="K1890" s="6" t="n">
        <v>-1.96</v>
      </c>
      <c r="L1890" s="6" t="n">
        <v>-0</v>
      </c>
      <c r="M1890" s="6" t="s">
        <f>=I1890+J1890+K1890+L1890</f>
      </c>
      <c r="N1890" s="16"/>
      <c r="O1890" s="16" t="s">
        <v>596</v>
      </c>
    </row>
    <row collapsed="false" customFormat="false" customHeight="false" hidden="false" ht="12.1" outlineLevel="0" r="1891">
      <c r="A1891" s="20" t="n">
        <v>46016.4365625</v>
      </c>
      <c r="B1891" s="16" t="s">
        <v>454</v>
      </c>
      <c r="C1891" s="16" t="s">
        <v>659</v>
      </c>
      <c r="D1891" s="16" t="s">
        <v>380</v>
      </c>
      <c r="E1891" s="16" t="s">
        <v>92</v>
      </c>
      <c r="F1891" s="16" t="s">
        <v>20</v>
      </c>
      <c r="G1891" s="7" t="n">
        <v>1</v>
      </c>
      <c r="H1891" s="6" t="n">
        <v>96.59</v>
      </c>
      <c r="I1891" s="6" t="n">
        <v>-965.9</v>
      </c>
      <c r="J1891" s="6" t="n">
        <v>-22.25</v>
      </c>
      <c r="K1891" s="6" t="n">
        <v>-2.9</v>
      </c>
      <c r="L1891" s="6" t="n">
        <v>-0</v>
      </c>
      <c r="M1891" s="6" t="s">
        <f>=I1891+J1891+K1891+L1891</f>
      </c>
      <c r="N1891" s="16"/>
      <c r="O1891" s="16" t="s">
        <v>596</v>
      </c>
    </row>
    <row collapsed="false" customFormat="false" customHeight="false" hidden="false" ht="12.1" outlineLevel="0" r="1892">
      <c r="A1892" s="29" t="n">
        <v>46016.443148148</v>
      </c>
      <c r="B1892" s="30" t="s">
        <v>434</v>
      </c>
      <c r="C1892" s="30" t="s">
        <v>614</v>
      </c>
      <c r="D1892" s="30" t="s">
        <v>381</v>
      </c>
      <c r="E1892" s="30" t="s">
        <v>50</v>
      </c>
      <c r="F1892" s="30" t="s">
        <v>20</v>
      </c>
      <c r="G1892" s="31" t="n">
        <v>-68</v>
      </c>
      <c r="H1892" s="32" t="n">
        <v>149.08</v>
      </c>
      <c r="I1892" s="32" t="n">
        <v>10137.44</v>
      </c>
      <c r="J1892" s="32" t="n">
        <v>0</v>
      </c>
      <c r="K1892" s="32" t="n">
        <v>-0</v>
      </c>
      <c r="L1892" s="32" t="n">
        <v>-0</v>
      </c>
      <c r="M1892" s="6" t="s">
        <f>=I1892+J1892+K1892+L1892</f>
      </c>
      <c r="N1892" s="30"/>
      <c r="O1892" s="30" t="s">
        <v>596</v>
      </c>
    </row>
    <row collapsed="false" customFormat="false" customHeight="false" hidden="false" ht="12.1" outlineLevel="0" r="1893">
      <c r="A1893" s="20" t="n">
        <v>46016.443321759</v>
      </c>
      <c r="B1893" s="16" t="s">
        <v>466</v>
      </c>
      <c r="C1893" s="16" t="s">
        <v>730</v>
      </c>
      <c r="D1893" s="16" t="s">
        <v>380</v>
      </c>
      <c r="E1893" s="16" t="s">
        <v>92</v>
      </c>
      <c r="F1893" s="16" t="s">
        <v>20</v>
      </c>
      <c r="G1893" s="7" t="n">
        <v>14</v>
      </c>
      <c r="H1893" s="6" t="n">
        <v>69.01</v>
      </c>
      <c r="I1893" s="6" t="n">
        <v>-9661.4</v>
      </c>
      <c r="J1893" s="6" t="n">
        <v>-256.2</v>
      </c>
      <c r="K1893" s="6" t="n">
        <v>-28.98</v>
      </c>
      <c r="L1893" s="6" t="n">
        <v>-0</v>
      </c>
      <c r="M1893" s="6" t="s">
        <f>=I1893+J1893+K1893+L1893</f>
      </c>
      <c r="N1893" s="16"/>
      <c r="O1893" s="16" t="s">
        <v>596</v>
      </c>
    </row>
    <row collapsed="false" customFormat="false" customHeight="false" hidden="false" ht="12.1" outlineLevel="0" r="1894">
      <c r="A1894" s="29" t="n">
        <v>46016.459097222</v>
      </c>
      <c r="B1894" s="30" t="s">
        <v>466</v>
      </c>
      <c r="C1894" s="30" t="s">
        <v>730</v>
      </c>
      <c r="D1894" s="30" t="s">
        <v>381</v>
      </c>
      <c r="E1894" s="30" t="s">
        <v>92</v>
      </c>
      <c r="F1894" s="30" t="s">
        <v>20</v>
      </c>
      <c r="G1894" s="31" t="n">
        <v>-16</v>
      </c>
      <c r="H1894" s="32" t="n">
        <v>71.656875</v>
      </c>
      <c r="I1894" s="32" t="n">
        <v>11465.1</v>
      </c>
      <c r="J1894" s="32" t="n">
        <v>292.8</v>
      </c>
      <c r="K1894" s="32" t="n">
        <v>-34.4</v>
      </c>
      <c r="L1894" s="32" t="n">
        <v>-0</v>
      </c>
      <c r="M1894" s="6" t="s">
        <f>=I1894+J1894+K1894+L1894</f>
      </c>
      <c r="N1894" s="30"/>
      <c r="O1894" s="30" t="s">
        <v>596</v>
      </c>
    </row>
    <row collapsed="false" customFormat="false" customHeight="false" hidden="false" ht="12.1" outlineLevel="0" r="1895">
      <c r="A1895" s="20" t="n">
        <v>46016.462604167</v>
      </c>
      <c r="B1895" s="16" t="s">
        <v>466</v>
      </c>
      <c r="C1895" s="16" t="s">
        <v>730</v>
      </c>
      <c r="D1895" s="16" t="s">
        <v>380</v>
      </c>
      <c r="E1895" s="16" t="s">
        <v>92</v>
      </c>
      <c r="F1895" s="16" t="s">
        <v>20</v>
      </c>
      <c r="G1895" s="7" t="n">
        <v>9</v>
      </c>
      <c r="H1895" s="6" t="n">
        <v>71.7744444</v>
      </c>
      <c r="I1895" s="6" t="n">
        <v>-6459.699996</v>
      </c>
      <c r="J1895" s="6" t="n">
        <v>-164.700004</v>
      </c>
      <c r="K1895" s="6" t="n">
        <v>-19.37</v>
      </c>
      <c r="L1895" s="6" t="n">
        <v>-0</v>
      </c>
      <c r="M1895" s="6" t="s">
        <f>=I1895+J1895+K1895+L1895</f>
      </c>
      <c r="N1895" s="16"/>
      <c r="O1895" s="16" t="s">
        <v>596</v>
      </c>
    </row>
    <row collapsed="false" customFormat="false" customHeight="false" hidden="false" ht="12.1" outlineLevel="0" r="1896">
      <c r="A1896" s="20" t="n">
        <v>46016.465266204</v>
      </c>
      <c r="B1896" s="16" t="s">
        <v>466</v>
      </c>
      <c r="C1896" s="16" t="s">
        <v>730</v>
      </c>
      <c r="D1896" s="16" t="s">
        <v>380</v>
      </c>
      <c r="E1896" s="16" t="s">
        <v>92</v>
      </c>
      <c r="F1896" s="16" t="s">
        <v>20</v>
      </c>
      <c r="G1896" s="7" t="n">
        <v>7</v>
      </c>
      <c r="H1896" s="6" t="n">
        <v>71.9057143</v>
      </c>
      <c r="I1896" s="6" t="n">
        <v>-5033.400001</v>
      </c>
      <c r="J1896" s="6" t="n">
        <v>-128.099999</v>
      </c>
      <c r="K1896" s="6" t="n">
        <v>-15.1</v>
      </c>
      <c r="L1896" s="6" t="n">
        <v>-0</v>
      </c>
      <c r="M1896" s="6" t="s">
        <f>=I1896+J1896+K1896+L1896</f>
      </c>
      <c r="N1896" s="16"/>
      <c r="O1896" s="16" t="s">
        <v>596</v>
      </c>
    </row>
    <row collapsed="false" customFormat="false" customHeight="false" hidden="false" ht="12.1" outlineLevel="0" r="1897">
      <c r="A1897" s="20" t="n">
        <v>46016.465902778</v>
      </c>
      <c r="B1897" s="16" t="s">
        <v>23</v>
      </c>
      <c r="C1897" s="16" t="s">
        <v>603</v>
      </c>
      <c r="D1897" s="16" t="s">
        <v>380</v>
      </c>
      <c r="E1897" s="16" t="s">
        <v>18</v>
      </c>
      <c r="F1897" s="16" t="s">
        <v>20</v>
      </c>
      <c r="G1897" s="7" t="n">
        <v>2</v>
      </c>
      <c r="H1897" s="6" t="n">
        <v>111.34</v>
      </c>
      <c r="I1897" s="6" t="n">
        <v>-222.68</v>
      </c>
      <c r="J1897" s="6" t="n">
        <v>-0</v>
      </c>
      <c r="K1897" s="6" t="n">
        <v>-0.67</v>
      </c>
      <c r="L1897" s="6" t="n">
        <v>-0</v>
      </c>
      <c r="M1897" s="6" t="s">
        <f>=I1897+J1897+K1897+L1897</f>
      </c>
      <c r="N1897" s="16"/>
      <c r="O1897" s="16" t="s">
        <v>596</v>
      </c>
    </row>
    <row collapsed="false" customFormat="false" customHeight="false" hidden="false" ht="12.1" outlineLevel="0" r="1898">
      <c r="A1898" s="20" t="n">
        <v>46016.487523148</v>
      </c>
      <c r="B1898" s="16" t="s">
        <v>466</v>
      </c>
      <c r="C1898" s="16" t="s">
        <v>730</v>
      </c>
      <c r="D1898" s="16" t="s">
        <v>380</v>
      </c>
      <c r="E1898" s="16" t="s">
        <v>92</v>
      </c>
      <c r="F1898" s="16" t="s">
        <v>20</v>
      </c>
      <c r="G1898" s="7" t="n">
        <v>9</v>
      </c>
      <c r="H1898" s="6" t="n">
        <v>70.69</v>
      </c>
      <c r="I1898" s="6" t="n">
        <v>-6362.1</v>
      </c>
      <c r="J1898" s="6" t="n">
        <v>-164.7</v>
      </c>
      <c r="K1898" s="6" t="n">
        <v>-19.09</v>
      </c>
      <c r="L1898" s="6" t="n">
        <v>-0</v>
      </c>
      <c r="M1898" s="6" t="s">
        <f>=I1898+J1898+K1898+L1898</f>
      </c>
      <c r="N1898" s="16"/>
      <c r="O1898" s="16" t="s">
        <v>596</v>
      </c>
    </row>
    <row collapsed="false" customFormat="false" customHeight="false" hidden="false" ht="12.1" outlineLevel="0" r="1899">
      <c r="A1899" s="29" t="n">
        <v>46016.511168981</v>
      </c>
      <c r="B1899" s="30" t="s">
        <v>35</v>
      </c>
      <c r="C1899" s="30" t="s">
        <v>576</v>
      </c>
      <c r="D1899" s="30" t="s">
        <v>381</v>
      </c>
      <c r="E1899" s="30" t="s">
        <v>18</v>
      </c>
      <c r="F1899" s="30" t="s">
        <v>20</v>
      </c>
      <c r="G1899" s="31" t="n">
        <v>-10</v>
      </c>
      <c r="H1899" s="32" t="n">
        <v>175.79</v>
      </c>
      <c r="I1899" s="32" t="n">
        <v>1757.9</v>
      </c>
      <c r="J1899" s="32" t="n">
        <v>0</v>
      </c>
      <c r="K1899" s="32" t="n">
        <v>-0.88</v>
      </c>
      <c r="L1899" s="32" t="n">
        <v>-0</v>
      </c>
      <c r="M1899" s="6" t="s">
        <f>=I1899+J1899+K1899+L1899</f>
      </c>
      <c r="N1899" s="30"/>
      <c r="O1899" s="30" t="s">
        <v>596</v>
      </c>
    </row>
    <row collapsed="false" customFormat="false" customHeight="false" hidden="false" ht="12.1" outlineLevel="0" r="1900">
      <c r="A1900" s="33" t="n">
        <v>46016.511388889</v>
      </c>
      <c r="B1900" s="34" t="s">
        <v>597</v>
      </c>
      <c r="C1900" s="34" t="s">
        <v>174</v>
      </c>
      <c r="D1900" s="34" t="s">
        <v>597</v>
      </c>
      <c r="E1900" s="34" t="s">
        <v>597</v>
      </c>
      <c r="F1900" s="34" t="s">
        <v>20</v>
      </c>
      <c r="G1900" s="35" t="n">
        <v>1</v>
      </c>
      <c r="H1900" s="36" t="n">
        <v>-1</v>
      </c>
      <c r="I1900" s="36" t="n">
        <v>-390</v>
      </c>
      <c r="J1900" s="36" t="n">
        <v>0</v>
      </c>
      <c r="K1900" s="36" t="n">
        <v>-0</v>
      </c>
      <c r="L1900" s="36" t="n">
        <v>-0</v>
      </c>
      <c r="M1900" s="6" t="s">
        <f>=I1900+J1900+K1900+L1900</f>
      </c>
      <c r="N1900" s="34"/>
      <c r="O1900" s="34" t="s">
        <v>596</v>
      </c>
    </row>
    <row collapsed="false" customFormat="false" customHeight="false" hidden="false" ht="12.1" outlineLevel="0" r="1901">
      <c r="A1901" s="21" t="n">
        <v>46016.729594907</v>
      </c>
      <c r="B1901" s="22" t="s">
        <v>535</v>
      </c>
      <c r="C1901" s="22" t="s">
        <v>174</v>
      </c>
      <c r="D1901" s="22" t="s">
        <v>535</v>
      </c>
      <c r="E1901" s="22" t="s">
        <v>535</v>
      </c>
      <c r="F1901" s="22" t="s">
        <v>20</v>
      </c>
      <c r="G1901" s="23" t="n">
        <v>1</v>
      </c>
      <c r="H1901" s="24" t="n">
        <v>1</v>
      </c>
      <c r="I1901" s="24" t="n">
        <v>12000</v>
      </c>
      <c r="J1901" s="24" t="n">
        <v>0</v>
      </c>
      <c r="K1901" s="24" t="n">
        <v>-0</v>
      </c>
      <c r="L1901" s="24" t="n">
        <v>-0</v>
      </c>
      <c r="M1901" s="6" t="s">
        <f>=I1901+J1901+K1901+L1901</f>
      </c>
      <c r="N1901" s="22"/>
      <c r="O1901" s="22" t="s">
        <v>596</v>
      </c>
    </row>
    <row collapsed="false" customFormat="false" customHeight="false" hidden="false" ht="12.1" outlineLevel="0" r="1902">
      <c r="A1902" s="29" t="n">
        <v>46016.73505787</v>
      </c>
      <c r="B1902" s="30" t="s">
        <v>31</v>
      </c>
      <c r="C1902" s="30" t="s">
        <v>594</v>
      </c>
      <c r="D1902" s="30" t="s">
        <v>381</v>
      </c>
      <c r="E1902" s="30" t="s">
        <v>18</v>
      </c>
      <c r="F1902" s="30" t="s">
        <v>20</v>
      </c>
      <c r="G1902" s="31" t="n">
        <v>-1</v>
      </c>
      <c r="H1902" s="32" t="n">
        <v>4485.5</v>
      </c>
      <c r="I1902" s="32" t="n">
        <v>4485.5</v>
      </c>
      <c r="J1902" s="32" t="n">
        <v>0</v>
      </c>
      <c r="K1902" s="32" t="n">
        <v>-2.24</v>
      </c>
      <c r="L1902" s="32" t="n">
        <v>-0</v>
      </c>
      <c r="M1902" s="6" t="s">
        <f>=I1902+J1902+K1902+L1902</f>
      </c>
      <c r="N1902" s="30"/>
      <c r="O1902" s="30" t="s">
        <v>596</v>
      </c>
    </row>
    <row collapsed="false" customFormat="false" customHeight="false" hidden="false" ht="12.1" outlineLevel="0" r="1903">
      <c r="A1903" s="33" t="n">
        <v>46016.816782407</v>
      </c>
      <c r="B1903" s="34" t="s">
        <v>597</v>
      </c>
      <c r="C1903" s="34" t="s">
        <v>732</v>
      </c>
      <c r="D1903" s="34" t="s">
        <v>597</v>
      </c>
      <c r="E1903" s="34" t="s">
        <v>597</v>
      </c>
      <c r="F1903" s="34" t="s">
        <v>20</v>
      </c>
      <c r="G1903" s="35" t="n">
        <v>1</v>
      </c>
      <c r="H1903" s="36" t="n">
        <v>-0.44</v>
      </c>
      <c r="I1903" s="36" t="n">
        <v>-0.44</v>
      </c>
      <c r="J1903" s="36" t="n">
        <v>0</v>
      </c>
      <c r="K1903" s="36" t="n">
        <v>-0</v>
      </c>
      <c r="L1903" s="36" t="n">
        <v>-0</v>
      </c>
      <c r="M1903" s="6" t="s">
        <f>=I1903+J1903+K1903+L1903</f>
      </c>
      <c r="N1903" s="34"/>
      <c r="O1903" s="34" t="s">
        <v>679</v>
      </c>
    </row>
    <row collapsed="false" customFormat="false" customHeight="false" hidden="false" ht="12.1" outlineLevel="0" r="1904">
      <c r="A1904" s="20" t="n">
        <v>46016.883912037</v>
      </c>
      <c r="B1904" s="16" t="s">
        <v>384</v>
      </c>
      <c r="C1904" s="16" t="s">
        <v>537</v>
      </c>
      <c r="D1904" s="16" t="s">
        <v>380</v>
      </c>
      <c r="E1904" s="16" t="s">
        <v>18</v>
      </c>
      <c r="F1904" s="16" t="s">
        <v>20</v>
      </c>
      <c r="G1904" s="7" t="n">
        <v>3</v>
      </c>
      <c r="H1904" s="6" t="n">
        <v>124.05</v>
      </c>
      <c r="I1904" s="6" t="n">
        <v>-372.15</v>
      </c>
      <c r="J1904" s="6" t="n">
        <v>-0</v>
      </c>
      <c r="K1904" s="6" t="n">
        <v>-0.22</v>
      </c>
      <c r="L1904" s="6" t="n">
        <v>-0</v>
      </c>
      <c r="M1904" s="6" t="s">
        <f>=I1904+J1904+K1904+L1904</f>
      </c>
      <c r="N1904" s="16"/>
      <c r="O1904" s="16" t="s">
        <v>639</v>
      </c>
    </row>
    <row collapsed="false" customFormat="false" customHeight="false" hidden="false" ht="12.1" outlineLevel="0" r="1905">
      <c r="A1905" s="21" t="n">
        <v>46017.020636574</v>
      </c>
      <c r="B1905" s="22" t="s">
        <v>535</v>
      </c>
      <c r="C1905" s="22" t="s">
        <v>208</v>
      </c>
      <c r="D1905" s="22" t="s">
        <v>535</v>
      </c>
      <c r="E1905" s="22" t="s">
        <v>535</v>
      </c>
      <c r="F1905" s="22" t="s">
        <v>20</v>
      </c>
      <c r="G1905" s="23" t="n">
        <v>1</v>
      </c>
      <c r="H1905" s="24" t="n">
        <v>5000</v>
      </c>
      <c r="I1905" s="24" t="n">
        <v>5000</v>
      </c>
      <c r="J1905" s="24" t="n">
        <v>0</v>
      </c>
      <c r="K1905" s="24" t="n">
        <v>-0</v>
      </c>
      <c r="L1905" s="24" t="n">
        <v>-0</v>
      </c>
      <c r="M1905" s="6" t="s">
        <f>=I1905+J1905+K1905+L1905</f>
      </c>
      <c r="N1905" s="22"/>
      <c r="O1905" s="22" t="s">
        <v>536</v>
      </c>
    </row>
    <row collapsed="false" customFormat="false" customHeight="false" hidden="false" ht="12.1" outlineLevel="0" r="1906">
      <c r="A1906" s="29" t="n">
        <v>46017.502858796</v>
      </c>
      <c r="B1906" s="30" t="s">
        <v>467</v>
      </c>
      <c r="C1906" s="30" t="s">
        <v>731</v>
      </c>
      <c r="D1906" s="30" t="s">
        <v>381</v>
      </c>
      <c r="E1906" s="30" t="s">
        <v>92</v>
      </c>
      <c r="F1906" s="30" t="s">
        <v>20</v>
      </c>
      <c r="G1906" s="31" t="n">
        <v>-1</v>
      </c>
      <c r="H1906" s="32" t="n">
        <v>74.5</v>
      </c>
      <c r="I1906" s="32" t="n">
        <v>745</v>
      </c>
      <c r="J1906" s="32" t="n">
        <v>1.01</v>
      </c>
      <c r="K1906" s="32" t="n">
        <v>-0.37</v>
      </c>
      <c r="L1906" s="32" t="n">
        <v>-0</v>
      </c>
      <c r="M1906" s="6" t="s">
        <f>=I1906+J1906+K1906+L1906</f>
      </c>
      <c r="N1906" s="30"/>
      <c r="O1906" s="30" t="s">
        <v>596</v>
      </c>
    </row>
    <row collapsed="false" customFormat="false" customHeight="false" hidden="false" ht="12.1" outlineLevel="0" r="1907">
      <c r="A1907" s="29" t="n">
        <v>46017.552164352</v>
      </c>
      <c r="B1907" s="30" t="s">
        <v>466</v>
      </c>
      <c r="C1907" s="30" t="s">
        <v>730</v>
      </c>
      <c r="D1907" s="30" t="s">
        <v>381</v>
      </c>
      <c r="E1907" s="30" t="s">
        <v>92</v>
      </c>
      <c r="F1907" s="30" t="s">
        <v>20</v>
      </c>
      <c r="G1907" s="31" t="n">
        <v>-25</v>
      </c>
      <c r="H1907" s="32" t="n">
        <v>74.16</v>
      </c>
      <c r="I1907" s="32" t="n">
        <v>18540</v>
      </c>
      <c r="J1907" s="32" t="n">
        <v>479.25</v>
      </c>
      <c r="K1907" s="32" t="n">
        <v>-9.27</v>
      </c>
      <c r="L1907" s="32" t="n">
        <v>-0</v>
      </c>
      <c r="M1907" s="6" t="s">
        <f>=I1907+J1907+K1907+L1907</f>
      </c>
      <c r="N1907" s="30"/>
      <c r="O1907" s="30" t="s">
        <v>596</v>
      </c>
    </row>
    <row collapsed="false" customFormat="false" customHeight="false" hidden="false" ht="12.1" outlineLevel="0" r="1908">
      <c r="A1908" s="37" t="n">
        <v>46017.559606481</v>
      </c>
      <c r="B1908" s="38" t="s">
        <v>612</v>
      </c>
      <c r="C1908" s="38" t="s">
        <v>174</v>
      </c>
      <c r="D1908" s="38" t="s">
        <v>612</v>
      </c>
      <c r="E1908" s="38" t="s">
        <v>612</v>
      </c>
      <c r="F1908" s="38" t="s">
        <v>20</v>
      </c>
      <c r="G1908" s="39" t="n">
        <v>1</v>
      </c>
      <c r="H1908" s="40" t="n">
        <v>-1</v>
      </c>
      <c r="I1908" s="40" t="n">
        <v>-31380.82</v>
      </c>
      <c r="J1908" s="40" t="n">
        <v>0</v>
      </c>
      <c r="K1908" s="40" t="n">
        <v>-0</v>
      </c>
      <c r="L1908" s="40" t="n">
        <v>-0</v>
      </c>
      <c r="M1908" s="6" t="s">
        <f>=I1908+J1908+K1908+L1908</f>
      </c>
      <c r="N1908" s="38"/>
      <c r="O1908" s="38" t="s">
        <v>596</v>
      </c>
    </row>
    <row collapsed="false" customFormat="false" customHeight="false" hidden="false" ht="12.1" outlineLevel="0" r="1909">
      <c r="A1909" s="33" t="n">
        <v>46017.559606481</v>
      </c>
      <c r="B1909" s="34" t="s">
        <v>613</v>
      </c>
      <c r="C1909" s="34" t="s">
        <v>174</v>
      </c>
      <c r="D1909" s="34" t="s">
        <v>613</v>
      </c>
      <c r="E1909" s="34" t="s">
        <v>613</v>
      </c>
      <c r="F1909" s="34" t="s">
        <v>20</v>
      </c>
      <c r="G1909" s="35" t="n">
        <v>1</v>
      </c>
      <c r="H1909" s="36" t="n">
        <v>-43</v>
      </c>
      <c r="I1909" s="36" t="n">
        <v>-43</v>
      </c>
      <c r="J1909" s="36" t="n">
        <v>0</v>
      </c>
      <c r="K1909" s="36" t="n">
        <v>-0</v>
      </c>
      <c r="L1909" s="36" t="n">
        <v>-0</v>
      </c>
      <c r="M1909" s="6" t="s">
        <f>=I1909+J1909+K1909+L1909</f>
      </c>
      <c r="N1909" s="34"/>
      <c r="O1909" s="34" t="s">
        <v>596</v>
      </c>
    </row>
    <row collapsed="false" customFormat="false" customHeight="false" hidden="false" ht="12.1" outlineLevel="0" r="1910">
      <c r="A1910" s="29" t="n">
        <v>46017.583900463</v>
      </c>
      <c r="B1910" s="30" t="s">
        <v>462</v>
      </c>
      <c r="C1910" s="30" t="s">
        <v>709</v>
      </c>
      <c r="D1910" s="30" t="s">
        <v>381</v>
      </c>
      <c r="E1910" s="30" t="s">
        <v>50</v>
      </c>
      <c r="F1910" s="30" t="s">
        <v>20</v>
      </c>
      <c r="G1910" s="31" t="n">
        <v>-30</v>
      </c>
      <c r="H1910" s="32" t="n">
        <v>140.15</v>
      </c>
      <c r="I1910" s="32" t="n">
        <v>4204.5</v>
      </c>
      <c r="J1910" s="32" t="n">
        <v>0</v>
      </c>
      <c r="K1910" s="32" t="n">
        <v>-0.84</v>
      </c>
      <c r="L1910" s="32" t="n">
        <v>-0</v>
      </c>
      <c r="M1910" s="6" t="s">
        <f>=I1910+J1910+K1910+L1910</f>
      </c>
      <c r="N1910" s="30"/>
      <c r="O1910" s="30" t="s">
        <v>536</v>
      </c>
    </row>
    <row collapsed="false" customFormat="false" customHeight="false" hidden="false" ht="12.1" outlineLevel="0" r="1911">
      <c r="A1911" s="20" t="n">
        <v>46017.583935185</v>
      </c>
      <c r="B1911" s="16" t="s">
        <v>384</v>
      </c>
      <c r="C1911" s="16" t="s">
        <v>537</v>
      </c>
      <c r="D1911" s="16" t="s">
        <v>380</v>
      </c>
      <c r="E1911" s="16" t="s">
        <v>18</v>
      </c>
      <c r="F1911" s="16" t="s">
        <v>20</v>
      </c>
      <c r="G1911" s="7" t="n">
        <v>10</v>
      </c>
      <c r="H1911" s="6" t="n">
        <v>126.14</v>
      </c>
      <c r="I1911" s="6" t="n">
        <v>-1261.4</v>
      </c>
      <c r="J1911" s="6" t="n">
        <v>-0</v>
      </c>
      <c r="K1911" s="6" t="n">
        <v>-1.01</v>
      </c>
      <c r="L1911" s="6" t="n">
        <v>-0</v>
      </c>
      <c r="M1911" s="6" t="s">
        <f>=I1911+J1911+K1911+L1911</f>
      </c>
      <c r="N1911" s="16"/>
      <c r="O1911" s="16" t="s">
        <v>536</v>
      </c>
    </row>
    <row collapsed="false" customFormat="false" customHeight="false" hidden="false" ht="12.1" outlineLevel="0" r="1912">
      <c r="A1912" s="20" t="n">
        <v>46017.583935185</v>
      </c>
      <c r="B1912" s="16" t="s">
        <v>459</v>
      </c>
      <c r="C1912" s="16" t="s">
        <v>706</v>
      </c>
      <c r="D1912" s="16" t="s">
        <v>380</v>
      </c>
      <c r="E1912" s="16" t="s">
        <v>18</v>
      </c>
      <c r="F1912" s="16" t="s">
        <v>20</v>
      </c>
      <c r="G1912" s="7" t="n">
        <v>1</v>
      </c>
      <c r="H1912" s="6" t="n">
        <v>574.9</v>
      </c>
      <c r="I1912" s="6" t="n">
        <v>-574.9</v>
      </c>
      <c r="J1912" s="6" t="n">
        <v>-0</v>
      </c>
      <c r="K1912" s="6" t="n">
        <v>-0.46</v>
      </c>
      <c r="L1912" s="6" t="n">
        <v>-0</v>
      </c>
      <c r="M1912" s="6" t="s">
        <f>=I1912+J1912+K1912+L1912</f>
      </c>
      <c r="N1912" s="16"/>
      <c r="O1912" s="16" t="s">
        <v>536</v>
      </c>
    </row>
    <row collapsed="false" customFormat="false" customHeight="false" hidden="false" ht="12.1" outlineLevel="0" r="1913">
      <c r="A1913" s="20" t="n">
        <v>46017.583946759</v>
      </c>
      <c r="B1913" s="16" t="s">
        <v>393</v>
      </c>
      <c r="C1913" s="16" t="s">
        <v>548</v>
      </c>
      <c r="D1913" s="16" t="s">
        <v>380</v>
      </c>
      <c r="E1913" s="16" t="s">
        <v>18</v>
      </c>
      <c r="F1913" s="16" t="s">
        <v>20</v>
      </c>
      <c r="G1913" s="7" t="n">
        <v>1</v>
      </c>
      <c r="H1913" s="6" t="n">
        <v>5727.5</v>
      </c>
      <c r="I1913" s="6" t="n">
        <v>-5727.5</v>
      </c>
      <c r="J1913" s="6" t="n">
        <v>-0</v>
      </c>
      <c r="K1913" s="6" t="n">
        <v>-4.58</v>
      </c>
      <c r="L1913" s="6" t="n">
        <v>-0</v>
      </c>
      <c r="M1913" s="6" t="s">
        <f>=I1913+J1913+K1913+L1913</f>
      </c>
      <c r="N1913" s="16"/>
      <c r="O1913" s="16" t="s">
        <v>536</v>
      </c>
    </row>
    <row collapsed="false" customFormat="false" customHeight="false" hidden="false" ht="12.1" outlineLevel="0" r="1914">
      <c r="A1914" s="20" t="n">
        <v>46017.583946759</v>
      </c>
      <c r="B1914" s="16" t="s">
        <v>17</v>
      </c>
      <c r="C1914" s="16" t="s">
        <v>538</v>
      </c>
      <c r="D1914" s="16" t="s">
        <v>380</v>
      </c>
      <c r="E1914" s="16" t="s">
        <v>18</v>
      </c>
      <c r="F1914" s="16" t="s">
        <v>20</v>
      </c>
      <c r="G1914" s="7" t="n">
        <v>3</v>
      </c>
      <c r="H1914" s="6" t="n">
        <v>301.5</v>
      </c>
      <c r="I1914" s="6" t="n">
        <v>-904.5</v>
      </c>
      <c r="J1914" s="6" t="n">
        <v>-0</v>
      </c>
      <c r="K1914" s="6" t="n">
        <v>-0.73</v>
      </c>
      <c r="L1914" s="6" t="n">
        <v>-0</v>
      </c>
      <c r="M1914" s="6" t="s">
        <f>=I1914+J1914+K1914+L1914</f>
      </c>
      <c r="N1914" s="16"/>
      <c r="O1914" s="16" t="s">
        <v>536</v>
      </c>
    </row>
    <row collapsed="false" customFormat="false" customHeight="false" hidden="false" ht="12.1" outlineLevel="0" r="1915">
      <c r="A1915" s="20" t="n">
        <v>46017.583946759</v>
      </c>
      <c r="B1915" s="16" t="s">
        <v>419</v>
      </c>
      <c r="C1915" s="16" t="s">
        <v>587</v>
      </c>
      <c r="D1915" s="16" t="s">
        <v>380</v>
      </c>
      <c r="E1915" s="16" t="s">
        <v>50</v>
      </c>
      <c r="F1915" s="16" t="s">
        <v>20</v>
      </c>
      <c r="G1915" s="7" t="n">
        <v>65</v>
      </c>
      <c r="H1915" s="6" t="n">
        <v>2.751</v>
      </c>
      <c r="I1915" s="6" t="n">
        <v>-178.82</v>
      </c>
      <c r="J1915" s="6" t="n">
        <v>-0</v>
      </c>
      <c r="K1915" s="6" t="n">
        <v>-0.03</v>
      </c>
      <c r="L1915" s="6" t="n">
        <v>-0</v>
      </c>
      <c r="M1915" s="6" t="s">
        <f>=I1915+J1915+K1915+L1915</f>
      </c>
      <c r="N1915" s="16"/>
      <c r="O1915" s="16" t="s">
        <v>536</v>
      </c>
    </row>
    <row collapsed="false" customFormat="false" customHeight="false" hidden="false" ht="12.1" outlineLevel="0" r="1916">
      <c r="A1916" s="20" t="n">
        <v>46017.583946759</v>
      </c>
      <c r="B1916" s="16" t="s">
        <v>73</v>
      </c>
      <c r="C1916" s="16" t="s">
        <v>565</v>
      </c>
      <c r="D1916" s="16" t="s">
        <v>380</v>
      </c>
      <c r="E1916" s="16" t="s">
        <v>50</v>
      </c>
      <c r="F1916" s="16" t="s">
        <v>20</v>
      </c>
      <c r="G1916" s="7" t="n">
        <v>8</v>
      </c>
      <c r="H1916" s="6" t="n">
        <v>1.8825</v>
      </c>
      <c r="I1916" s="6" t="n">
        <v>-15.06</v>
      </c>
      <c r="J1916" s="6" t="n">
        <v>-0</v>
      </c>
      <c r="K1916" s="6" t="n">
        <v>-0</v>
      </c>
      <c r="L1916" s="6" t="n">
        <v>-0</v>
      </c>
      <c r="M1916" s="6" t="s">
        <f>=I1916+J1916+K1916+L1916</f>
      </c>
      <c r="N1916" s="16"/>
      <c r="O1916" s="16" t="s">
        <v>536</v>
      </c>
    </row>
    <row collapsed="false" customFormat="false" customHeight="false" hidden="false" ht="12.1" outlineLevel="0" r="1917">
      <c r="A1917" s="20" t="n">
        <v>46017.583958333</v>
      </c>
      <c r="B1917" s="16" t="s">
        <v>461</v>
      </c>
      <c r="C1917" s="16" t="s">
        <v>708</v>
      </c>
      <c r="D1917" s="16" t="s">
        <v>380</v>
      </c>
      <c r="E1917" s="16" t="s">
        <v>18</v>
      </c>
      <c r="F1917" s="16" t="s">
        <v>20</v>
      </c>
      <c r="G1917" s="7" t="n">
        <v>10</v>
      </c>
      <c r="H1917" s="6" t="n">
        <v>63.64</v>
      </c>
      <c r="I1917" s="6" t="n">
        <v>-636.4</v>
      </c>
      <c r="J1917" s="6" t="n">
        <v>-0</v>
      </c>
      <c r="K1917" s="6" t="n">
        <v>-0.51</v>
      </c>
      <c r="L1917" s="6" t="n">
        <v>-0</v>
      </c>
      <c r="M1917" s="6" t="s">
        <f>=I1917+J1917+K1917+L1917</f>
      </c>
      <c r="N1917" s="16"/>
      <c r="O1917" s="16" t="s">
        <v>536</v>
      </c>
    </row>
    <row collapsed="false" customFormat="false" customHeight="false" hidden="false" ht="12.1" outlineLevel="0" r="1918">
      <c r="A1918" s="29" t="n">
        <v>46017.637986111</v>
      </c>
      <c r="B1918" s="30" t="s">
        <v>62</v>
      </c>
      <c r="C1918" s="30" t="s">
        <v>657</v>
      </c>
      <c r="D1918" s="30" t="s">
        <v>381</v>
      </c>
      <c r="E1918" s="30" t="s">
        <v>50</v>
      </c>
      <c r="F1918" s="30" t="s">
        <v>20</v>
      </c>
      <c r="G1918" s="31" t="n">
        <v>-57</v>
      </c>
      <c r="H1918" s="32" t="n">
        <v>160.57</v>
      </c>
      <c r="I1918" s="32" t="n">
        <v>9152.49</v>
      </c>
      <c r="J1918" s="32" t="n">
        <v>0</v>
      </c>
      <c r="K1918" s="32" t="n">
        <v>-0</v>
      </c>
      <c r="L1918" s="32" t="n">
        <v>-0</v>
      </c>
      <c r="M1918" s="6" t="s">
        <f>=I1918+J1918+K1918+L1918</f>
      </c>
      <c r="N1918" s="30"/>
      <c r="O1918" s="30" t="s">
        <v>643</v>
      </c>
    </row>
    <row collapsed="false" customFormat="false" customHeight="false" hidden="false" ht="12.1" outlineLevel="0" r="1919">
      <c r="A1919" s="20" t="n">
        <v>46017.640185185</v>
      </c>
      <c r="B1919" s="16" t="s">
        <v>468</v>
      </c>
      <c r="C1919" s="16" t="s">
        <v>733</v>
      </c>
      <c r="D1919" s="16" t="s">
        <v>380</v>
      </c>
      <c r="E1919" s="16" t="s">
        <v>92</v>
      </c>
      <c r="F1919" s="16" t="s">
        <v>20</v>
      </c>
      <c r="G1919" s="7" t="n">
        <v>1</v>
      </c>
      <c r="H1919" s="6" t="n">
        <v>83.99</v>
      </c>
      <c r="I1919" s="6" t="n">
        <v>-839.9</v>
      </c>
      <c r="J1919" s="6" t="n">
        <v>-8.33</v>
      </c>
      <c r="K1919" s="6" t="n">
        <v>-0</v>
      </c>
      <c r="L1919" s="6" t="n">
        <v>-0</v>
      </c>
      <c r="M1919" s="6" t="s">
        <f>=I1919+J1919+K1919+L1919</f>
      </c>
      <c r="N1919" s="16"/>
      <c r="O1919" s="16" t="s">
        <v>643</v>
      </c>
    </row>
    <row collapsed="false" customFormat="false" customHeight="false" hidden="false" ht="12.1" outlineLevel="0" r="1920">
      <c r="A1920" s="20" t="n">
        <v>46017.644027778</v>
      </c>
      <c r="B1920" s="16" t="s">
        <v>469</v>
      </c>
      <c r="C1920" s="16" t="s">
        <v>734</v>
      </c>
      <c r="D1920" s="16" t="s">
        <v>380</v>
      </c>
      <c r="E1920" s="16" t="s">
        <v>92</v>
      </c>
      <c r="F1920" s="16" t="s">
        <v>20</v>
      </c>
      <c r="G1920" s="7" t="n">
        <v>1</v>
      </c>
      <c r="H1920" s="6" t="n">
        <v>96.83</v>
      </c>
      <c r="I1920" s="6" t="n">
        <v>-968.3</v>
      </c>
      <c r="J1920" s="6" t="n">
        <v>-15.53</v>
      </c>
      <c r="K1920" s="6" t="n">
        <v>-0</v>
      </c>
      <c r="L1920" s="6" t="n">
        <v>-0</v>
      </c>
      <c r="M1920" s="6" t="s">
        <f>=I1920+J1920+K1920+L1920</f>
      </c>
      <c r="N1920" s="16"/>
      <c r="O1920" s="16" t="s">
        <v>643</v>
      </c>
    </row>
    <row collapsed="false" customFormat="false" customHeight="false" hidden="false" ht="12.1" outlineLevel="0" r="1921">
      <c r="A1921" s="20" t="n">
        <v>46017.645960648</v>
      </c>
      <c r="B1921" s="16" t="s">
        <v>470</v>
      </c>
      <c r="C1921" s="16" t="s">
        <v>735</v>
      </c>
      <c r="D1921" s="16" t="s">
        <v>380</v>
      </c>
      <c r="E1921" s="16" t="s">
        <v>92</v>
      </c>
      <c r="F1921" s="16" t="s">
        <v>20</v>
      </c>
      <c r="G1921" s="7" t="n">
        <v>1</v>
      </c>
      <c r="H1921" s="6" t="n">
        <v>98.01</v>
      </c>
      <c r="I1921" s="6" t="n">
        <v>-898.75</v>
      </c>
      <c r="J1921" s="6" t="n">
        <v>-1.36</v>
      </c>
      <c r="K1921" s="6" t="n">
        <v>-0</v>
      </c>
      <c r="L1921" s="6" t="n">
        <v>-0</v>
      </c>
      <c r="M1921" s="6" t="s">
        <f>=I1921+J1921+K1921+L1921</f>
      </c>
      <c r="N1921" s="16"/>
      <c r="O1921" s="16" t="s">
        <v>643</v>
      </c>
    </row>
    <row collapsed="false" customFormat="false" customHeight="false" hidden="false" ht="12.1" outlineLevel="0" r="1922">
      <c r="A1922" s="20" t="n">
        <v>46017.647523148</v>
      </c>
      <c r="B1922" s="16" t="s">
        <v>471</v>
      </c>
      <c r="C1922" s="16" t="s">
        <v>736</v>
      </c>
      <c r="D1922" s="16" t="s">
        <v>380</v>
      </c>
      <c r="E1922" s="16" t="s">
        <v>92</v>
      </c>
      <c r="F1922" s="16" t="s">
        <v>20</v>
      </c>
      <c r="G1922" s="7" t="n">
        <v>1</v>
      </c>
      <c r="H1922" s="6" t="n">
        <v>100.29</v>
      </c>
      <c r="I1922" s="6" t="n">
        <v>-1002.9</v>
      </c>
      <c r="J1922" s="6" t="n">
        <v>-14.18</v>
      </c>
      <c r="K1922" s="6" t="n">
        <v>-0</v>
      </c>
      <c r="L1922" s="6" t="n">
        <v>-0</v>
      </c>
      <c r="M1922" s="6" t="s">
        <f>=I1922+J1922+K1922+L1922</f>
      </c>
      <c r="N1922" s="16"/>
      <c r="O1922" s="16" t="s">
        <v>643</v>
      </c>
    </row>
    <row collapsed="false" customFormat="false" customHeight="false" hidden="false" ht="12.1" outlineLevel="0" r="1923">
      <c r="A1923" s="20" t="n">
        <v>46017.649375</v>
      </c>
      <c r="B1923" s="16" t="s">
        <v>472</v>
      </c>
      <c r="C1923" s="16" t="s">
        <v>737</v>
      </c>
      <c r="D1923" s="16" t="s">
        <v>380</v>
      </c>
      <c r="E1923" s="16" t="s">
        <v>92</v>
      </c>
      <c r="F1923" s="16" t="s">
        <v>20</v>
      </c>
      <c r="G1923" s="7" t="n">
        <v>1</v>
      </c>
      <c r="H1923" s="6" t="n">
        <v>99.46</v>
      </c>
      <c r="I1923" s="6" t="n">
        <v>-994.6</v>
      </c>
      <c r="J1923" s="6" t="n">
        <v>-14.81</v>
      </c>
      <c r="K1923" s="6" t="n">
        <v>-0</v>
      </c>
      <c r="L1923" s="6" t="n">
        <v>-0</v>
      </c>
      <c r="M1923" s="6" t="s">
        <f>=I1923+J1923+K1923+L1923</f>
      </c>
      <c r="N1923" s="16"/>
      <c r="O1923" s="16" t="s">
        <v>643</v>
      </c>
    </row>
    <row collapsed="false" customFormat="false" customHeight="false" hidden="false" ht="12.1" outlineLevel="0" r="1924">
      <c r="A1924" s="20" t="n">
        <v>46017.649606481</v>
      </c>
      <c r="B1924" s="16" t="s">
        <v>473</v>
      </c>
      <c r="C1924" s="16" t="s">
        <v>738</v>
      </c>
      <c r="D1924" s="16" t="s">
        <v>380</v>
      </c>
      <c r="E1924" s="16" t="s">
        <v>92</v>
      </c>
      <c r="F1924" s="16" t="s">
        <v>20</v>
      </c>
      <c r="G1924" s="7" t="n">
        <v>1</v>
      </c>
      <c r="H1924" s="6" t="n">
        <v>101</v>
      </c>
      <c r="I1924" s="6" t="n">
        <v>-1010</v>
      </c>
      <c r="J1924" s="6" t="n">
        <v>-3.95</v>
      </c>
      <c r="K1924" s="6" t="n">
        <v>-0</v>
      </c>
      <c r="L1924" s="6" t="n">
        <v>-0</v>
      </c>
      <c r="M1924" s="6" t="s">
        <f>=I1924+J1924+K1924+L1924</f>
      </c>
      <c r="N1924" s="16"/>
      <c r="O1924" s="16" t="s">
        <v>643</v>
      </c>
    </row>
    <row collapsed="false" customFormat="false" customHeight="false" hidden="false" ht="12.1" outlineLevel="0" r="1925">
      <c r="A1925" s="20" t="n">
        <v>46017.649930556</v>
      </c>
      <c r="B1925" s="16" t="s">
        <v>451</v>
      </c>
      <c r="C1925" s="16" t="s">
        <v>648</v>
      </c>
      <c r="D1925" s="16" t="s">
        <v>380</v>
      </c>
      <c r="E1925" s="16" t="s">
        <v>92</v>
      </c>
      <c r="F1925" s="16" t="s">
        <v>20</v>
      </c>
      <c r="G1925" s="7" t="n">
        <v>1</v>
      </c>
      <c r="H1925" s="6" t="n">
        <v>98.62</v>
      </c>
      <c r="I1925" s="6" t="n">
        <v>-986.2</v>
      </c>
      <c r="J1925" s="6" t="n">
        <v>-0</v>
      </c>
      <c r="K1925" s="6" t="n">
        <v>-0</v>
      </c>
      <c r="L1925" s="6" t="n">
        <v>-0</v>
      </c>
      <c r="M1925" s="6" t="s">
        <f>=I1925+J1925+K1925+L1925</f>
      </c>
      <c r="N1925" s="16"/>
      <c r="O1925" s="16" t="s">
        <v>643</v>
      </c>
    </row>
    <row collapsed="false" customFormat="false" customHeight="false" hidden="false" ht="12.1" outlineLevel="0" r="1926">
      <c r="A1926" s="20" t="n">
        <v>46017.650196759</v>
      </c>
      <c r="B1926" s="16" t="s">
        <v>474</v>
      </c>
      <c r="C1926" s="16" t="s">
        <v>739</v>
      </c>
      <c r="D1926" s="16" t="s">
        <v>380</v>
      </c>
      <c r="E1926" s="16" t="s">
        <v>92</v>
      </c>
      <c r="F1926" s="16" t="s">
        <v>20</v>
      </c>
      <c r="G1926" s="7" t="n">
        <v>1</v>
      </c>
      <c r="H1926" s="6" t="n">
        <v>102.19</v>
      </c>
      <c r="I1926" s="6" t="n">
        <v>-1021.9</v>
      </c>
      <c r="J1926" s="6" t="n">
        <v>-1.37</v>
      </c>
      <c r="K1926" s="6" t="n">
        <v>-0</v>
      </c>
      <c r="L1926" s="6" t="n">
        <v>-0</v>
      </c>
      <c r="M1926" s="6" t="s">
        <f>=I1926+J1926+K1926+L1926</f>
      </c>
      <c r="N1926" s="16"/>
      <c r="O1926" s="16" t="s">
        <v>643</v>
      </c>
    </row>
    <row collapsed="false" customFormat="false" customHeight="false" hidden="false" ht="12.1" outlineLevel="0" r="1927">
      <c r="A1927" s="20" t="n">
        <v>46017.650208333</v>
      </c>
      <c r="B1927" s="16" t="s">
        <v>467</v>
      </c>
      <c r="C1927" s="16" t="s">
        <v>731</v>
      </c>
      <c r="D1927" s="16" t="s">
        <v>380</v>
      </c>
      <c r="E1927" s="16" t="s">
        <v>92</v>
      </c>
      <c r="F1927" s="16" t="s">
        <v>20</v>
      </c>
      <c r="G1927" s="7" t="n">
        <v>1</v>
      </c>
      <c r="H1927" s="6" t="n">
        <v>71.99</v>
      </c>
      <c r="I1927" s="6" t="n">
        <v>-719.9</v>
      </c>
      <c r="J1927" s="6" t="n">
        <v>-1.01</v>
      </c>
      <c r="K1927" s="6" t="n">
        <v>-0</v>
      </c>
      <c r="L1927" s="6" t="n">
        <v>-0</v>
      </c>
      <c r="M1927" s="6" t="s">
        <f>=I1927+J1927+K1927+L1927</f>
      </c>
      <c r="N1927" s="16"/>
      <c r="O1927" s="16" t="s">
        <v>643</v>
      </c>
    </row>
    <row collapsed="false" customFormat="false" customHeight="false" hidden="false" ht="12.1" outlineLevel="0" r="1928">
      <c r="A1928" s="33" t="n">
        <v>46017.8184375</v>
      </c>
      <c r="B1928" s="34" t="s">
        <v>597</v>
      </c>
      <c r="C1928" s="34" t="s">
        <v>740</v>
      </c>
      <c r="D1928" s="34" t="s">
        <v>597</v>
      </c>
      <c r="E1928" s="34" t="s">
        <v>597</v>
      </c>
      <c r="F1928" s="34" t="s">
        <v>20</v>
      </c>
      <c r="G1928" s="35" t="n">
        <v>1</v>
      </c>
      <c r="H1928" s="36" t="n">
        <v>-0.44</v>
      </c>
      <c r="I1928" s="36" t="n">
        <v>-0.44</v>
      </c>
      <c r="J1928" s="36" t="n">
        <v>0</v>
      </c>
      <c r="K1928" s="36" t="n">
        <v>-0</v>
      </c>
      <c r="L1928" s="36" t="n">
        <v>-0</v>
      </c>
      <c r="M1928" s="6" t="s">
        <f>=I1928+J1928+K1928+L1928</f>
      </c>
      <c r="N1928" s="34"/>
      <c r="O1928" s="34" t="s">
        <v>679</v>
      </c>
    </row>
    <row collapsed="false" customFormat="false" customHeight="false" hidden="false" ht="12.1" outlineLevel="0" r="1929">
      <c r="A1929" s="21" t="n">
        <v>46018.832905093</v>
      </c>
      <c r="B1929" s="22" t="s">
        <v>535</v>
      </c>
      <c r="C1929" s="22" t="s">
        <v>194</v>
      </c>
      <c r="D1929" s="22" t="s">
        <v>535</v>
      </c>
      <c r="E1929" s="22" t="s">
        <v>535</v>
      </c>
      <c r="F1929" s="22" t="s">
        <v>20</v>
      </c>
      <c r="G1929" s="23" t="n">
        <v>1</v>
      </c>
      <c r="H1929" s="24" t="n">
        <v>2200</v>
      </c>
      <c r="I1929" s="24" t="n">
        <v>2200</v>
      </c>
      <c r="J1929" s="24" t="n">
        <v>0</v>
      </c>
      <c r="K1929" s="24" t="n">
        <v>-0</v>
      </c>
      <c r="L1929" s="24" t="n">
        <v>-0</v>
      </c>
      <c r="M1929" s="6" t="s">
        <f>=I1929+J1929+K1929+L1929</f>
      </c>
      <c r="N1929" s="22"/>
      <c r="O1929" s="22" t="s">
        <v>643</v>
      </c>
    </row>
    <row collapsed="false" customFormat="false" customHeight="false" hidden="false" ht="12.1" outlineLevel="0" r="1930">
      <c r="A1930" s="29" t="n">
        <v>46019.66869213</v>
      </c>
      <c r="B1930" s="30" t="s">
        <v>414</v>
      </c>
      <c r="C1930" s="30" t="s">
        <v>581</v>
      </c>
      <c r="D1930" s="30" t="s">
        <v>381</v>
      </c>
      <c r="E1930" s="30" t="s">
        <v>18</v>
      </c>
      <c r="F1930" s="30" t="s">
        <v>20</v>
      </c>
      <c r="G1930" s="31" t="n">
        <v>-1</v>
      </c>
      <c r="H1930" s="32" t="n">
        <v>300.22</v>
      </c>
      <c r="I1930" s="32" t="n">
        <v>300.22</v>
      </c>
      <c r="J1930" s="32" t="n">
        <v>0</v>
      </c>
      <c r="K1930" s="32" t="n">
        <v>-0.18</v>
      </c>
      <c r="L1930" s="32" t="n">
        <v>-0</v>
      </c>
      <c r="M1930" s="6" t="s">
        <f>=I1930+J1930+K1930+L1930</f>
      </c>
      <c r="N1930" s="30"/>
      <c r="O1930" s="30" t="s">
        <v>639</v>
      </c>
    </row>
    <row collapsed="false" customFormat="false" customHeight="false" hidden="false" ht="12.1" outlineLevel="0" r="1931">
      <c r="A1931" s="20" t="n">
        <v>46019.698761574</v>
      </c>
      <c r="B1931" s="16" t="s">
        <v>458</v>
      </c>
      <c r="C1931" s="16" t="s">
        <v>704</v>
      </c>
      <c r="D1931" s="16" t="s">
        <v>380</v>
      </c>
      <c r="E1931" s="16" t="s">
        <v>18</v>
      </c>
      <c r="F1931" s="16" t="s">
        <v>20</v>
      </c>
      <c r="G1931" s="7" t="n">
        <v>5</v>
      </c>
      <c r="H1931" s="6" t="n">
        <v>58.85</v>
      </c>
      <c r="I1931" s="6" t="n">
        <v>-294.25</v>
      </c>
      <c r="J1931" s="6" t="n">
        <v>-0</v>
      </c>
      <c r="K1931" s="6" t="n">
        <v>-0.18</v>
      </c>
      <c r="L1931" s="6" t="n">
        <v>-0</v>
      </c>
      <c r="M1931" s="6" t="s">
        <f>=I1931+J1931+K1931+L1931</f>
      </c>
      <c r="N1931" s="16"/>
      <c r="O1931" s="16" t="s">
        <v>639</v>
      </c>
    </row>
    <row collapsed="false" customFormat="false" customHeight="false" hidden="false" ht="12.1" outlineLevel="0" r="1932">
      <c r="A1932" s="20" t="n">
        <v>46020.444560185</v>
      </c>
      <c r="B1932" s="16" t="s">
        <v>468</v>
      </c>
      <c r="C1932" s="16" t="s">
        <v>733</v>
      </c>
      <c r="D1932" s="16" t="s">
        <v>380</v>
      </c>
      <c r="E1932" s="16" t="s">
        <v>92</v>
      </c>
      <c r="F1932" s="16" t="s">
        <v>20</v>
      </c>
      <c r="G1932" s="7" t="n">
        <v>2</v>
      </c>
      <c r="H1932" s="6" t="n">
        <v>83.73</v>
      </c>
      <c r="I1932" s="6" t="n">
        <v>-1674.6</v>
      </c>
      <c r="J1932" s="6" t="n">
        <v>-17.7</v>
      </c>
      <c r="K1932" s="6" t="n">
        <v>-0</v>
      </c>
      <c r="L1932" s="6" t="n">
        <v>-0</v>
      </c>
      <c r="M1932" s="6" t="s">
        <f>=I1932+J1932+K1932+L1932</f>
      </c>
      <c r="N1932" s="16"/>
      <c r="O1932" s="16" t="s">
        <v>643</v>
      </c>
    </row>
    <row collapsed="false" customFormat="false" customHeight="false" hidden="false" ht="12.1" outlineLevel="0" r="1933">
      <c r="A1933" s="20" t="n">
        <v>46020.445868056</v>
      </c>
      <c r="B1933" s="16" t="s">
        <v>62</v>
      </c>
      <c r="C1933" s="16" t="s">
        <v>657</v>
      </c>
      <c r="D1933" s="16" t="s">
        <v>380</v>
      </c>
      <c r="E1933" s="16" t="s">
        <v>50</v>
      </c>
      <c r="F1933" s="16" t="s">
        <v>20</v>
      </c>
      <c r="G1933" s="7" t="n">
        <v>1</v>
      </c>
      <c r="H1933" s="6" t="n">
        <v>160.64</v>
      </c>
      <c r="I1933" s="6" t="n">
        <v>-160.64</v>
      </c>
      <c r="J1933" s="6" t="n">
        <v>-0</v>
      </c>
      <c r="K1933" s="6" t="n">
        <v>-0</v>
      </c>
      <c r="L1933" s="6" t="n">
        <v>-0</v>
      </c>
      <c r="M1933" s="6" t="s">
        <f>=I1933+J1933+K1933+L1933</f>
      </c>
      <c r="N1933" s="16"/>
      <c r="O1933" s="16" t="s">
        <v>643</v>
      </c>
    </row>
    <row collapsed="false" customFormat="false" customHeight="false" hidden="false" ht="12.1" outlineLevel="0" r="1934">
      <c r="A1934" s="20" t="n">
        <v>46020.446226852</v>
      </c>
      <c r="B1934" s="16" t="s">
        <v>423</v>
      </c>
      <c r="C1934" s="16" t="s">
        <v>591</v>
      </c>
      <c r="D1934" s="16" t="s">
        <v>380</v>
      </c>
      <c r="E1934" s="16" t="s">
        <v>18</v>
      </c>
      <c r="F1934" s="16" t="s">
        <v>20</v>
      </c>
      <c r="G1934" s="7" t="n">
        <v>1</v>
      </c>
      <c r="H1934" s="6" t="n">
        <v>537.7</v>
      </c>
      <c r="I1934" s="6" t="n">
        <v>-537.7</v>
      </c>
      <c r="J1934" s="6" t="n">
        <v>-0</v>
      </c>
      <c r="K1934" s="6" t="n">
        <v>-0</v>
      </c>
      <c r="L1934" s="6" t="n">
        <v>-0</v>
      </c>
      <c r="M1934" s="6" t="s">
        <f>=I1934+J1934+K1934+L1934</f>
      </c>
      <c r="N1934" s="16"/>
      <c r="O1934" s="16" t="s">
        <v>643</v>
      </c>
    </row>
    <row collapsed="false" customFormat="false" customHeight="false" hidden="false" ht="12.1" outlineLevel="0" r="1935">
      <c r="A1935" s="29" t="n">
        <v>46020.49099537</v>
      </c>
      <c r="B1935" s="30" t="s">
        <v>465</v>
      </c>
      <c r="C1935" s="30" t="s">
        <v>721</v>
      </c>
      <c r="D1935" s="30" t="s">
        <v>381</v>
      </c>
      <c r="E1935" s="30" t="s">
        <v>18</v>
      </c>
      <c r="F1935" s="30" t="s">
        <v>20</v>
      </c>
      <c r="G1935" s="31" t="n">
        <v>-10000</v>
      </c>
      <c r="H1935" s="32" t="n">
        <v>0.4784</v>
      </c>
      <c r="I1935" s="32" t="n">
        <v>4784</v>
      </c>
      <c r="J1935" s="32" t="n">
        <v>0</v>
      </c>
      <c r="K1935" s="32" t="n">
        <v>-0</v>
      </c>
      <c r="L1935" s="32" t="n">
        <v>-0</v>
      </c>
      <c r="M1935" s="6" t="s">
        <f>=I1935+J1935+K1935+L1935</f>
      </c>
      <c r="N1935" s="30"/>
      <c r="O1935" s="30" t="s">
        <v>643</v>
      </c>
    </row>
    <row collapsed="false" customFormat="false" customHeight="false" hidden="false" ht="12.1" outlineLevel="0" r="1936">
      <c r="A1936" s="20" t="n">
        <v>46020.678460648</v>
      </c>
      <c r="B1936" s="16" t="s">
        <v>470</v>
      </c>
      <c r="C1936" s="16" t="s">
        <v>735</v>
      </c>
      <c r="D1936" s="16" t="s">
        <v>380</v>
      </c>
      <c r="E1936" s="16" t="s">
        <v>92</v>
      </c>
      <c r="F1936" s="16" t="s">
        <v>20</v>
      </c>
      <c r="G1936" s="7" t="n">
        <v>3</v>
      </c>
      <c r="H1936" s="6" t="n">
        <v>98.35</v>
      </c>
      <c r="I1936" s="6" t="n">
        <v>-2705.61</v>
      </c>
      <c r="J1936" s="6" t="n">
        <v>-5.43</v>
      </c>
      <c r="K1936" s="6" t="n">
        <v>-0</v>
      </c>
      <c r="L1936" s="6" t="n">
        <v>-0</v>
      </c>
      <c r="M1936" s="6" t="s">
        <f>=I1936+J1936+K1936+L1936</f>
      </c>
      <c r="N1936" s="16"/>
      <c r="O1936" s="16" t="s">
        <v>643</v>
      </c>
    </row>
    <row collapsed="false" customFormat="false" customHeight="false" hidden="false" ht="12.1" outlineLevel="0" r="1937">
      <c r="A1937" s="20" t="n">
        <v>46020.678460648</v>
      </c>
      <c r="B1937" s="16" t="s">
        <v>470</v>
      </c>
      <c r="C1937" s="16" t="s">
        <v>735</v>
      </c>
      <c r="D1937" s="16" t="s">
        <v>380</v>
      </c>
      <c r="E1937" s="16" t="s">
        <v>92</v>
      </c>
      <c r="F1937" s="16" t="s">
        <v>20</v>
      </c>
      <c r="G1937" s="7" t="n">
        <v>1</v>
      </c>
      <c r="H1937" s="6" t="n">
        <v>98.36</v>
      </c>
      <c r="I1937" s="6" t="n">
        <v>-901.96</v>
      </c>
      <c r="J1937" s="6" t="n">
        <v>-1.81</v>
      </c>
      <c r="K1937" s="6" t="n">
        <v>-0</v>
      </c>
      <c r="L1937" s="6" t="n">
        <v>-0</v>
      </c>
      <c r="M1937" s="6" t="s">
        <f>=I1937+J1937+K1937+L1937</f>
      </c>
      <c r="N1937" s="16"/>
      <c r="O1937" s="16" t="s">
        <v>643</v>
      </c>
    </row>
    <row collapsed="false" customFormat="false" customHeight="false" hidden="false" ht="12.1" outlineLevel="0" r="1938">
      <c r="A1938" s="21" t="n">
        <v>46020.70275463</v>
      </c>
      <c r="B1938" s="22" t="s">
        <v>549</v>
      </c>
      <c r="C1938" s="22" t="s">
        <v>741</v>
      </c>
      <c r="D1938" s="22" t="s">
        <v>549</v>
      </c>
      <c r="E1938" s="22" t="s">
        <v>549</v>
      </c>
      <c r="F1938" s="22" t="s">
        <v>20</v>
      </c>
      <c r="G1938" s="23" t="n">
        <v>1</v>
      </c>
      <c r="H1938" s="24" t="n">
        <v>286.08</v>
      </c>
      <c r="I1938" s="24" t="n">
        <v>286.08</v>
      </c>
      <c r="J1938" s="24" t="n">
        <v>0</v>
      </c>
      <c r="K1938" s="24" t="n">
        <v>-0</v>
      </c>
      <c r="L1938" s="24" t="n">
        <v>-0</v>
      </c>
      <c r="M1938" s="6" t="s">
        <f>=I1938+J1938+K1938+L1938</f>
      </c>
      <c r="N1938" s="22"/>
      <c r="O1938" s="22" t="s">
        <v>643</v>
      </c>
    </row>
    <row collapsed="false" customFormat="false" customHeight="false" hidden="false" ht="12.1" outlineLevel="0" r="1939">
      <c r="A1939" s="21" t="n">
        <v>46020.739618056</v>
      </c>
      <c r="B1939" s="22" t="s">
        <v>549</v>
      </c>
      <c r="C1939" s="22" t="s">
        <v>742</v>
      </c>
      <c r="D1939" s="22" t="s">
        <v>549</v>
      </c>
      <c r="E1939" s="22" t="s">
        <v>549</v>
      </c>
      <c r="F1939" s="22" t="s">
        <v>20</v>
      </c>
      <c r="G1939" s="23" t="n">
        <v>1</v>
      </c>
      <c r="H1939" s="24" t="n">
        <v>1</v>
      </c>
      <c r="I1939" s="24" t="n">
        <v>15.21</v>
      </c>
      <c r="J1939" s="24" t="n">
        <v>0</v>
      </c>
      <c r="K1939" s="24" t="n">
        <v>-0</v>
      </c>
      <c r="L1939" s="24" t="n">
        <v>-0</v>
      </c>
      <c r="M1939" s="6" t="s">
        <f>=I1939+J1939+K1939+L1939</f>
      </c>
      <c r="N1939" s="22"/>
      <c r="O1939" s="22" t="s">
        <v>596</v>
      </c>
    </row>
    <row collapsed="false" customFormat="false" customHeight="false" hidden="false" ht="12.1" outlineLevel="0" r="1940">
      <c r="A1940" s="20" t="n">
        <v>46020.755474537</v>
      </c>
      <c r="B1940" s="16" t="s">
        <v>467</v>
      </c>
      <c r="C1940" s="16" t="s">
        <v>731</v>
      </c>
      <c r="D1940" s="16" t="s">
        <v>380</v>
      </c>
      <c r="E1940" s="16" t="s">
        <v>92</v>
      </c>
      <c r="F1940" s="16" t="s">
        <v>20</v>
      </c>
      <c r="G1940" s="7" t="n">
        <v>2</v>
      </c>
      <c r="H1940" s="6" t="n">
        <v>72.7</v>
      </c>
      <c r="I1940" s="6" t="n">
        <v>-1454</v>
      </c>
      <c r="J1940" s="6" t="n">
        <v>-3.04</v>
      </c>
      <c r="K1940" s="6" t="n">
        <v>-0</v>
      </c>
      <c r="L1940" s="6" t="n">
        <v>-0</v>
      </c>
      <c r="M1940" s="6" t="s">
        <f>=I1940+J1940+K1940+L1940</f>
      </c>
      <c r="N1940" s="16"/>
      <c r="O1940" s="16" t="s">
        <v>643</v>
      </c>
    </row>
    <row collapsed="false" customFormat="false" customHeight="false" hidden="false" ht="12.1" outlineLevel="0" r="1941">
      <c r="A1941" s="21" t="n">
        <v>46020.766851852</v>
      </c>
      <c r="B1941" s="22" t="s">
        <v>549</v>
      </c>
      <c r="C1941" s="22" t="s">
        <v>743</v>
      </c>
      <c r="D1941" s="22" t="s">
        <v>549</v>
      </c>
      <c r="E1941" s="22" t="s">
        <v>549</v>
      </c>
      <c r="F1941" s="22" t="s">
        <v>20</v>
      </c>
      <c r="G1941" s="23" t="n">
        <v>1</v>
      </c>
      <c r="H1941" s="24" t="n">
        <v>1</v>
      </c>
      <c r="I1941" s="24" t="n">
        <v>23.84</v>
      </c>
      <c r="J1941" s="24" t="n">
        <v>0</v>
      </c>
      <c r="K1941" s="24" t="n">
        <v>-0</v>
      </c>
      <c r="L1941" s="24" t="n">
        <v>-0</v>
      </c>
      <c r="M1941" s="6" t="s">
        <f>=I1941+J1941+K1941+L1941</f>
      </c>
      <c r="N1941" s="22"/>
      <c r="O1941" s="22" t="s">
        <v>596</v>
      </c>
    </row>
    <row collapsed="false" customFormat="false" customHeight="false" hidden="false" ht="12.1" outlineLevel="0" r="1942">
      <c r="A1942" s="33" t="n">
        <v>46020.820289352</v>
      </c>
      <c r="B1942" s="34" t="s">
        <v>597</v>
      </c>
      <c r="C1942" s="34" t="s">
        <v>744</v>
      </c>
      <c r="D1942" s="34" t="s">
        <v>597</v>
      </c>
      <c r="E1942" s="34" t="s">
        <v>597</v>
      </c>
      <c r="F1942" s="34" t="s">
        <v>20</v>
      </c>
      <c r="G1942" s="35" t="n">
        <v>1</v>
      </c>
      <c r="H1942" s="36" t="n">
        <v>-1.69</v>
      </c>
      <c r="I1942" s="36" t="n">
        <v>-1.69</v>
      </c>
      <c r="J1942" s="36" t="n">
        <v>0</v>
      </c>
      <c r="K1942" s="36" t="n">
        <v>-0</v>
      </c>
      <c r="L1942" s="36" t="n">
        <v>-0</v>
      </c>
      <c r="M1942" s="6" t="s">
        <f>=I1942+J1942+K1942+L1942</f>
      </c>
      <c r="N1942" s="34"/>
      <c r="O1942" s="34" t="s">
        <v>643</v>
      </c>
    </row>
    <row collapsed="false" customFormat="false" customHeight="false" hidden="false" ht="12.1" outlineLevel="0" r="1943">
      <c r="A1943" s="33" t="n">
        <v>46020.820289352</v>
      </c>
      <c r="B1943" s="34" t="s">
        <v>597</v>
      </c>
      <c r="C1943" s="34" t="s">
        <v>745</v>
      </c>
      <c r="D1943" s="34" t="s">
        <v>597</v>
      </c>
      <c r="E1943" s="34" t="s">
        <v>597</v>
      </c>
      <c r="F1943" s="34" t="s">
        <v>20</v>
      </c>
      <c r="G1943" s="35" t="n">
        <v>1</v>
      </c>
      <c r="H1943" s="36" t="n">
        <v>-4.14</v>
      </c>
      <c r="I1943" s="36" t="n">
        <v>-4.14</v>
      </c>
      <c r="J1943" s="36" t="n">
        <v>0</v>
      </c>
      <c r="K1943" s="36" t="n">
        <v>-0</v>
      </c>
      <c r="L1943" s="36" t="n">
        <v>-0</v>
      </c>
      <c r="M1943" s="6" t="s">
        <f>=I1943+J1943+K1943+L1943</f>
      </c>
      <c r="N1943" s="34"/>
      <c r="O1943" s="34" t="s">
        <v>643</v>
      </c>
    </row>
    <row collapsed="false" customFormat="false" customHeight="false" hidden="false" ht="12.1" outlineLevel="0" r="1944">
      <c r="A1944" s="33" t="n">
        <v>46020.820289352</v>
      </c>
      <c r="B1944" s="34" t="s">
        <v>597</v>
      </c>
      <c r="C1944" s="34" t="s">
        <v>746</v>
      </c>
      <c r="D1944" s="34" t="s">
        <v>597</v>
      </c>
      <c r="E1944" s="34" t="s">
        <v>597</v>
      </c>
      <c r="F1944" s="34" t="s">
        <v>20</v>
      </c>
      <c r="G1944" s="35" t="n">
        <v>1</v>
      </c>
      <c r="H1944" s="36" t="n">
        <v>-0.44</v>
      </c>
      <c r="I1944" s="36" t="n">
        <v>-0.44</v>
      </c>
      <c r="J1944" s="36" t="n">
        <v>0</v>
      </c>
      <c r="K1944" s="36" t="n">
        <v>-0</v>
      </c>
      <c r="L1944" s="36" t="n">
        <v>-0</v>
      </c>
      <c r="M1944" s="6" t="s">
        <f>=I1944+J1944+K1944+L1944</f>
      </c>
      <c r="N1944" s="34"/>
      <c r="O1944" s="34" t="s">
        <v>679</v>
      </c>
    </row>
    <row collapsed="false" customFormat="false" customHeight="false" hidden="false" ht="12.1" outlineLevel="0" r="1945">
      <c r="A1945" s="33" t="n">
        <v>46020.820289352</v>
      </c>
      <c r="B1945" s="34" t="s">
        <v>597</v>
      </c>
      <c r="C1945" s="34" t="s">
        <v>747</v>
      </c>
      <c r="D1945" s="34" t="s">
        <v>597</v>
      </c>
      <c r="E1945" s="34" t="s">
        <v>597</v>
      </c>
      <c r="F1945" s="34" t="s">
        <v>20</v>
      </c>
      <c r="G1945" s="35" t="n">
        <v>1</v>
      </c>
      <c r="H1945" s="36" t="n">
        <v>-0.44</v>
      </c>
      <c r="I1945" s="36" t="n">
        <v>-0.44</v>
      </c>
      <c r="J1945" s="36" t="n">
        <v>0</v>
      </c>
      <c r="K1945" s="36" t="n">
        <v>-0</v>
      </c>
      <c r="L1945" s="36" t="n">
        <v>-0</v>
      </c>
      <c r="M1945" s="6" t="s">
        <f>=I1945+J1945+K1945+L1945</f>
      </c>
      <c r="N1945" s="34"/>
      <c r="O1945" s="34" t="s">
        <v>679</v>
      </c>
    </row>
    <row collapsed="false" customFormat="false" customHeight="false" hidden="false" ht="12.1" outlineLevel="0" r="1946">
      <c r="A1946" s="33" t="n">
        <v>46020.820289352</v>
      </c>
      <c r="B1946" s="34" t="s">
        <v>597</v>
      </c>
      <c r="C1946" s="34" t="s">
        <v>748</v>
      </c>
      <c r="D1946" s="34" t="s">
        <v>597</v>
      </c>
      <c r="E1946" s="34" t="s">
        <v>597</v>
      </c>
      <c r="F1946" s="34" t="s">
        <v>20</v>
      </c>
      <c r="G1946" s="35" t="n">
        <v>1</v>
      </c>
      <c r="H1946" s="36" t="n">
        <v>-0.44</v>
      </c>
      <c r="I1946" s="36" t="n">
        <v>-0.44</v>
      </c>
      <c r="J1946" s="36" t="n">
        <v>0</v>
      </c>
      <c r="K1946" s="36" t="n">
        <v>-0</v>
      </c>
      <c r="L1946" s="36" t="n">
        <v>-0</v>
      </c>
      <c r="M1946" s="6" t="s">
        <f>=I1946+J1946+K1946+L1946</f>
      </c>
      <c r="N1946" s="34"/>
      <c r="O1946" s="34" t="s">
        <v>679</v>
      </c>
    </row>
    <row collapsed="false" customFormat="false" customHeight="false" hidden="false" ht="12.1" outlineLevel="0" r="1947">
      <c r="A1947" s="33" t="n">
        <v>46021.18212963</v>
      </c>
      <c r="B1947" s="34" t="s">
        <v>613</v>
      </c>
      <c r="C1947" s="34" t="s">
        <v>174</v>
      </c>
      <c r="D1947" s="34" t="s">
        <v>613</v>
      </c>
      <c r="E1947" s="34" t="s">
        <v>613</v>
      </c>
      <c r="F1947" s="34" t="s">
        <v>20</v>
      </c>
      <c r="G1947" s="35" t="n">
        <v>1</v>
      </c>
      <c r="H1947" s="36" t="n">
        <v>-39</v>
      </c>
      <c r="I1947" s="36" t="n">
        <v>-39</v>
      </c>
      <c r="J1947" s="36" t="n">
        <v>0</v>
      </c>
      <c r="K1947" s="36" t="n">
        <v>-0</v>
      </c>
      <c r="L1947" s="36" t="n">
        <v>-0</v>
      </c>
      <c r="M1947" s="6" t="s">
        <f>=I1947+J1947+K1947+L1947</f>
      </c>
      <c r="N1947" s="34"/>
      <c r="O1947" s="34" t="s">
        <v>596</v>
      </c>
    </row>
    <row collapsed="false" customFormat="false" customHeight="false" hidden="false" ht="12.1" outlineLevel="0" r="1948">
      <c r="A1948" s="21" t="n">
        <v>46021.655821759</v>
      </c>
      <c r="B1948" s="22" t="s">
        <v>644</v>
      </c>
      <c r="C1948" s="22" t="s">
        <v>749</v>
      </c>
      <c r="D1948" s="22" t="s">
        <v>549</v>
      </c>
      <c r="E1948" s="22" t="s">
        <v>549</v>
      </c>
      <c r="F1948" s="22" t="s">
        <v>20</v>
      </c>
      <c r="G1948" s="23" t="n">
        <v>1</v>
      </c>
      <c r="H1948" s="24" t="n">
        <v>1000</v>
      </c>
      <c r="I1948" s="24" t="n">
        <v>1000</v>
      </c>
      <c r="J1948" s="24" t="n">
        <v>0</v>
      </c>
      <c r="K1948" s="24" t="n">
        <v>-0</v>
      </c>
      <c r="L1948" s="24" t="n">
        <v>-0</v>
      </c>
      <c r="M1948" s="6" t="s">
        <f>=I1948+J1948+K1948+L1948</f>
      </c>
      <c r="N1948" s="22"/>
      <c r="O1948" s="22" t="s">
        <v>679</v>
      </c>
    </row>
    <row collapsed="false" customFormat="false" customHeight="false" hidden="false" ht="12.1" outlineLevel="0" r="1949">
      <c r="A1949" s="20" t="n">
        <v>46021.663113426</v>
      </c>
      <c r="B1949" s="16" t="s">
        <v>49</v>
      </c>
      <c r="C1949" s="16" t="s">
        <v>650</v>
      </c>
      <c r="D1949" s="16" t="s">
        <v>380</v>
      </c>
      <c r="E1949" s="16" t="s">
        <v>50</v>
      </c>
      <c r="F1949" s="16" t="s">
        <v>20</v>
      </c>
      <c r="G1949" s="7" t="n">
        <v>1</v>
      </c>
      <c r="H1949" s="6" t="n">
        <v>248.99</v>
      </c>
      <c r="I1949" s="6" t="n">
        <v>-248.99</v>
      </c>
      <c r="J1949" s="6" t="n">
        <v>-0</v>
      </c>
      <c r="K1949" s="6" t="n">
        <v>-0</v>
      </c>
      <c r="L1949" s="6" t="n">
        <v>-0</v>
      </c>
      <c r="M1949" s="6" t="s">
        <f>=I1949+J1949+K1949+L1949</f>
      </c>
      <c r="N1949" s="16"/>
      <c r="O1949" s="16" t="s">
        <v>679</v>
      </c>
    </row>
    <row collapsed="false" customFormat="false" customHeight="false" hidden="false" ht="12.1" outlineLevel="0" r="1950">
      <c r="A1950" s="20" t="n">
        <v>46021.663113426</v>
      </c>
      <c r="B1950" s="16" t="s">
        <v>62</v>
      </c>
      <c r="C1950" s="16" t="s">
        <v>657</v>
      </c>
      <c r="D1950" s="16" t="s">
        <v>380</v>
      </c>
      <c r="E1950" s="16" t="s">
        <v>50</v>
      </c>
      <c r="F1950" s="16" t="s">
        <v>20</v>
      </c>
      <c r="G1950" s="7" t="n">
        <v>2</v>
      </c>
      <c r="H1950" s="6" t="n">
        <v>161.06</v>
      </c>
      <c r="I1950" s="6" t="n">
        <v>-322.12</v>
      </c>
      <c r="J1950" s="6" t="n">
        <v>-0</v>
      </c>
      <c r="K1950" s="6" t="n">
        <v>-0</v>
      </c>
      <c r="L1950" s="6" t="n">
        <v>-0</v>
      </c>
      <c r="M1950" s="6" t="s">
        <f>=I1950+J1950+K1950+L1950</f>
      </c>
      <c r="N1950" s="16"/>
      <c r="O1950" s="16" t="s">
        <v>679</v>
      </c>
    </row>
    <row collapsed="false" customFormat="false" customHeight="false" hidden="false" ht="12.1" outlineLevel="0" r="1951">
      <c r="A1951" s="20" t="n">
        <v>46021.663113426</v>
      </c>
      <c r="B1951" s="16" t="s">
        <v>58</v>
      </c>
      <c r="C1951" s="16" t="s">
        <v>682</v>
      </c>
      <c r="D1951" s="16" t="s">
        <v>380</v>
      </c>
      <c r="E1951" s="16" t="s">
        <v>50</v>
      </c>
      <c r="F1951" s="16" t="s">
        <v>20</v>
      </c>
      <c r="G1951" s="7" t="n">
        <v>2</v>
      </c>
      <c r="H1951" s="6" t="n">
        <v>196.88</v>
      </c>
      <c r="I1951" s="6" t="n">
        <v>-393.76</v>
      </c>
      <c r="J1951" s="6" t="n">
        <v>-0</v>
      </c>
      <c r="K1951" s="6" t="n">
        <v>-0</v>
      </c>
      <c r="L1951" s="6" t="n">
        <v>-0</v>
      </c>
      <c r="M1951" s="6" t="s">
        <f>=I1951+J1951+K1951+L1951</f>
      </c>
      <c r="N1951" s="16"/>
      <c r="O1951" s="16" t="s">
        <v>679</v>
      </c>
    </row>
    <row collapsed="false" customFormat="false" customHeight="false" hidden="false" ht="12.1" outlineLevel="0" r="1952">
      <c r="A1952" s="20" t="n">
        <v>46021.663113426</v>
      </c>
      <c r="B1952" s="16" t="s">
        <v>54</v>
      </c>
      <c r="C1952" s="16" t="s">
        <v>681</v>
      </c>
      <c r="D1952" s="16" t="s">
        <v>380</v>
      </c>
      <c r="E1952" s="16" t="s">
        <v>50</v>
      </c>
      <c r="F1952" s="16" t="s">
        <v>20</v>
      </c>
      <c r="G1952" s="7" t="n">
        <v>210</v>
      </c>
      <c r="H1952" s="6" t="n">
        <v>1.862</v>
      </c>
      <c r="I1952" s="6" t="n">
        <v>-391.02</v>
      </c>
      <c r="J1952" s="6" t="n">
        <v>-0</v>
      </c>
      <c r="K1952" s="6" t="n">
        <v>-0</v>
      </c>
      <c r="L1952" s="6" t="n">
        <v>-0</v>
      </c>
      <c r="M1952" s="6" t="s">
        <f>=I1952+J1952+K1952+L1952</f>
      </c>
      <c r="N1952" s="16"/>
      <c r="O1952" s="16" t="s">
        <v>679</v>
      </c>
    </row>
    <row collapsed="false" customFormat="false" customHeight="false" hidden="false" ht="12.1" outlineLevel="0" r="1953">
      <c r="A1953" s="33" t="n">
        <v>46021.875474537</v>
      </c>
      <c r="B1953" s="34" t="s">
        <v>597</v>
      </c>
      <c r="C1953" s="34" t="s">
        <v>750</v>
      </c>
      <c r="D1953" s="34" t="s">
        <v>597</v>
      </c>
      <c r="E1953" s="34" t="s">
        <v>597</v>
      </c>
      <c r="F1953" s="34" t="s">
        <v>20</v>
      </c>
      <c r="G1953" s="35" t="n">
        <v>1</v>
      </c>
      <c r="H1953" s="36" t="n">
        <v>-2.41</v>
      </c>
      <c r="I1953" s="36" t="n">
        <v>-2.41</v>
      </c>
      <c r="J1953" s="36" t="n">
        <v>0</v>
      </c>
      <c r="K1953" s="36" t="n">
        <v>-0</v>
      </c>
      <c r="L1953" s="36" t="n">
        <v>-0</v>
      </c>
      <c r="M1953" s="6" t="s">
        <f>=I1953+J1953+K1953+L1953</f>
      </c>
      <c r="N1953" s="34"/>
      <c r="O1953" s="34" t="s">
        <v>643</v>
      </c>
    </row>
    <row collapsed="false" customFormat="false" customHeight="false" hidden="false" ht="12.1" outlineLevel="0" r="1954">
      <c r="A1954" s="33" t="n">
        <v>46021.875474537</v>
      </c>
      <c r="B1954" s="34" t="s">
        <v>597</v>
      </c>
      <c r="C1954" s="34" t="s">
        <v>751</v>
      </c>
      <c r="D1954" s="34" t="s">
        <v>597</v>
      </c>
      <c r="E1954" s="34" t="s">
        <v>597</v>
      </c>
      <c r="F1954" s="34" t="s">
        <v>20</v>
      </c>
      <c r="G1954" s="35" t="n">
        <v>1</v>
      </c>
      <c r="H1954" s="36" t="n">
        <v>-5.91</v>
      </c>
      <c r="I1954" s="36" t="n">
        <v>-5.91</v>
      </c>
      <c r="J1954" s="36" t="n">
        <v>0</v>
      </c>
      <c r="K1954" s="36" t="n">
        <v>-0</v>
      </c>
      <c r="L1954" s="36" t="n">
        <v>-0</v>
      </c>
      <c r="M1954" s="6" t="s">
        <f>=I1954+J1954+K1954+L1954</f>
      </c>
      <c r="N1954" s="34"/>
      <c r="O1954" s="34" t="s">
        <v>643</v>
      </c>
    </row>
    <row collapsed="false" customFormat="false" customHeight="false" hidden="false" ht="12.1" outlineLevel="0" r="1955">
      <c r="A1955" s="33" t="n">
        <v>46021.875474537</v>
      </c>
      <c r="B1955" s="34" t="s">
        <v>597</v>
      </c>
      <c r="C1955" s="34" t="s">
        <v>752</v>
      </c>
      <c r="D1955" s="34" t="s">
        <v>597</v>
      </c>
      <c r="E1955" s="34" t="s">
        <v>597</v>
      </c>
      <c r="F1955" s="34" t="s">
        <v>20</v>
      </c>
      <c r="G1955" s="35" t="n">
        <v>1</v>
      </c>
      <c r="H1955" s="36" t="n">
        <v>-199</v>
      </c>
      <c r="I1955" s="36" t="n">
        <v>-199</v>
      </c>
      <c r="J1955" s="36" t="n">
        <v>0</v>
      </c>
      <c r="K1955" s="36" t="n">
        <v>-0</v>
      </c>
      <c r="L1955" s="36" t="n">
        <v>-0</v>
      </c>
      <c r="M1955" s="6" t="s">
        <f>=I1955+J1955+K1955+L1955</f>
      </c>
      <c r="N1955" s="34"/>
      <c r="O1955" s="34" t="s">
        <v>643</v>
      </c>
    </row>
    <row collapsed="false" customFormat="false" customHeight="false" hidden="false" ht="12.1" outlineLevel="0" r="1956">
      <c r="A1956" s="33" t="n">
        <v>46021.875474537</v>
      </c>
      <c r="B1956" s="34" t="s">
        <v>597</v>
      </c>
      <c r="C1956" s="34" t="s">
        <v>753</v>
      </c>
      <c r="D1956" s="34" t="s">
        <v>597</v>
      </c>
      <c r="E1956" s="34" t="s">
        <v>597</v>
      </c>
      <c r="F1956" s="34" t="s">
        <v>20</v>
      </c>
      <c r="G1956" s="35" t="n">
        <v>1</v>
      </c>
      <c r="H1956" s="36" t="n">
        <v>-0.51</v>
      </c>
      <c r="I1956" s="36" t="n">
        <v>-0.51</v>
      </c>
      <c r="J1956" s="36" t="n">
        <v>0</v>
      </c>
      <c r="K1956" s="36" t="n">
        <v>-0</v>
      </c>
      <c r="L1956" s="36" t="n">
        <v>-0</v>
      </c>
      <c r="M1956" s="6" t="s">
        <f>=I1956+J1956+K1956+L1956</f>
      </c>
      <c r="N1956" s="34"/>
      <c r="O1956" s="34" t="s">
        <v>679</v>
      </c>
    </row>
    <row collapsed="false" customFormat="false" customHeight="false" hidden="false" ht="12.1" outlineLevel="0" r="1957">
      <c r="A1957" s="21" t="n">
        <v>46022.628738426</v>
      </c>
      <c r="B1957" s="22" t="s">
        <v>535</v>
      </c>
      <c r="C1957" s="22" t="s">
        <v>194</v>
      </c>
      <c r="D1957" s="22" t="s">
        <v>535</v>
      </c>
      <c r="E1957" s="22" t="s">
        <v>535</v>
      </c>
      <c r="F1957" s="22" t="s">
        <v>20</v>
      </c>
      <c r="G1957" s="23" t="n">
        <v>1</v>
      </c>
      <c r="H1957" s="24" t="n">
        <v>3.46</v>
      </c>
      <c r="I1957" s="24" t="n">
        <v>3.46</v>
      </c>
      <c r="J1957" s="24" t="n">
        <v>0</v>
      </c>
      <c r="K1957" s="24" t="n">
        <v>-0</v>
      </c>
      <c r="L1957" s="24" t="n">
        <v>-0</v>
      </c>
      <c r="M1957" s="6" t="s">
        <f>=I1957+J1957+K1957+L1957</f>
      </c>
      <c r="N1957" s="22"/>
      <c r="O1957" s="22" t="s">
        <v>679</v>
      </c>
    </row>
    <row collapsed="false" customFormat="false" customHeight="false" hidden="false" ht="12.1" outlineLevel="0" r="1958">
      <c r="A1958" s="21" t="n">
        <v>46022.629143519</v>
      </c>
      <c r="B1958" s="22" t="s">
        <v>535</v>
      </c>
      <c r="C1958" s="22" t="s">
        <v>194</v>
      </c>
      <c r="D1958" s="22" t="s">
        <v>535</v>
      </c>
      <c r="E1958" s="22" t="s">
        <v>535</v>
      </c>
      <c r="F1958" s="22" t="s">
        <v>20</v>
      </c>
      <c r="G1958" s="23" t="n">
        <v>1</v>
      </c>
      <c r="H1958" s="24" t="n">
        <v>7.25</v>
      </c>
      <c r="I1958" s="24" t="n">
        <v>7.25</v>
      </c>
      <c r="J1958" s="24" t="n">
        <v>0</v>
      </c>
      <c r="K1958" s="24" t="n">
        <v>-0</v>
      </c>
      <c r="L1958" s="24" t="n">
        <v>-0</v>
      </c>
      <c r="M1958" s="6" t="s">
        <f>=I1958+J1958+K1958+L1958</f>
      </c>
      <c r="N1958" s="22"/>
      <c r="O1958" s="22" t="s">
        <v>679</v>
      </c>
    </row>
    <row collapsed="false" customFormat="false" customHeight="false" hidden="false" ht="12.1" outlineLevel="0" r="1959">
      <c r="A1959" s="21" t="n">
        <v>46023.964166667</v>
      </c>
      <c r="B1959" s="22" t="s">
        <v>535</v>
      </c>
      <c r="C1959" s="22" t="s">
        <v>174</v>
      </c>
      <c r="D1959" s="22" t="s">
        <v>535</v>
      </c>
      <c r="E1959" s="22" t="s">
        <v>535</v>
      </c>
      <c r="F1959" s="22" t="s">
        <v>20</v>
      </c>
      <c r="G1959" s="23" t="n">
        <v>1</v>
      </c>
      <c r="H1959" s="24" t="n">
        <v>1</v>
      </c>
      <c r="I1959" s="24" t="n">
        <v>46</v>
      </c>
      <c r="J1959" s="24" t="n">
        <v>0</v>
      </c>
      <c r="K1959" s="24" t="n">
        <v>-0</v>
      </c>
      <c r="L1959" s="24" t="n">
        <v>-0</v>
      </c>
      <c r="M1959" s="6" t="s">
        <f>=I1959+J1959+K1959+L1959</f>
      </c>
      <c r="N1959" s="22"/>
      <c r="O1959" s="22" t="s">
        <v>596</v>
      </c>
    </row>
    <row collapsed="false" customFormat="false" customHeight="false" hidden="false" ht="12.1" outlineLevel="0" r="1960">
      <c r="A1960" s="33" t="n">
        <v>46023.964178241</v>
      </c>
      <c r="B1960" s="34" t="s">
        <v>613</v>
      </c>
      <c r="C1960" s="34" t="s">
        <v>174</v>
      </c>
      <c r="D1960" s="34" t="s">
        <v>613</v>
      </c>
      <c r="E1960" s="34" t="s">
        <v>613</v>
      </c>
      <c r="F1960" s="34" t="s">
        <v>20</v>
      </c>
      <c r="G1960" s="35" t="n">
        <v>1</v>
      </c>
      <c r="H1960" s="36" t="n">
        <v>-46</v>
      </c>
      <c r="I1960" s="36" t="n">
        <v>-46</v>
      </c>
      <c r="J1960" s="36" t="n">
        <v>0</v>
      </c>
      <c r="K1960" s="36" t="n">
        <v>-0</v>
      </c>
      <c r="L1960" s="36" t="n">
        <v>-0</v>
      </c>
      <c r="M1960" s="6" t="s">
        <f>=I1960+J1960+K1960+L1960</f>
      </c>
      <c r="N1960" s="34"/>
      <c r="O1960" s="34" t="s">
        <v>596</v>
      </c>
    </row>
    <row collapsed="false" customFormat="false" customHeight="false" hidden="false" ht="12.1" outlineLevel="0" r="1961">
      <c r="A1961" s="29" t="n">
        <v>46027.484467593</v>
      </c>
      <c r="B1961" s="30" t="s">
        <v>454</v>
      </c>
      <c r="C1961" s="30" t="s">
        <v>659</v>
      </c>
      <c r="D1961" s="30" t="s">
        <v>381</v>
      </c>
      <c r="E1961" s="30" t="s">
        <v>92</v>
      </c>
      <c r="F1961" s="30" t="s">
        <v>20</v>
      </c>
      <c r="G1961" s="31" t="n">
        <v>-1</v>
      </c>
      <c r="H1961" s="32" t="n">
        <v>99.43</v>
      </c>
      <c r="I1961" s="32" t="n">
        <v>994.3</v>
      </c>
      <c r="J1961" s="32" t="n">
        <v>7.1500000000001</v>
      </c>
      <c r="K1961" s="32" t="n">
        <v>-0.5</v>
      </c>
      <c r="L1961" s="32" t="n">
        <v>-0</v>
      </c>
      <c r="M1961" s="6" t="s">
        <f>=I1961+J1961+K1961+L1961</f>
      </c>
      <c r="N1961" s="30"/>
      <c r="O1961" s="30" t="s">
        <v>596</v>
      </c>
    </row>
    <row collapsed="false" customFormat="false" customHeight="false" hidden="false" ht="12.1" outlineLevel="0" r="1962">
      <c r="A1962" s="29" t="n">
        <v>46027.484583333</v>
      </c>
      <c r="B1962" s="30" t="s">
        <v>457</v>
      </c>
      <c r="C1962" s="30" t="s">
        <v>688</v>
      </c>
      <c r="D1962" s="30" t="s">
        <v>381</v>
      </c>
      <c r="E1962" s="30" t="s">
        <v>92</v>
      </c>
      <c r="F1962" s="30" t="s">
        <v>20</v>
      </c>
      <c r="G1962" s="31" t="n">
        <v>-1</v>
      </c>
      <c r="H1962" s="32" t="n">
        <v>97.74</v>
      </c>
      <c r="I1962" s="32" t="n">
        <v>977.4</v>
      </c>
      <c r="J1962" s="32" t="n">
        <v>10.5</v>
      </c>
      <c r="K1962" s="32" t="n">
        <v>-0.49</v>
      </c>
      <c r="L1962" s="32" t="n">
        <v>-0</v>
      </c>
      <c r="M1962" s="6" t="s">
        <f>=I1962+J1962+K1962+L1962</f>
      </c>
      <c r="N1962" s="30"/>
      <c r="O1962" s="30" t="s">
        <v>596</v>
      </c>
    </row>
    <row collapsed="false" customFormat="false" customHeight="false" hidden="false" ht="12.1" outlineLevel="0" r="1963">
      <c r="A1963" s="33" t="n">
        <v>46027.780462963</v>
      </c>
      <c r="B1963" s="34" t="s">
        <v>613</v>
      </c>
      <c r="C1963" s="34" t="s">
        <v>754</v>
      </c>
      <c r="D1963" s="34" t="s">
        <v>613</v>
      </c>
      <c r="E1963" s="34" t="s">
        <v>613</v>
      </c>
      <c r="F1963" s="34" t="s">
        <v>20</v>
      </c>
      <c r="G1963" s="35" t="n">
        <v>1</v>
      </c>
      <c r="H1963" s="36" t="n">
        <v>-13</v>
      </c>
      <c r="I1963" s="36" t="n">
        <v>-13</v>
      </c>
      <c r="J1963" s="36" t="n">
        <v>0</v>
      </c>
      <c r="K1963" s="36" t="n">
        <v>-0</v>
      </c>
      <c r="L1963" s="36" t="n">
        <v>-0</v>
      </c>
      <c r="M1963" s="6" t="s">
        <f>=I1963+J1963+K1963+L1963</f>
      </c>
      <c r="N1963" s="34"/>
      <c r="O1963" s="34" t="s">
        <v>643</v>
      </c>
    </row>
    <row collapsed="false" customFormat="false" customHeight="false" hidden="false" ht="12.1" outlineLevel="0" r="1964">
      <c r="A1964" s="33" t="n">
        <v>46027.824525463</v>
      </c>
      <c r="B1964" s="34" t="s">
        <v>597</v>
      </c>
      <c r="C1964" s="34" t="s">
        <v>755</v>
      </c>
      <c r="D1964" s="34" t="s">
        <v>597</v>
      </c>
      <c r="E1964" s="34" t="s">
        <v>597</v>
      </c>
      <c r="F1964" s="34" t="s">
        <v>20</v>
      </c>
      <c r="G1964" s="35" t="n">
        <v>1</v>
      </c>
      <c r="H1964" s="36" t="n">
        <v>-21.79</v>
      </c>
      <c r="I1964" s="36" t="n">
        <v>-21.79</v>
      </c>
      <c r="J1964" s="36" t="n">
        <v>0</v>
      </c>
      <c r="K1964" s="36" t="n">
        <v>-0</v>
      </c>
      <c r="L1964" s="36" t="n">
        <v>-0</v>
      </c>
      <c r="M1964" s="6" t="s">
        <f>=I1964+J1964+K1964+L1964</f>
      </c>
      <c r="N1964" s="34"/>
      <c r="O1964" s="34" t="s">
        <v>679</v>
      </c>
    </row>
    <row collapsed="false" customFormat="false" customHeight="false" hidden="false" ht="12.1" outlineLevel="0" r="1965">
      <c r="A1965" s="33" t="n">
        <v>46027.824525463</v>
      </c>
      <c r="B1965" s="34" t="s">
        <v>597</v>
      </c>
      <c r="C1965" s="34" t="s">
        <v>756</v>
      </c>
      <c r="D1965" s="34" t="s">
        <v>597</v>
      </c>
      <c r="E1965" s="34" t="s">
        <v>597</v>
      </c>
      <c r="F1965" s="34" t="s">
        <v>20</v>
      </c>
      <c r="G1965" s="35" t="n">
        <v>1</v>
      </c>
      <c r="H1965" s="36" t="n">
        <v>-0.51</v>
      </c>
      <c r="I1965" s="36" t="n">
        <v>-0.51</v>
      </c>
      <c r="J1965" s="36" t="n">
        <v>0</v>
      </c>
      <c r="K1965" s="36" t="n">
        <v>-0</v>
      </c>
      <c r="L1965" s="36" t="n">
        <v>-0</v>
      </c>
      <c r="M1965" s="6" t="s">
        <f>=I1965+J1965+K1965+L1965</f>
      </c>
      <c r="N1965" s="34"/>
      <c r="O1965" s="34" t="s">
        <v>679</v>
      </c>
    </row>
    <row collapsed="false" customFormat="false" customHeight="false" hidden="false" ht="12.1" outlineLevel="0" r="1966">
      <c r="A1966" s="33" t="n">
        <v>46027.824525463</v>
      </c>
      <c r="B1966" s="34" t="s">
        <v>597</v>
      </c>
      <c r="C1966" s="34" t="s">
        <v>757</v>
      </c>
      <c r="D1966" s="34" t="s">
        <v>597</v>
      </c>
      <c r="E1966" s="34" t="s">
        <v>597</v>
      </c>
      <c r="F1966" s="34" t="s">
        <v>20</v>
      </c>
      <c r="G1966" s="35" t="n">
        <v>1</v>
      </c>
      <c r="H1966" s="36" t="n">
        <v>-0.51</v>
      </c>
      <c r="I1966" s="36" t="n">
        <v>-0.51</v>
      </c>
      <c r="J1966" s="36" t="n">
        <v>0</v>
      </c>
      <c r="K1966" s="36" t="n">
        <v>-0</v>
      </c>
      <c r="L1966" s="36" t="n">
        <v>-0</v>
      </c>
      <c r="M1966" s="6" t="s">
        <f>=I1966+J1966+K1966+L1966</f>
      </c>
      <c r="N1966" s="34"/>
      <c r="O1966" s="34" t="s">
        <v>679</v>
      </c>
    </row>
    <row collapsed="false" customFormat="false" customHeight="false" hidden="false" ht="12.1" outlineLevel="0" r="1967">
      <c r="A1967" s="33" t="n">
        <v>46027.824525463</v>
      </c>
      <c r="B1967" s="34" t="s">
        <v>597</v>
      </c>
      <c r="C1967" s="34" t="s">
        <v>758</v>
      </c>
      <c r="D1967" s="34" t="s">
        <v>597</v>
      </c>
      <c r="E1967" s="34" t="s">
        <v>597</v>
      </c>
      <c r="F1967" s="34" t="s">
        <v>20</v>
      </c>
      <c r="G1967" s="35" t="n">
        <v>1</v>
      </c>
      <c r="H1967" s="36" t="n">
        <v>-0.51</v>
      </c>
      <c r="I1967" s="36" t="n">
        <v>-0.51</v>
      </c>
      <c r="J1967" s="36" t="n">
        <v>0</v>
      </c>
      <c r="K1967" s="36" t="n">
        <v>-0</v>
      </c>
      <c r="L1967" s="36" t="n">
        <v>-0</v>
      </c>
      <c r="M1967" s="6" t="s">
        <f>=I1967+J1967+K1967+L1967</f>
      </c>
      <c r="N1967" s="34"/>
      <c r="O1967" s="34" t="s">
        <v>679</v>
      </c>
    </row>
    <row collapsed="false" customFormat="false" customHeight="false" hidden="false" ht="12.1" outlineLevel="0" r="1968">
      <c r="A1968" s="33" t="n">
        <v>46027.824525463</v>
      </c>
      <c r="B1968" s="34" t="s">
        <v>597</v>
      </c>
      <c r="C1968" s="34" t="s">
        <v>759</v>
      </c>
      <c r="D1968" s="34" t="s">
        <v>597</v>
      </c>
      <c r="E1968" s="34" t="s">
        <v>597</v>
      </c>
      <c r="F1968" s="34" t="s">
        <v>20</v>
      </c>
      <c r="G1968" s="35" t="n">
        <v>1</v>
      </c>
      <c r="H1968" s="36" t="n">
        <v>-0.51</v>
      </c>
      <c r="I1968" s="36" t="n">
        <v>-0.51</v>
      </c>
      <c r="J1968" s="36" t="n">
        <v>0</v>
      </c>
      <c r="K1968" s="36" t="n">
        <v>-0</v>
      </c>
      <c r="L1968" s="36" t="n">
        <v>-0</v>
      </c>
      <c r="M1968" s="6" t="s">
        <f>=I1968+J1968+K1968+L1968</f>
      </c>
      <c r="N1968" s="34"/>
      <c r="O1968" s="34" t="s">
        <v>679</v>
      </c>
    </row>
    <row collapsed="false" customFormat="false" customHeight="false" hidden="false" ht="12.1" outlineLevel="0" r="1969">
      <c r="A1969" s="33" t="n">
        <v>46027.824525463</v>
      </c>
      <c r="B1969" s="34" t="s">
        <v>597</v>
      </c>
      <c r="C1969" s="34" t="s">
        <v>760</v>
      </c>
      <c r="D1969" s="34" t="s">
        <v>597</v>
      </c>
      <c r="E1969" s="34" t="s">
        <v>597</v>
      </c>
      <c r="F1969" s="34" t="s">
        <v>20</v>
      </c>
      <c r="G1969" s="35" t="n">
        <v>1</v>
      </c>
      <c r="H1969" s="36" t="n">
        <v>-0.52</v>
      </c>
      <c r="I1969" s="36" t="n">
        <v>-0.52</v>
      </c>
      <c r="J1969" s="36" t="n">
        <v>0</v>
      </c>
      <c r="K1969" s="36" t="n">
        <v>-0</v>
      </c>
      <c r="L1969" s="36" t="n">
        <v>-0</v>
      </c>
      <c r="M1969" s="6" t="s">
        <f>=I1969+J1969+K1969+L1969</f>
      </c>
      <c r="N1969" s="34"/>
      <c r="O1969" s="34" t="s">
        <v>679</v>
      </c>
    </row>
    <row collapsed="false" customFormat="false" customHeight="false" hidden="false" ht="12.1" outlineLevel="0" r="1970">
      <c r="A1970" s="33" t="n">
        <v>46027.824525463</v>
      </c>
      <c r="B1970" s="34" t="s">
        <v>597</v>
      </c>
      <c r="C1970" s="34" t="s">
        <v>761</v>
      </c>
      <c r="D1970" s="34" t="s">
        <v>597</v>
      </c>
      <c r="E1970" s="34" t="s">
        <v>597</v>
      </c>
      <c r="F1970" s="34" t="s">
        <v>20</v>
      </c>
      <c r="G1970" s="35" t="n">
        <v>1</v>
      </c>
      <c r="H1970" s="36" t="n">
        <v>-0.51</v>
      </c>
      <c r="I1970" s="36" t="n">
        <v>-0.51</v>
      </c>
      <c r="J1970" s="36" t="n">
        <v>0</v>
      </c>
      <c r="K1970" s="36" t="n">
        <v>-0</v>
      </c>
      <c r="L1970" s="36" t="n">
        <v>-0</v>
      </c>
      <c r="M1970" s="6" t="s">
        <f>=I1970+J1970+K1970+L1970</f>
      </c>
      <c r="N1970" s="34"/>
      <c r="O1970" s="34" t="s">
        <v>679</v>
      </c>
    </row>
    <row collapsed="false" customFormat="false" customHeight="false" hidden="false" ht="12.1" outlineLevel="0" r="1971">
      <c r="A1971" s="21" t="n">
        <v>46027.8765625</v>
      </c>
      <c r="B1971" s="22" t="s">
        <v>535</v>
      </c>
      <c r="C1971" s="22" t="s">
        <v>194</v>
      </c>
      <c r="D1971" s="22" t="s">
        <v>535</v>
      </c>
      <c r="E1971" s="22" t="s">
        <v>535</v>
      </c>
      <c r="F1971" s="22" t="s">
        <v>20</v>
      </c>
      <c r="G1971" s="23" t="n">
        <v>1</v>
      </c>
      <c r="H1971" s="24" t="n">
        <v>600</v>
      </c>
      <c r="I1971" s="24" t="n">
        <v>600</v>
      </c>
      <c r="J1971" s="24" t="n">
        <v>0</v>
      </c>
      <c r="K1971" s="24" t="n">
        <v>-0</v>
      </c>
      <c r="L1971" s="24" t="n">
        <v>-0</v>
      </c>
      <c r="M1971" s="6" t="s">
        <f>=I1971+J1971+K1971+L1971</f>
      </c>
      <c r="N1971" s="22"/>
      <c r="O1971" s="22" t="s">
        <v>643</v>
      </c>
    </row>
    <row collapsed="false" customFormat="false" customHeight="false" hidden="false" ht="12.1" outlineLevel="0" r="1972">
      <c r="A1972" s="20" t="n">
        <v>46027.877418981</v>
      </c>
      <c r="B1972" s="16" t="s">
        <v>49</v>
      </c>
      <c r="C1972" s="16" t="s">
        <v>650</v>
      </c>
      <c r="D1972" s="16" t="s">
        <v>380</v>
      </c>
      <c r="E1972" s="16" t="s">
        <v>50</v>
      </c>
      <c r="F1972" s="16" t="s">
        <v>20</v>
      </c>
      <c r="G1972" s="7" t="n">
        <v>3</v>
      </c>
      <c r="H1972" s="6" t="n">
        <v>255.98</v>
      </c>
      <c r="I1972" s="6" t="n">
        <v>-767.94</v>
      </c>
      <c r="J1972" s="6" t="n">
        <v>-0</v>
      </c>
      <c r="K1972" s="6" t="n">
        <v>-0</v>
      </c>
      <c r="L1972" s="6" t="n">
        <v>-0</v>
      </c>
      <c r="M1972" s="6" t="s">
        <f>=I1972+J1972+K1972+L1972</f>
      </c>
      <c r="N1972" s="16"/>
      <c r="O1972" s="16" t="s">
        <v>643</v>
      </c>
    </row>
    <row collapsed="false" customFormat="false" customHeight="false" hidden="false" ht="12.1" outlineLevel="0" r="1973">
      <c r="A1973" s="21" t="n">
        <v>46027.880439815</v>
      </c>
      <c r="B1973" s="22" t="s">
        <v>535</v>
      </c>
      <c r="C1973" s="22" t="s">
        <v>194</v>
      </c>
      <c r="D1973" s="22" t="s">
        <v>535</v>
      </c>
      <c r="E1973" s="22" t="s">
        <v>535</v>
      </c>
      <c r="F1973" s="22" t="s">
        <v>20</v>
      </c>
      <c r="G1973" s="23" t="n">
        <v>1</v>
      </c>
      <c r="H1973" s="24" t="n">
        <v>1800</v>
      </c>
      <c r="I1973" s="24" t="n">
        <v>1800</v>
      </c>
      <c r="J1973" s="24" t="n">
        <v>0</v>
      </c>
      <c r="K1973" s="24" t="n">
        <v>-0</v>
      </c>
      <c r="L1973" s="24" t="n">
        <v>-0</v>
      </c>
      <c r="M1973" s="6" t="s">
        <f>=I1973+J1973+K1973+L1973</f>
      </c>
      <c r="N1973" s="22"/>
      <c r="O1973" s="22" t="s">
        <v>643</v>
      </c>
    </row>
    <row collapsed="false" customFormat="false" customHeight="false" hidden="false" ht="12.1" outlineLevel="0" r="1974">
      <c r="A1974" s="20" t="n">
        <v>46027.888020833</v>
      </c>
      <c r="B1974" s="16" t="s">
        <v>96</v>
      </c>
      <c r="C1974" s="16" t="s">
        <v>616</v>
      </c>
      <c r="D1974" s="16" t="s">
        <v>380</v>
      </c>
      <c r="E1974" s="16" t="s">
        <v>92</v>
      </c>
      <c r="F1974" s="16" t="s">
        <v>20</v>
      </c>
      <c r="G1974" s="7" t="n">
        <v>2</v>
      </c>
      <c r="H1974" s="6" t="n">
        <v>59.6</v>
      </c>
      <c r="I1974" s="6" t="n">
        <v>-1192</v>
      </c>
      <c r="J1974" s="6" t="n">
        <v>-53.48</v>
      </c>
      <c r="K1974" s="6" t="n">
        <v>-0</v>
      </c>
      <c r="L1974" s="6" t="n">
        <v>-0</v>
      </c>
      <c r="M1974" s="6" t="s">
        <f>=I1974+J1974+K1974+L1974</f>
      </c>
      <c r="N1974" s="16"/>
      <c r="O1974" s="16" t="s">
        <v>643</v>
      </c>
    </row>
    <row collapsed="false" customFormat="false" customHeight="false" hidden="false" ht="12.1" outlineLevel="0" r="1975">
      <c r="A1975" s="20" t="n">
        <v>46027.889375</v>
      </c>
      <c r="B1975" s="16" t="s">
        <v>475</v>
      </c>
      <c r="C1975" s="16" t="s">
        <v>762</v>
      </c>
      <c r="D1975" s="16" t="s">
        <v>380</v>
      </c>
      <c r="E1975" s="16" t="s">
        <v>18</v>
      </c>
      <c r="F1975" s="16" t="s">
        <v>20</v>
      </c>
      <c r="G1975" s="7" t="n">
        <v>2</v>
      </c>
      <c r="H1975" s="6" t="n">
        <v>77.22</v>
      </c>
      <c r="I1975" s="6" t="n">
        <v>-154.44</v>
      </c>
      <c r="J1975" s="6" t="n">
        <v>-0</v>
      </c>
      <c r="K1975" s="6" t="n">
        <v>-0</v>
      </c>
      <c r="L1975" s="6" t="n">
        <v>-0</v>
      </c>
      <c r="M1975" s="6" t="s">
        <f>=I1975+J1975+K1975+L1975</f>
      </c>
      <c r="N1975" s="16"/>
      <c r="O1975" s="16" t="s">
        <v>643</v>
      </c>
    </row>
    <row collapsed="false" customFormat="false" customHeight="false" hidden="false" ht="12.1" outlineLevel="0" r="1976">
      <c r="A1976" s="33" t="n">
        <v>46028.814224537</v>
      </c>
      <c r="B1976" s="34" t="s">
        <v>597</v>
      </c>
      <c r="C1976" s="34" t="s">
        <v>763</v>
      </c>
      <c r="D1976" s="34" t="s">
        <v>597</v>
      </c>
      <c r="E1976" s="34" t="s">
        <v>597</v>
      </c>
      <c r="F1976" s="34" t="s">
        <v>20</v>
      </c>
      <c r="G1976" s="35" t="n">
        <v>1</v>
      </c>
      <c r="H1976" s="36" t="n">
        <v>-0.27</v>
      </c>
      <c r="I1976" s="36" t="n">
        <v>-0.27</v>
      </c>
      <c r="J1976" s="36" t="n">
        <v>0</v>
      </c>
      <c r="K1976" s="36" t="n">
        <v>-0</v>
      </c>
      <c r="L1976" s="36" t="n">
        <v>-0</v>
      </c>
      <c r="M1976" s="6" t="s">
        <f>=I1976+J1976+K1976+L1976</f>
      </c>
      <c r="N1976" s="34"/>
      <c r="O1976" s="34" t="s">
        <v>643</v>
      </c>
    </row>
    <row collapsed="false" customFormat="false" customHeight="false" hidden="false" ht="12.1" outlineLevel="0" r="1977">
      <c r="A1977" s="33" t="n">
        <v>46028.814224537</v>
      </c>
      <c r="B1977" s="34" t="s">
        <v>597</v>
      </c>
      <c r="C1977" s="34" t="s">
        <v>764</v>
      </c>
      <c r="D1977" s="34" t="s">
        <v>597</v>
      </c>
      <c r="E1977" s="34" t="s">
        <v>597</v>
      </c>
      <c r="F1977" s="34" t="s">
        <v>20</v>
      </c>
      <c r="G1977" s="35" t="n">
        <v>1</v>
      </c>
      <c r="H1977" s="36" t="n">
        <v>-0.66</v>
      </c>
      <c r="I1977" s="36" t="n">
        <v>-0.66</v>
      </c>
      <c r="J1977" s="36" t="n">
        <v>0</v>
      </c>
      <c r="K1977" s="36" t="n">
        <v>-0</v>
      </c>
      <c r="L1977" s="36" t="n">
        <v>-0</v>
      </c>
      <c r="M1977" s="6" t="s">
        <f>=I1977+J1977+K1977+L1977</f>
      </c>
      <c r="N1977" s="34"/>
      <c r="O1977" s="34" t="s">
        <v>643</v>
      </c>
    </row>
    <row collapsed="false" customFormat="false" customHeight="false" hidden="false" ht="12.1" outlineLevel="0" r="1978">
      <c r="A1978" s="33" t="n">
        <v>46028.814224537</v>
      </c>
      <c r="B1978" s="34" t="s">
        <v>597</v>
      </c>
      <c r="C1978" s="34" t="s">
        <v>765</v>
      </c>
      <c r="D1978" s="34" t="s">
        <v>597</v>
      </c>
      <c r="E1978" s="34" t="s">
        <v>597</v>
      </c>
      <c r="F1978" s="34" t="s">
        <v>20</v>
      </c>
      <c r="G1978" s="35" t="n">
        <v>1</v>
      </c>
      <c r="H1978" s="36" t="n">
        <v>-0.51</v>
      </c>
      <c r="I1978" s="36" t="n">
        <v>-0.51</v>
      </c>
      <c r="J1978" s="36" t="n">
        <v>0</v>
      </c>
      <c r="K1978" s="36" t="n">
        <v>-0</v>
      </c>
      <c r="L1978" s="36" t="n">
        <v>-0</v>
      </c>
      <c r="M1978" s="6" t="s">
        <f>=I1978+J1978+K1978+L1978</f>
      </c>
      <c r="N1978" s="34"/>
      <c r="O1978" s="34" t="s">
        <v>679</v>
      </c>
    </row>
    <row collapsed="false" customFormat="false" customHeight="false" hidden="false" ht="12.1" outlineLevel="0" r="1979">
      <c r="A1979" s="33" t="n">
        <v>46030.816273148</v>
      </c>
      <c r="B1979" s="34" t="s">
        <v>597</v>
      </c>
      <c r="C1979" s="34" t="s">
        <v>766</v>
      </c>
      <c r="D1979" s="34" t="s">
        <v>597</v>
      </c>
      <c r="E1979" s="34" t="s">
        <v>597</v>
      </c>
      <c r="F1979" s="34" t="s">
        <v>20</v>
      </c>
      <c r="G1979" s="35" t="n">
        <v>1</v>
      </c>
      <c r="H1979" s="36" t="n">
        <v>-0.52</v>
      </c>
      <c r="I1979" s="36" t="n">
        <v>-0.52</v>
      </c>
      <c r="J1979" s="36" t="n">
        <v>0</v>
      </c>
      <c r="K1979" s="36" t="n">
        <v>-0</v>
      </c>
      <c r="L1979" s="36" t="n">
        <v>-0</v>
      </c>
      <c r="M1979" s="6" t="s">
        <f>=I1979+J1979+K1979+L1979</f>
      </c>
      <c r="N1979" s="34"/>
      <c r="O1979" s="34" t="s">
        <v>679</v>
      </c>
    </row>
    <row collapsed="false" customFormat="false" customHeight="false" hidden="false" ht="12.1" outlineLevel="0" r="1980">
      <c r="A1980" s="33" t="n">
        <v>46030.816273148</v>
      </c>
      <c r="B1980" s="34" t="s">
        <v>597</v>
      </c>
      <c r="C1980" s="34" t="s">
        <v>767</v>
      </c>
      <c r="D1980" s="34" t="s">
        <v>597</v>
      </c>
      <c r="E1980" s="34" t="s">
        <v>597</v>
      </c>
      <c r="F1980" s="34" t="s">
        <v>20</v>
      </c>
      <c r="G1980" s="35" t="n">
        <v>1</v>
      </c>
      <c r="H1980" s="36" t="n">
        <v>-0.51</v>
      </c>
      <c r="I1980" s="36" t="n">
        <v>-0.51</v>
      </c>
      <c r="J1980" s="36" t="n">
        <v>0</v>
      </c>
      <c r="K1980" s="36" t="n">
        <v>-0</v>
      </c>
      <c r="L1980" s="36" t="n">
        <v>-0</v>
      </c>
      <c r="M1980" s="6" t="s">
        <f>=I1980+J1980+K1980+L1980</f>
      </c>
      <c r="N1980" s="34"/>
      <c r="O1980" s="34" t="s">
        <v>679</v>
      </c>
    </row>
    <row collapsed="false" customFormat="false" customHeight="false" hidden="false" ht="12.1" outlineLevel="0" r="1981">
      <c r="A1981" s="33" t="n">
        <v>46031.813414352</v>
      </c>
      <c r="B1981" s="34" t="s">
        <v>597</v>
      </c>
      <c r="C1981" s="34" t="s">
        <v>768</v>
      </c>
      <c r="D1981" s="34" t="s">
        <v>597</v>
      </c>
      <c r="E1981" s="34" t="s">
        <v>597</v>
      </c>
      <c r="F1981" s="34" t="s">
        <v>20</v>
      </c>
      <c r="G1981" s="35" t="n">
        <v>1</v>
      </c>
      <c r="H1981" s="36" t="n">
        <v>-0.51</v>
      </c>
      <c r="I1981" s="36" t="n">
        <v>-0.51</v>
      </c>
      <c r="J1981" s="36" t="n">
        <v>0</v>
      </c>
      <c r="K1981" s="36" t="n">
        <v>-0</v>
      </c>
      <c r="L1981" s="36" t="n">
        <v>-0</v>
      </c>
      <c r="M1981" s="6" t="s">
        <f>=I1981+J1981+K1981+L1981</f>
      </c>
      <c r="N1981" s="34"/>
      <c r="O1981" s="34" t="s">
        <v>679</v>
      </c>
    </row>
    <row collapsed="false" customFormat="false" customHeight="false" hidden="false" ht="12.1" outlineLevel="0" r="1982">
      <c r="A1982" s="21" t="n">
        <v>46033.431215278</v>
      </c>
      <c r="B1982" s="22" t="s">
        <v>535</v>
      </c>
      <c r="C1982" s="22" t="s">
        <v>194</v>
      </c>
      <c r="D1982" s="22" t="s">
        <v>535</v>
      </c>
      <c r="E1982" s="22" t="s">
        <v>535</v>
      </c>
      <c r="F1982" s="22" t="s">
        <v>20</v>
      </c>
      <c r="G1982" s="23" t="n">
        <v>1</v>
      </c>
      <c r="H1982" s="24" t="n">
        <v>162</v>
      </c>
      <c r="I1982" s="24" t="n">
        <v>162</v>
      </c>
      <c r="J1982" s="24" t="n">
        <v>0</v>
      </c>
      <c r="K1982" s="24" t="n">
        <v>-0</v>
      </c>
      <c r="L1982" s="24" t="n">
        <v>-0</v>
      </c>
      <c r="M1982" s="6" t="s">
        <f>=I1982+J1982+K1982+L1982</f>
      </c>
      <c r="N1982" s="22"/>
      <c r="O1982" s="22" t="s">
        <v>643</v>
      </c>
    </row>
    <row collapsed="false" customFormat="false" customHeight="false" hidden="false" ht="12.1" outlineLevel="0" r="1983">
      <c r="A1983" s="21" t="n">
        <v>46034.7090625</v>
      </c>
      <c r="B1983" s="22" t="s">
        <v>549</v>
      </c>
      <c r="C1983" s="22" t="s">
        <v>769</v>
      </c>
      <c r="D1983" s="22" t="s">
        <v>549</v>
      </c>
      <c r="E1983" s="22" t="s">
        <v>549</v>
      </c>
      <c r="F1983" s="22" t="s">
        <v>20</v>
      </c>
      <c r="G1983" s="23" t="n">
        <v>1</v>
      </c>
      <c r="H1983" s="24" t="n">
        <v>18.49</v>
      </c>
      <c r="I1983" s="24" t="n">
        <v>18.49</v>
      </c>
      <c r="J1983" s="24" t="n">
        <v>0</v>
      </c>
      <c r="K1983" s="24" t="n">
        <v>-0</v>
      </c>
      <c r="L1983" s="24" t="n">
        <v>-0</v>
      </c>
      <c r="M1983" s="6" t="s">
        <f>=I1983+J1983+K1983+L1983</f>
      </c>
      <c r="N1983" s="22"/>
      <c r="O1983" s="22" t="s">
        <v>643</v>
      </c>
    </row>
    <row collapsed="false" customFormat="false" customHeight="false" hidden="false" ht="12.1" outlineLevel="0" r="1984">
      <c r="A1984" s="33" t="n">
        <v>46034.819074074</v>
      </c>
      <c r="B1984" s="34" t="s">
        <v>597</v>
      </c>
      <c r="C1984" s="34" t="s">
        <v>770</v>
      </c>
      <c r="D1984" s="34" t="s">
        <v>597</v>
      </c>
      <c r="E1984" s="34" t="s">
        <v>597</v>
      </c>
      <c r="F1984" s="34" t="s">
        <v>20</v>
      </c>
      <c r="G1984" s="35" t="n">
        <v>1</v>
      </c>
      <c r="H1984" s="36" t="n">
        <v>-0.51</v>
      </c>
      <c r="I1984" s="36" t="n">
        <v>-0.51</v>
      </c>
      <c r="J1984" s="36" t="n">
        <v>0</v>
      </c>
      <c r="K1984" s="36" t="n">
        <v>-0</v>
      </c>
      <c r="L1984" s="36" t="n">
        <v>-0</v>
      </c>
      <c r="M1984" s="6" t="s">
        <f>=I1984+J1984+K1984+L1984</f>
      </c>
      <c r="N1984" s="34"/>
      <c r="O1984" s="34" t="s">
        <v>679</v>
      </c>
    </row>
    <row collapsed="false" customFormat="false" customHeight="false" hidden="false" ht="12.1" outlineLevel="0" r="1985">
      <c r="A1985" s="33" t="n">
        <v>46034.819074074</v>
      </c>
      <c r="B1985" s="34" t="s">
        <v>597</v>
      </c>
      <c r="C1985" s="34" t="s">
        <v>771</v>
      </c>
      <c r="D1985" s="34" t="s">
        <v>597</v>
      </c>
      <c r="E1985" s="34" t="s">
        <v>597</v>
      </c>
      <c r="F1985" s="34" t="s">
        <v>20</v>
      </c>
      <c r="G1985" s="35" t="n">
        <v>1</v>
      </c>
      <c r="H1985" s="36" t="n">
        <v>-0.51</v>
      </c>
      <c r="I1985" s="36" t="n">
        <v>-0.51</v>
      </c>
      <c r="J1985" s="36" t="n">
        <v>0</v>
      </c>
      <c r="K1985" s="36" t="n">
        <v>-0</v>
      </c>
      <c r="L1985" s="36" t="n">
        <v>-0</v>
      </c>
      <c r="M1985" s="6" t="s">
        <f>=I1985+J1985+K1985+L1985</f>
      </c>
      <c r="N1985" s="34"/>
      <c r="O1985" s="34" t="s">
        <v>679</v>
      </c>
    </row>
    <row collapsed="false" customFormat="false" customHeight="false" hidden="false" ht="12.1" outlineLevel="0" r="1986">
      <c r="A1986" s="33" t="n">
        <v>46034.819074074</v>
      </c>
      <c r="B1986" s="34" t="s">
        <v>597</v>
      </c>
      <c r="C1986" s="34" t="s">
        <v>772</v>
      </c>
      <c r="D1986" s="34" t="s">
        <v>597</v>
      </c>
      <c r="E1986" s="34" t="s">
        <v>597</v>
      </c>
      <c r="F1986" s="34" t="s">
        <v>20</v>
      </c>
      <c r="G1986" s="35" t="n">
        <v>1</v>
      </c>
      <c r="H1986" s="36" t="n">
        <v>-0.51</v>
      </c>
      <c r="I1986" s="36" t="n">
        <v>-0.51</v>
      </c>
      <c r="J1986" s="36" t="n">
        <v>0</v>
      </c>
      <c r="K1986" s="36" t="n">
        <v>-0</v>
      </c>
      <c r="L1986" s="36" t="n">
        <v>-0</v>
      </c>
      <c r="M1986" s="6" t="s">
        <f>=I1986+J1986+K1986+L1986</f>
      </c>
      <c r="N1986" s="34"/>
      <c r="O1986" s="34" t="s">
        <v>679</v>
      </c>
    </row>
    <row collapsed="false" customFormat="false" customHeight="false" hidden="false" ht="12.1" outlineLevel="0" r="1987">
      <c r="A1987" s="21" t="n">
        <v>46034.886956019</v>
      </c>
      <c r="B1987" s="22" t="s">
        <v>535</v>
      </c>
      <c r="C1987" s="22" t="s">
        <v>194</v>
      </c>
      <c r="D1987" s="22" t="s">
        <v>535</v>
      </c>
      <c r="E1987" s="22" t="s">
        <v>535</v>
      </c>
      <c r="F1987" s="22" t="s">
        <v>20</v>
      </c>
      <c r="G1987" s="23" t="n">
        <v>1</v>
      </c>
      <c r="H1987" s="24" t="n">
        <v>500</v>
      </c>
      <c r="I1987" s="24" t="n">
        <v>500</v>
      </c>
      <c r="J1987" s="24" t="n">
        <v>0</v>
      </c>
      <c r="K1987" s="24" t="n">
        <v>-0</v>
      </c>
      <c r="L1987" s="24" t="n">
        <v>-0</v>
      </c>
      <c r="M1987" s="6" t="s">
        <f>=I1987+J1987+K1987+L1987</f>
      </c>
      <c r="N1987" s="22"/>
      <c r="O1987" s="22" t="s">
        <v>643</v>
      </c>
    </row>
    <row collapsed="false" customFormat="false" customHeight="false" hidden="false" ht="12.1" outlineLevel="0" r="1988">
      <c r="A1988" s="20" t="n">
        <v>46034.899444444</v>
      </c>
      <c r="B1988" s="16" t="s">
        <v>476</v>
      </c>
      <c r="C1988" s="16" t="s">
        <v>773</v>
      </c>
      <c r="D1988" s="16" t="s">
        <v>380</v>
      </c>
      <c r="E1988" s="16" t="s">
        <v>92</v>
      </c>
      <c r="F1988" s="16" t="s">
        <v>20</v>
      </c>
      <c r="G1988" s="7" t="n">
        <v>1</v>
      </c>
      <c r="H1988" s="6" t="n">
        <v>100.85</v>
      </c>
      <c r="I1988" s="6" t="n">
        <v>-1008.5</v>
      </c>
      <c r="J1988" s="6" t="n">
        <v>-13.81</v>
      </c>
      <c r="K1988" s="6" t="n">
        <v>-0</v>
      </c>
      <c r="L1988" s="6" t="n">
        <v>-0</v>
      </c>
      <c r="M1988" s="6" t="s">
        <f>=I1988+J1988+K1988+L1988</f>
      </c>
      <c r="N1988" s="16"/>
      <c r="O1988" s="16" t="s">
        <v>643</v>
      </c>
    </row>
    <row collapsed="false" customFormat="false" customHeight="false" hidden="false" ht="12.1" outlineLevel="0" r="1989">
      <c r="A1989" s="20" t="n">
        <v>46034.899814815</v>
      </c>
      <c r="B1989" s="16" t="s">
        <v>62</v>
      </c>
      <c r="C1989" s="16" t="s">
        <v>657</v>
      </c>
      <c r="D1989" s="16" t="s">
        <v>380</v>
      </c>
      <c r="E1989" s="16" t="s">
        <v>50</v>
      </c>
      <c r="F1989" s="16" t="s">
        <v>20</v>
      </c>
      <c r="G1989" s="7" t="n">
        <v>1</v>
      </c>
      <c r="H1989" s="6" t="n">
        <v>161.65</v>
      </c>
      <c r="I1989" s="6" t="n">
        <v>-161.65</v>
      </c>
      <c r="J1989" s="6" t="n">
        <v>-0</v>
      </c>
      <c r="K1989" s="6" t="n">
        <v>-0</v>
      </c>
      <c r="L1989" s="6" t="n">
        <v>-0</v>
      </c>
      <c r="M1989" s="6" t="s">
        <f>=I1989+J1989+K1989+L1989</f>
      </c>
      <c r="N1989" s="16"/>
      <c r="O1989" s="16" t="s">
        <v>643</v>
      </c>
    </row>
    <row collapsed="false" customFormat="false" customHeight="false" hidden="false" ht="12.1" outlineLevel="0" r="1990">
      <c r="A1990" s="21" t="n">
        <v>46034.900844907</v>
      </c>
      <c r="B1990" s="22" t="s">
        <v>644</v>
      </c>
      <c r="C1990" s="22" t="s">
        <v>645</v>
      </c>
      <c r="D1990" s="22" t="s">
        <v>549</v>
      </c>
      <c r="E1990" s="22" t="s">
        <v>549</v>
      </c>
      <c r="F1990" s="22" t="s">
        <v>20</v>
      </c>
      <c r="G1990" s="23" t="n">
        <v>1</v>
      </c>
      <c r="H1990" s="24" t="n">
        <v>76.44</v>
      </c>
      <c r="I1990" s="24" t="n">
        <v>76.44</v>
      </c>
      <c r="J1990" s="24" t="n">
        <v>0</v>
      </c>
      <c r="K1990" s="24" t="n">
        <v>-0</v>
      </c>
      <c r="L1990" s="24" t="n">
        <v>-0</v>
      </c>
      <c r="M1990" s="6" t="s">
        <f>=I1990+J1990+K1990+L1990</f>
      </c>
      <c r="N1990" s="22"/>
      <c r="O1990" s="22" t="s">
        <v>679</v>
      </c>
    </row>
    <row collapsed="false" customFormat="false" customHeight="false" hidden="false" ht="12.1" outlineLevel="0" r="1991">
      <c r="A1991" s="20" t="n">
        <v>46034.97005787</v>
      </c>
      <c r="B1991" s="16" t="s">
        <v>386</v>
      </c>
      <c r="C1991" s="16" t="s">
        <v>540</v>
      </c>
      <c r="D1991" s="16" t="s">
        <v>380</v>
      </c>
      <c r="E1991" s="16" t="s">
        <v>18</v>
      </c>
      <c r="F1991" s="16" t="s">
        <v>20</v>
      </c>
      <c r="G1991" s="7" t="n">
        <v>100</v>
      </c>
      <c r="H1991" s="6" t="n">
        <v>3.1955</v>
      </c>
      <c r="I1991" s="6" t="n">
        <v>-319.55</v>
      </c>
      <c r="J1991" s="6" t="n">
        <v>-0</v>
      </c>
      <c r="K1991" s="6" t="n">
        <v>-0.13</v>
      </c>
      <c r="L1991" s="6" t="n">
        <v>-0</v>
      </c>
      <c r="M1991" s="6" t="s">
        <f>=I1991+J1991+K1991+L1991</f>
      </c>
      <c r="N1991" s="16"/>
      <c r="O1991" s="16" t="s">
        <v>596</v>
      </c>
    </row>
    <row collapsed="false" customFormat="false" customHeight="false" hidden="false" ht="12.1" outlineLevel="0" r="1992">
      <c r="A1992" s="21" t="n">
        <v>46035.497025463</v>
      </c>
      <c r="B1992" s="22" t="s">
        <v>644</v>
      </c>
      <c r="C1992" s="22" t="s">
        <v>652</v>
      </c>
      <c r="D1992" s="22" t="s">
        <v>549</v>
      </c>
      <c r="E1992" s="22" t="s">
        <v>549</v>
      </c>
      <c r="F1992" s="22" t="s">
        <v>20</v>
      </c>
      <c r="G1992" s="23" t="n">
        <v>1</v>
      </c>
      <c r="H1992" s="24" t="n">
        <v>800</v>
      </c>
      <c r="I1992" s="24" t="n">
        <v>800</v>
      </c>
      <c r="J1992" s="24" t="n">
        <v>0</v>
      </c>
      <c r="K1992" s="24" t="n">
        <v>-0</v>
      </c>
      <c r="L1992" s="24" t="n">
        <v>-0</v>
      </c>
      <c r="M1992" s="6" t="s">
        <f>=I1992+J1992+K1992+L1992</f>
      </c>
      <c r="N1992" s="22"/>
      <c r="O1992" s="22" t="s">
        <v>643</v>
      </c>
    </row>
    <row collapsed="false" customFormat="false" customHeight="false" hidden="false" ht="12.1" outlineLevel="0" r="1993">
      <c r="A1993" s="21" t="n">
        <v>46035.625428241</v>
      </c>
      <c r="B1993" s="22" t="s">
        <v>549</v>
      </c>
      <c r="C1993" s="22" t="s">
        <v>774</v>
      </c>
      <c r="D1993" s="22" t="s">
        <v>549</v>
      </c>
      <c r="E1993" s="22" t="s">
        <v>549</v>
      </c>
      <c r="F1993" s="22" t="s">
        <v>20</v>
      </c>
      <c r="G1993" s="23" t="n">
        <v>1</v>
      </c>
      <c r="H1993" s="24" t="n">
        <v>17.26</v>
      </c>
      <c r="I1993" s="24" t="n">
        <v>17.26</v>
      </c>
      <c r="J1993" s="24" t="n">
        <v>0</v>
      </c>
      <c r="K1993" s="24" t="n">
        <v>-0</v>
      </c>
      <c r="L1993" s="24" t="n">
        <v>-0</v>
      </c>
      <c r="M1993" s="6" t="s">
        <f>=I1993+J1993+K1993+L1993</f>
      </c>
      <c r="N1993" s="22"/>
      <c r="O1993" s="22" t="s">
        <v>643</v>
      </c>
    </row>
    <row collapsed="false" customFormat="false" customHeight="false" hidden="false" ht="12.1" outlineLevel="0" r="1994">
      <c r="A1994" s="21" t="n">
        <v>46035.674016204</v>
      </c>
      <c r="B1994" s="22" t="s">
        <v>549</v>
      </c>
      <c r="C1994" s="22" t="s">
        <v>775</v>
      </c>
      <c r="D1994" s="22" t="s">
        <v>549</v>
      </c>
      <c r="E1994" s="22" t="s">
        <v>549</v>
      </c>
      <c r="F1994" s="22" t="s">
        <v>20</v>
      </c>
      <c r="G1994" s="23" t="n">
        <v>1</v>
      </c>
      <c r="H1994" s="24" t="n">
        <v>19.32</v>
      </c>
      <c r="I1994" s="24" t="n">
        <v>19.32</v>
      </c>
      <c r="J1994" s="24" t="n">
        <v>0</v>
      </c>
      <c r="K1994" s="24" t="n">
        <v>-0</v>
      </c>
      <c r="L1994" s="24" t="n">
        <v>-0</v>
      </c>
      <c r="M1994" s="6" t="s">
        <f>=I1994+J1994+K1994+L1994</f>
      </c>
      <c r="N1994" s="22"/>
      <c r="O1994" s="22" t="s">
        <v>643</v>
      </c>
    </row>
    <row collapsed="false" customFormat="false" customHeight="false" hidden="false" ht="12.1" outlineLevel="0" r="1995">
      <c r="A1995" s="21" t="n">
        <v>46035.754050926</v>
      </c>
      <c r="B1995" s="22" t="s">
        <v>549</v>
      </c>
      <c r="C1995" s="22" t="s">
        <v>776</v>
      </c>
      <c r="D1995" s="22" t="s">
        <v>549</v>
      </c>
      <c r="E1995" s="22" t="s">
        <v>549</v>
      </c>
      <c r="F1995" s="22" t="s">
        <v>20</v>
      </c>
      <c r="G1995" s="23" t="n">
        <v>1</v>
      </c>
      <c r="H1995" s="24" t="n">
        <v>46.86</v>
      </c>
      <c r="I1995" s="24" t="n">
        <v>46.86</v>
      </c>
      <c r="J1995" s="24" t="n">
        <v>0</v>
      </c>
      <c r="K1995" s="24" t="n">
        <v>-0</v>
      </c>
      <c r="L1995" s="24" t="n">
        <v>-0</v>
      </c>
      <c r="M1995" s="6" t="s">
        <f>=I1995+J1995+K1995+L1995</f>
      </c>
      <c r="N1995" s="22"/>
      <c r="O1995" s="22" t="s">
        <v>643</v>
      </c>
    </row>
    <row collapsed="false" customFormat="false" customHeight="false" hidden="false" ht="12.1" outlineLevel="0" r="1996">
      <c r="A1996" s="20" t="n">
        <v>46035.802627315</v>
      </c>
      <c r="B1996" s="16" t="s">
        <v>409</v>
      </c>
      <c r="C1996" s="16" t="s">
        <v>573</v>
      </c>
      <c r="D1996" s="16" t="s">
        <v>380</v>
      </c>
      <c r="E1996" s="16" t="s">
        <v>18</v>
      </c>
      <c r="F1996" s="16" t="s">
        <v>20</v>
      </c>
      <c r="G1996" s="7" t="n">
        <v>1</v>
      </c>
      <c r="H1996" s="6" t="n">
        <v>292.4</v>
      </c>
      <c r="I1996" s="6" t="n">
        <v>-292.4</v>
      </c>
      <c r="J1996" s="6" t="n">
        <v>-0</v>
      </c>
      <c r="K1996" s="6" t="n">
        <v>-0.12</v>
      </c>
      <c r="L1996" s="6" t="n">
        <v>-0</v>
      </c>
      <c r="M1996" s="6" t="s">
        <f>=I1996+J1996+K1996+L1996</f>
      </c>
      <c r="N1996" s="16"/>
      <c r="O1996" s="16" t="s">
        <v>596</v>
      </c>
    </row>
    <row collapsed="false" customFormat="false" customHeight="false" hidden="false" ht="12.1" outlineLevel="0" r="1997">
      <c r="A1997" s="33" t="n">
        <v>46035.817592593</v>
      </c>
      <c r="B1997" s="34" t="s">
        <v>597</v>
      </c>
      <c r="C1997" s="34" t="s">
        <v>777</v>
      </c>
      <c r="D1997" s="34" t="s">
        <v>597</v>
      </c>
      <c r="E1997" s="34" t="s">
        <v>597</v>
      </c>
      <c r="F1997" s="34" t="s">
        <v>20</v>
      </c>
      <c r="G1997" s="35" t="n">
        <v>1</v>
      </c>
      <c r="H1997" s="36" t="n">
        <v>-0.2</v>
      </c>
      <c r="I1997" s="36" t="n">
        <v>-0.2</v>
      </c>
      <c r="J1997" s="36" t="n">
        <v>0</v>
      </c>
      <c r="K1997" s="36" t="n">
        <v>-0</v>
      </c>
      <c r="L1997" s="36" t="n">
        <v>-0</v>
      </c>
      <c r="M1997" s="6" t="s">
        <f>=I1997+J1997+K1997+L1997</f>
      </c>
      <c r="N1997" s="34"/>
      <c r="O1997" s="34" t="s">
        <v>643</v>
      </c>
    </row>
    <row collapsed="false" customFormat="false" customHeight="false" hidden="false" ht="12.1" outlineLevel="0" r="1998">
      <c r="A1998" s="33" t="n">
        <v>46035.817592593</v>
      </c>
      <c r="B1998" s="34" t="s">
        <v>597</v>
      </c>
      <c r="C1998" s="34" t="s">
        <v>778</v>
      </c>
      <c r="D1998" s="34" t="s">
        <v>597</v>
      </c>
      <c r="E1998" s="34" t="s">
        <v>597</v>
      </c>
      <c r="F1998" s="34" t="s">
        <v>20</v>
      </c>
      <c r="G1998" s="35" t="n">
        <v>1</v>
      </c>
      <c r="H1998" s="36" t="n">
        <v>-0.49</v>
      </c>
      <c r="I1998" s="36" t="n">
        <v>-0.49</v>
      </c>
      <c r="J1998" s="36" t="n">
        <v>0</v>
      </c>
      <c r="K1998" s="36" t="n">
        <v>-0</v>
      </c>
      <c r="L1998" s="36" t="n">
        <v>-0</v>
      </c>
      <c r="M1998" s="6" t="s">
        <f>=I1998+J1998+K1998+L1998</f>
      </c>
      <c r="N1998" s="34"/>
      <c r="O1998" s="34" t="s">
        <v>643</v>
      </c>
    </row>
    <row collapsed="false" customFormat="false" customHeight="false" hidden="false" ht="12.1" outlineLevel="0" r="1999">
      <c r="A1999" s="33" t="n">
        <v>46035.817592593</v>
      </c>
      <c r="B1999" s="34" t="s">
        <v>597</v>
      </c>
      <c r="C1999" s="34" t="s">
        <v>779</v>
      </c>
      <c r="D1999" s="34" t="s">
        <v>597</v>
      </c>
      <c r="E1999" s="34" t="s">
        <v>597</v>
      </c>
      <c r="F1999" s="34" t="s">
        <v>20</v>
      </c>
      <c r="G1999" s="35" t="n">
        <v>1</v>
      </c>
      <c r="H1999" s="36" t="n">
        <v>-0.52</v>
      </c>
      <c r="I1999" s="36" t="n">
        <v>-0.52</v>
      </c>
      <c r="J1999" s="36" t="n">
        <v>0</v>
      </c>
      <c r="K1999" s="36" t="n">
        <v>-0</v>
      </c>
      <c r="L1999" s="36" t="n">
        <v>-0</v>
      </c>
      <c r="M1999" s="6" t="s">
        <f>=I1999+J1999+K1999+L1999</f>
      </c>
      <c r="N1999" s="34"/>
      <c r="O1999" s="34" t="s">
        <v>679</v>
      </c>
    </row>
    <row collapsed="false" customFormat="false" customHeight="false" hidden="false" ht="12.1" outlineLevel="0" r="2000">
      <c r="A2000" s="21" t="n">
        <v>46036.759525463</v>
      </c>
      <c r="B2000" s="22" t="s">
        <v>644</v>
      </c>
      <c r="C2000" s="22" t="s">
        <v>645</v>
      </c>
      <c r="D2000" s="22" t="s">
        <v>549</v>
      </c>
      <c r="E2000" s="22" t="s">
        <v>549</v>
      </c>
      <c r="F2000" s="22" t="s">
        <v>20</v>
      </c>
      <c r="G2000" s="23" t="n">
        <v>1</v>
      </c>
      <c r="H2000" s="24" t="n">
        <v>1034</v>
      </c>
      <c r="I2000" s="24" t="n">
        <v>1034</v>
      </c>
      <c r="J2000" s="24" t="n">
        <v>0</v>
      </c>
      <c r="K2000" s="24" t="n">
        <v>-0</v>
      </c>
      <c r="L2000" s="24" t="n">
        <v>-0</v>
      </c>
      <c r="M2000" s="6" t="s">
        <f>=I2000+J2000+K2000+L2000</f>
      </c>
      <c r="N2000" s="22"/>
      <c r="O2000" s="22" t="s">
        <v>679</v>
      </c>
    </row>
    <row collapsed="false" customFormat="false" customHeight="false" hidden="false" ht="12.1" outlineLevel="0" r="2001">
      <c r="A2001" s="21" t="n">
        <v>46036.759722222</v>
      </c>
      <c r="B2001" s="22" t="s">
        <v>644</v>
      </c>
      <c r="C2001" s="22" t="s">
        <v>645</v>
      </c>
      <c r="D2001" s="22" t="s">
        <v>549</v>
      </c>
      <c r="E2001" s="22" t="s">
        <v>549</v>
      </c>
      <c r="F2001" s="22" t="s">
        <v>20</v>
      </c>
      <c r="G2001" s="23" t="n">
        <v>1</v>
      </c>
      <c r="H2001" s="24" t="n">
        <v>517</v>
      </c>
      <c r="I2001" s="24" t="n">
        <v>517</v>
      </c>
      <c r="J2001" s="24" t="n">
        <v>0</v>
      </c>
      <c r="K2001" s="24" t="n">
        <v>-0</v>
      </c>
      <c r="L2001" s="24" t="n">
        <v>-0</v>
      </c>
      <c r="M2001" s="6" t="s">
        <f>=I2001+J2001+K2001+L2001</f>
      </c>
      <c r="N2001" s="22"/>
      <c r="O2001" s="22" t="s">
        <v>679</v>
      </c>
    </row>
    <row collapsed="false" customFormat="false" customHeight="false" hidden="false" ht="12.1" outlineLevel="0" r="2002">
      <c r="A2002" s="20" t="n">
        <v>46036.760046296</v>
      </c>
      <c r="B2002" s="16" t="s">
        <v>58</v>
      </c>
      <c r="C2002" s="16" t="s">
        <v>682</v>
      </c>
      <c r="D2002" s="16" t="s">
        <v>380</v>
      </c>
      <c r="E2002" s="16" t="s">
        <v>50</v>
      </c>
      <c r="F2002" s="16" t="s">
        <v>20</v>
      </c>
      <c r="G2002" s="7" t="n">
        <v>2</v>
      </c>
      <c r="H2002" s="6" t="n">
        <v>195.46</v>
      </c>
      <c r="I2002" s="6" t="n">
        <v>-390.92</v>
      </c>
      <c r="J2002" s="6" t="n">
        <v>-0</v>
      </c>
      <c r="K2002" s="6" t="n">
        <v>-0</v>
      </c>
      <c r="L2002" s="6" t="n">
        <v>-0</v>
      </c>
      <c r="M2002" s="6" t="s">
        <f>=I2002+J2002+K2002+L2002</f>
      </c>
      <c r="N2002" s="16"/>
      <c r="O2002" s="16" t="s">
        <v>679</v>
      </c>
    </row>
    <row collapsed="false" customFormat="false" customHeight="false" hidden="false" ht="12.1" outlineLevel="0" r="2003">
      <c r="A2003" s="20" t="n">
        <v>46036.760046296</v>
      </c>
      <c r="B2003" s="16" t="s">
        <v>62</v>
      </c>
      <c r="C2003" s="16" t="s">
        <v>657</v>
      </c>
      <c r="D2003" s="16" t="s">
        <v>380</v>
      </c>
      <c r="E2003" s="16" t="s">
        <v>50</v>
      </c>
      <c r="F2003" s="16" t="s">
        <v>20</v>
      </c>
      <c r="G2003" s="7" t="n">
        <v>4</v>
      </c>
      <c r="H2003" s="6" t="n">
        <v>161.79</v>
      </c>
      <c r="I2003" s="6" t="n">
        <v>-647.16</v>
      </c>
      <c r="J2003" s="6" t="n">
        <v>-0</v>
      </c>
      <c r="K2003" s="6" t="n">
        <v>-0</v>
      </c>
      <c r="L2003" s="6" t="n">
        <v>-0</v>
      </c>
      <c r="M2003" s="6" t="s">
        <f>=I2003+J2003+K2003+L2003</f>
      </c>
      <c r="N2003" s="16"/>
      <c r="O2003" s="16" t="s">
        <v>679</v>
      </c>
    </row>
    <row collapsed="false" customFormat="false" customHeight="false" hidden="false" ht="12.1" outlineLevel="0" r="2004">
      <c r="A2004" s="20" t="n">
        <v>46036.760046296</v>
      </c>
      <c r="B2004" s="16" t="s">
        <v>54</v>
      </c>
      <c r="C2004" s="16" t="s">
        <v>681</v>
      </c>
      <c r="D2004" s="16" t="s">
        <v>380</v>
      </c>
      <c r="E2004" s="16" t="s">
        <v>50</v>
      </c>
      <c r="F2004" s="16" t="s">
        <v>20</v>
      </c>
      <c r="G2004" s="7" t="n">
        <v>258</v>
      </c>
      <c r="H2004" s="6" t="n">
        <v>1.8608</v>
      </c>
      <c r="I2004" s="6" t="n">
        <v>-480.09</v>
      </c>
      <c r="J2004" s="6" t="n">
        <v>-0</v>
      </c>
      <c r="K2004" s="6" t="n">
        <v>-0</v>
      </c>
      <c r="L2004" s="6" t="n">
        <v>-0</v>
      </c>
      <c r="M2004" s="6" t="s">
        <f>=I2004+J2004+K2004+L2004</f>
      </c>
      <c r="N2004" s="16"/>
      <c r="O2004" s="16" t="s">
        <v>679</v>
      </c>
    </row>
    <row collapsed="false" customFormat="false" customHeight="false" hidden="false" ht="12.1" outlineLevel="0" r="2005">
      <c r="A2005" s="33" t="n">
        <v>46036.820520833</v>
      </c>
      <c r="B2005" s="34" t="s">
        <v>597</v>
      </c>
      <c r="C2005" s="34" t="s">
        <v>780</v>
      </c>
      <c r="D2005" s="34" t="s">
        <v>597</v>
      </c>
      <c r="E2005" s="34" t="s">
        <v>597</v>
      </c>
      <c r="F2005" s="34" t="s">
        <v>20</v>
      </c>
      <c r="G2005" s="35" t="n">
        <v>1</v>
      </c>
      <c r="H2005" s="36" t="n">
        <v>-0.63</v>
      </c>
      <c r="I2005" s="36" t="n">
        <v>-0.63</v>
      </c>
      <c r="J2005" s="36" t="n">
        <v>0</v>
      </c>
      <c r="K2005" s="36" t="n">
        <v>-0</v>
      </c>
      <c r="L2005" s="36" t="n">
        <v>-0</v>
      </c>
      <c r="M2005" s="6" t="s">
        <f>=I2005+J2005+K2005+L2005</f>
      </c>
      <c r="N2005" s="34"/>
      <c r="O2005" s="34" t="s">
        <v>679</v>
      </c>
    </row>
    <row collapsed="false" customFormat="false" customHeight="false" hidden="false" ht="12.1" outlineLevel="0" r="2006">
      <c r="A2006" s="21" t="n">
        <v>46036.957199074</v>
      </c>
      <c r="B2006" s="22" t="s">
        <v>535</v>
      </c>
      <c r="C2006" s="22" t="s">
        <v>174</v>
      </c>
      <c r="D2006" s="22" t="s">
        <v>535</v>
      </c>
      <c r="E2006" s="22" t="s">
        <v>535</v>
      </c>
      <c r="F2006" s="22" t="s">
        <v>20</v>
      </c>
      <c r="G2006" s="23" t="n">
        <v>1</v>
      </c>
      <c r="H2006" s="24" t="n">
        <v>1</v>
      </c>
      <c r="I2006" s="24" t="n">
        <v>1304.7</v>
      </c>
      <c r="J2006" s="24" t="n">
        <v>0</v>
      </c>
      <c r="K2006" s="24" t="n">
        <v>-0</v>
      </c>
      <c r="L2006" s="24" t="n">
        <v>-0</v>
      </c>
      <c r="M2006" s="6" t="s">
        <f>=I2006+J2006+K2006+L2006</f>
      </c>
      <c r="N2006" s="22"/>
      <c r="O2006" s="22" t="s">
        <v>596</v>
      </c>
    </row>
    <row collapsed="false" customFormat="false" customHeight="false" hidden="false" ht="12.1" outlineLevel="0" r="2007">
      <c r="A2007" s="20" t="n">
        <v>46036.962106481</v>
      </c>
      <c r="B2007" s="16" t="s">
        <v>108</v>
      </c>
      <c r="C2007" s="16" t="s">
        <v>781</v>
      </c>
      <c r="D2007" s="16" t="s">
        <v>380</v>
      </c>
      <c r="E2007" s="16" t="s">
        <v>92</v>
      </c>
      <c r="F2007" s="16" t="s">
        <v>20</v>
      </c>
      <c r="G2007" s="7" t="n">
        <v>1</v>
      </c>
      <c r="H2007" s="6" t="n">
        <v>87.032</v>
      </c>
      <c r="I2007" s="6" t="n">
        <v>-870.32</v>
      </c>
      <c r="J2007" s="6" t="n">
        <v>-37.15</v>
      </c>
      <c r="K2007" s="6" t="n">
        <v>-0.35</v>
      </c>
      <c r="L2007" s="6" t="n">
        <v>-0</v>
      </c>
      <c r="M2007" s="6" t="s">
        <f>=I2007+J2007+K2007+L2007</f>
      </c>
      <c r="N2007" s="16"/>
      <c r="O2007" s="16" t="s">
        <v>596</v>
      </c>
    </row>
    <row collapsed="false" customFormat="false" customHeight="false" hidden="false" ht="12.1" outlineLevel="0" r="2008">
      <c r="A2008" s="20" t="n">
        <v>46036.962592593</v>
      </c>
      <c r="B2008" s="16" t="s">
        <v>477</v>
      </c>
      <c r="C2008" s="16" t="s">
        <v>782</v>
      </c>
      <c r="D2008" s="16" t="s">
        <v>380</v>
      </c>
      <c r="E2008" s="16" t="s">
        <v>92</v>
      </c>
      <c r="F2008" s="16" t="s">
        <v>20</v>
      </c>
      <c r="G2008" s="7" t="n">
        <v>1</v>
      </c>
      <c r="H2008" s="6" t="n">
        <v>90.79</v>
      </c>
      <c r="I2008" s="6" t="n">
        <v>-907.9</v>
      </c>
      <c r="J2008" s="6" t="n">
        <v>-29.11</v>
      </c>
      <c r="K2008" s="6" t="n">
        <v>-0.36</v>
      </c>
      <c r="L2008" s="6" t="n">
        <v>-0</v>
      </c>
      <c r="M2008" s="6" t="s">
        <f>=I2008+J2008+K2008+L2008</f>
      </c>
      <c r="N2008" s="16"/>
      <c r="O2008" s="16" t="s">
        <v>596</v>
      </c>
    </row>
    <row collapsed="false" customFormat="false" customHeight="false" hidden="false" ht="12.1" outlineLevel="0" r="2009">
      <c r="A2009" s="20" t="n">
        <v>46036.963009259</v>
      </c>
      <c r="B2009" s="16" t="s">
        <v>417</v>
      </c>
      <c r="C2009" s="16" t="s">
        <v>585</v>
      </c>
      <c r="D2009" s="16" t="s">
        <v>380</v>
      </c>
      <c r="E2009" s="16" t="s">
        <v>92</v>
      </c>
      <c r="F2009" s="16" t="s">
        <v>20</v>
      </c>
      <c r="G2009" s="7" t="n">
        <v>1</v>
      </c>
      <c r="H2009" s="6" t="n">
        <v>58.211</v>
      </c>
      <c r="I2009" s="6" t="n">
        <v>-582.11</v>
      </c>
      <c r="J2009" s="6" t="n">
        <v>-8.36</v>
      </c>
      <c r="K2009" s="6" t="n">
        <v>-0.23</v>
      </c>
      <c r="L2009" s="6" t="n">
        <v>-0</v>
      </c>
      <c r="M2009" s="6" t="s">
        <f>=I2009+J2009+K2009+L2009</f>
      </c>
      <c r="N2009" s="16"/>
      <c r="O2009" s="16" t="s">
        <v>596</v>
      </c>
    </row>
    <row collapsed="false" customFormat="false" customHeight="false" hidden="false" ht="12.1" outlineLevel="0" r="2010">
      <c r="A2010" s="20" t="n">
        <v>46036.963356481</v>
      </c>
      <c r="B2010" s="16" t="s">
        <v>446</v>
      </c>
      <c r="C2010" s="16" t="s">
        <v>629</v>
      </c>
      <c r="D2010" s="16" t="s">
        <v>380</v>
      </c>
      <c r="E2010" s="16" t="s">
        <v>50</v>
      </c>
      <c r="F2010" s="16" t="s">
        <v>20</v>
      </c>
      <c r="G2010" s="7" t="n">
        <v>2</v>
      </c>
      <c r="H2010" s="6" t="n">
        <v>100.75</v>
      </c>
      <c r="I2010" s="6" t="n">
        <v>-201.5</v>
      </c>
      <c r="J2010" s="6" t="n">
        <v>-0</v>
      </c>
      <c r="K2010" s="6" t="n">
        <v>-0</v>
      </c>
      <c r="L2010" s="6" t="n">
        <v>-0</v>
      </c>
      <c r="M2010" s="6" t="s">
        <f>=I2010+J2010+K2010+L2010</f>
      </c>
      <c r="N2010" s="16"/>
      <c r="O2010" s="16" t="s">
        <v>596</v>
      </c>
    </row>
    <row collapsed="false" customFormat="false" customHeight="false" hidden="false" ht="12.1" outlineLevel="0" r="2011">
      <c r="A2011" s="33" t="n">
        <v>46037.05431713</v>
      </c>
      <c r="B2011" s="34" t="s">
        <v>613</v>
      </c>
      <c r="C2011" s="34" t="s">
        <v>174</v>
      </c>
      <c r="D2011" s="34" t="s">
        <v>613</v>
      </c>
      <c r="E2011" s="34" t="s">
        <v>613</v>
      </c>
      <c r="F2011" s="34" t="s">
        <v>20</v>
      </c>
      <c r="G2011" s="35" t="n">
        <v>1</v>
      </c>
      <c r="H2011" s="36" t="n">
        <v>-1</v>
      </c>
      <c r="I2011" s="36" t="n">
        <v>-1</v>
      </c>
      <c r="J2011" s="36" t="n">
        <v>0</v>
      </c>
      <c r="K2011" s="36" t="n">
        <v>-0</v>
      </c>
      <c r="L2011" s="36" t="n">
        <v>-0</v>
      </c>
      <c r="M2011" s="6" t="s">
        <f>=I2011+J2011+K2011+L2011</f>
      </c>
      <c r="N2011" s="34"/>
      <c r="O2011" s="34" t="s">
        <v>596</v>
      </c>
    </row>
    <row collapsed="false" customFormat="false" customHeight="false" hidden="false" ht="12.1" outlineLevel="0" r="2012">
      <c r="A2012" s="21" t="n">
        <v>46037.656666667</v>
      </c>
      <c r="B2012" s="22" t="s">
        <v>549</v>
      </c>
      <c r="C2012" s="22" t="s">
        <v>783</v>
      </c>
      <c r="D2012" s="22" t="s">
        <v>549</v>
      </c>
      <c r="E2012" s="22" t="s">
        <v>549</v>
      </c>
      <c r="F2012" s="22" t="s">
        <v>20</v>
      </c>
      <c r="G2012" s="23" t="n">
        <v>1</v>
      </c>
      <c r="H2012" s="24" t="n">
        <v>14.79</v>
      </c>
      <c r="I2012" s="24" t="n">
        <v>14.79</v>
      </c>
      <c r="J2012" s="24" t="n">
        <v>0</v>
      </c>
      <c r="K2012" s="24" t="n">
        <v>-0</v>
      </c>
      <c r="L2012" s="24" t="n">
        <v>-0</v>
      </c>
      <c r="M2012" s="6" t="s">
        <f>=I2012+J2012+K2012+L2012</f>
      </c>
      <c r="N2012" s="22"/>
      <c r="O2012" s="22" t="s">
        <v>643</v>
      </c>
    </row>
    <row collapsed="false" customFormat="false" customHeight="false" hidden="false" ht="12.1" outlineLevel="0" r="2013">
      <c r="A2013" s="33" t="n">
        <v>46037.814664352</v>
      </c>
      <c r="B2013" s="34" t="s">
        <v>597</v>
      </c>
      <c r="C2013" s="34" t="s">
        <v>784</v>
      </c>
      <c r="D2013" s="34" t="s">
        <v>597</v>
      </c>
      <c r="E2013" s="34" t="s">
        <v>597</v>
      </c>
      <c r="F2013" s="34" t="s">
        <v>20</v>
      </c>
      <c r="G2013" s="35" t="n">
        <v>1</v>
      </c>
      <c r="H2013" s="36" t="n">
        <v>-0.63</v>
      </c>
      <c r="I2013" s="36" t="n">
        <v>-0.63</v>
      </c>
      <c r="J2013" s="36" t="n">
        <v>0</v>
      </c>
      <c r="K2013" s="36" t="n">
        <v>-0</v>
      </c>
      <c r="L2013" s="36" t="n">
        <v>-0</v>
      </c>
      <c r="M2013" s="6" t="s">
        <f>=I2013+J2013+K2013+L2013</f>
      </c>
      <c r="N2013" s="34"/>
      <c r="O2013" s="34" t="s">
        <v>679</v>
      </c>
    </row>
    <row collapsed="false" customFormat="false" customHeight="false" hidden="false" ht="12.1" outlineLevel="0" r="2014">
      <c r="A2014" s="29" t="n">
        <v>46037.904305556</v>
      </c>
      <c r="B2014" s="30" t="s">
        <v>454</v>
      </c>
      <c r="C2014" s="30" t="s">
        <v>659</v>
      </c>
      <c r="D2014" s="30" t="s">
        <v>381</v>
      </c>
      <c r="E2014" s="30" t="s">
        <v>92</v>
      </c>
      <c r="F2014" s="30" t="s">
        <v>20</v>
      </c>
      <c r="G2014" s="31" t="n">
        <v>-12</v>
      </c>
      <c r="H2014" s="32" t="n">
        <v>99.2</v>
      </c>
      <c r="I2014" s="32" t="n">
        <v>11904</v>
      </c>
      <c r="J2014" s="32" t="n">
        <v>181.2</v>
      </c>
      <c r="K2014" s="32" t="n">
        <v>-0</v>
      </c>
      <c r="L2014" s="32" t="n">
        <v>-0</v>
      </c>
      <c r="M2014" s="6" t="s">
        <f>=I2014+J2014+K2014+L2014</f>
      </c>
      <c r="N2014" s="30"/>
      <c r="O2014" s="30" t="s">
        <v>643</v>
      </c>
    </row>
    <row collapsed="false" customFormat="false" customHeight="false" hidden="false" ht="12.1" outlineLevel="0" r="2015">
      <c r="A2015" s="20" t="n">
        <v>46038.501064815</v>
      </c>
      <c r="B2015" s="16" t="s">
        <v>120</v>
      </c>
      <c r="C2015" s="16" t="s">
        <v>658</v>
      </c>
      <c r="D2015" s="16" t="s">
        <v>380</v>
      </c>
      <c r="E2015" s="16" t="s">
        <v>92</v>
      </c>
      <c r="F2015" s="16" t="s">
        <v>20</v>
      </c>
      <c r="G2015" s="7" t="n">
        <v>1</v>
      </c>
      <c r="H2015" s="6" t="n">
        <v>86.83</v>
      </c>
      <c r="I2015" s="6" t="n">
        <v>-868.3</v>
      </c>
      <c r="J2015" s="6" t="n">
        <v>-8.55</v>
      </c>
      <c r="K2015" s="6" t="n">
        <v>-0</v>
      </c>
      <c r="L2015" s="6" t="n">
        <v>-0</v>
      </c>
      <c r="M2015" s="6" t="s">
        <f>=I2015+J2015+K2015+L2015</f>
      </c>
      <c r="N2015" s="16"/>
      <c r="O2015" s="16" t="s">
        <v>643</v>
      </c>
    </row>
    <row collapsed="false" customFormat="false" customHeight="false" hidden="false" ht="12.1" outlineLevel="0" r="2016">
      <c r="A2016" s="20" t="n">
        <v>46038.501574074</v>
      </c>
      <c r="B2016" s="16" t="s">
        <v>104</v>
      </c>
      <c r="C2016" s="16" t="s">
        <v>785</v>
      </c>
      <c r="D2016" s="16" t="s">
        <v>380</v>
      </c>
      <c r="E2016" s="16" t="s">
        <v>92</v>
      </c>
      <c r="F2016" s="16" t="s">
        <v>20</v>
      </c>
      <c r="G2016" s="7" t="n">
        <v>1</v>
      </c>
      <c r="H2016" s="6" t="n">
        <v>87.55</v>
      </c>
      <c r="I2016" s="6" t="n">
        <v>-875.5</v>
      </c>
      <c r="J2016" s="6" t="n">
        <v>-18.12</v>
      </c>
      <c r="K2016" s="6" t="n">
        <v>-0</v>
      </c>
      <c r="L2016" s="6" t="n">
        <v>-0</v>
      </c>
      <c r="M2016" s="6" t="s">
        <f>=I2016+J2016+K2016+L2016</f>
      </c>
      <c r="N2016" s="16"/>
      <c r="O2016" s="16" t="s">
        <v>643</v>
      </c>
    </row>
    <row collapsed="false" customFormat="false" customHeight="false" hidden="false" ht="12.1" outlineLevel="0" r="2017">
      <c r="A2017" s="20" t="n">
        <v>46038.501886574</v>
      </c>
      <c r="B2017" s="16" t="s">
        <v>108</v>
      </c>
      <c r="C2017" s="16" t="s">
        <v>781</v>
      </c>
      <c r="D2017" s="16" t="s">
        <v>380</v>
      </c>
      <c r="E2017" s="16" t="s">
        <v>92</v>
      </c>
      <c r="F2017" s="16" t="s">
        <v>20</v>
      </c>
      <c r="G2017" s="7" t="n">
        <v>1</v>
      </c>
      <c r="H2017" s="6" t="n">
        <v>87.3</v>
      </c>
      <c r="I2017" s="6" t="n">
        <v>-873</v>
      </c>
      <c r="J2017" s="6" t="n">
        <v>-38.47</v>
      </c>
      <c r="K2017" s="6" t="n">
        <v>-0</v>
      </c>
      <c r="L2017" s="6" t="n">
        <v>-0</v>
      </c>
      <c r="M2017" s="6" t="s">
        <f>=I2017+J2017+K2017+L2017</f>
      </c>
      <c r="N2017" s="16"/>
      <c r="O2017" s="16" t="s">
        <v>643</v>
      </c>
    </row>
    <row collapsed="false" customFormat="false" customHeight="false" hidden="false" ht="12.1" outlineLevel="0" r="2018">
      <c r="A2018" s="20" t="n">
        <v>46038.502141204</v>
      </c>
      <c r="B2018" s="16" t="s">
        <v>477</v>
      </c>
      <c r="C2018" s="16" t="s">
        <v>782</v>
      </c>
      <c r="D2018" s="16" t="s">
        <v>380</v>
      </c>
      <c r="E2018" s="16" t="s">
        <v>92</v>
      </c>
      <c r="F2018" s="16" t="s">
        <v>20</v>
      </c>
      <c r="G2018" s="7" t="n">
        <v>1</v>
      </c>
      <c r="H2018" s="6" t="n">
        <v>91.079</v>
      </c>
      <c r="I2018" s="6" t="n">
        <v>-910.79</v>
      </c>
      <c r="J2018" s="6" t="n">
        <v>-30.48</v>
      </c>
      <c r="K2018" s="6" t="n">
        <v>-0</v>
      </c>
      <c r="L2018" s="6" t="n">
        <v>-0</v>
      </c>
      <c r="M2018" s="6" t="s">
        <f>=I2018+J2018+K2018+L2018</f>
      </c>
      <c r="N2018" s="16"/>
      <c r="O2018" s="16" t="s">
        <v>643</v>
      </c>
    </row>
    <row collapsed="false" customFormat="false" customHeight="false" hidden="false" ht="12.1" outlineLevel="0" r="2019">
      <c r="A2019" s="20" t="n">
        <v>46038.502453704</v>
      </c>
      <c r="B2019" s="16" t="s">
        <v>100</v>
      </c>
      <c r="C2019" s="16" t="s">
        <v>786</v>
      </c>
      <c r="D2019" s="16" t="s">
        <v>380</v>
      </c>
      <c r="E2019" s="16" t="s">
        <v>92</v>
      </c>
      <c r="F2019" s="16" t="s">
        <v>20</v>
      </c>
      <c r="G2019" s="7" t="n">
        <v>1</v>
      </c>
      <c r="H2019" s="6" t="n">
        <v>62.455</v>
      </c>
      <c r="I2019" s="6" t="n">
        <v>-624.55</v>
      </c>
      <c r="J2019" s="6" t="n">
        <v>-30.49</v>
      </c>
      <c r="K2019" s="6" t="n">
        <v>-0</v>
      </c>
      <c r="L2019" s="6" t="n">
        <v>-0</v>
      </c>
      <c r="M2019" s="6" t="s">
        <f>=I2019+J2019+K2019+L2019</f>
      </c>
      <c r="N2019" s="16"/>
      <c r="O2019" s="16" t="s">
        <v>643</v>
      </c>
    </row>
    <row collapsed="false" customFormat="false" customHeight="false" hidden="false" ht="12.1" outlineLevel="0" r="2020">
      <c r="A2020" s="20" t="n">
        <v>46038.505324074</v>
      </c>
      <c r="B2020" s="16" t="s">
        <v>478</v>
      </c>
      <c r="C2020" s="16" t="s">
        <v>787</v>
      </c>
      <c r="D2020" s="16" t="s">
        <v>380</v>
      </c>
      <c r="E2020" s="16" t="s">
        <v>92</v>
      </c>
      <c r="F2020" s="16" t="s">
        <v>20</v>
      </c>
      <c r="G2020" s="7" t="n">
        <v>1</v>
      </c>
      <c r="H2020" s="6" t="n">
        <v>87.55</v>
      </c>
      <c r="I2020" s="6" t="n">
        <v>-875.5</v>
      </c>
      <c r="J2020" s="6" t="n">
        <v>-33.87</v>
      </c>
      <c r="K2020" s="6" t="n">
        <v>-0</v>
      </c>
      <c r="L2020" s="6" t="n">
        <v>-0</v>
      </c>
      <c r="M2020" s="6" t="s">
        <f>=I2020+J2020+K2020+L2020</f>
      </c>
      <c r="N2020" s="16"/>
      <c r="O2020" s="16" t="s">
        <v>643</v>
      </c>
    </row>
    <row collapsed="false" customFormat="false" customHeight="false" hidden="false" ht="12.1" outlineLevel="0" r="2021">
      <c r="A2021" s="20" t="n">
        <v>46038.50568287</v>
      </c>
      <c r="B2021" s="16" t="s">
        <v>112</v>
      </c>
      <c r="C2021" s="16" t="s">
        <v>788</v>
      </c>
      <c r="D2021" s="16" t="s">
        <v>380</v>
      </c>
      <c r="E2021" s="16" t="s">
        <v>92</v>
      </c>
      <c r="F2021" s="16" t="s">
        <v>20</v>
      </c>
      <c r="G2021" s="7" t="n">
        <v>1</v>
      </c>
      <c r="H2021" s="6" t="n">
        <v>91.849</v>
      </c>
      <c r="I2021" s="6" t="n">
        <v>-918.49</v>
      </c>
      <c r="J2021" s="6" t="n">
        <v>-31.7</v>
      </c>
      <c r="K2021" s="6" t="n">
        <v>-0</v>
      </c>
      <c r="L2021" s="6" t="n">
        <v>-0</v>
      </c>
      <c r="M2021" s="6" t="s">
        <f>=I2021+J2021+K2021+L2021</f>
      </c>
      <c r="N2021" s="16"/>
      <c r="O2021" s="16" t="s">
        <v>643</v>
      </c>
    </row>
    <row collapsed="false" customFormat="false" customHeight="false" hidden="false" ht="12.1" outlineLevel="0" r="2022">
      <c r="A2022" s="29" t="n">
        <v>46038.673240741</v>
      </c>
      <c r="B2022" s="30" t="s">
        <v>384</v>
      </c>
      <c r="C2022" s="30" t="s">
        <v>537</v>
      </c>
      <c r="D2022" s="30" t="s">
        <v>381</v>
      </c>
      <c r="E2022" s="30" t="s">
        <v>18</v>
      </c>
      <c r="F2022" s="30" t="s">
        <v>20</v>
      </c>
      <c r="G2022" s="31" t="n">
        <v>-10</v>
      </c>
      <c r="H2022" s="32" t="n">
        <v>122.65</v>
      </c>
      <c r="I2022" s="32" t="n">
        <v>1226.5</v>
      </c>
      <c r="J2022" s="32" t="n">
        <v>0</v>
      </c>
      <c r="K2022" s="32" t="n">
        <v>-0.98</v>
      </c>
      <c r="L2022" s="32" t="n">
        <v>-0</v>
      </c>
      <c r="M2022" s="6" t="s">
        <f>=I2022+J2022+K2022+L2022</f>
      </c>
      <c r="N2022" s="30"/>
      <c r="O2022" s="30" t="s">
        <v>536</v>
      </c>
    </row>
    <row collapsed="false" customFormat="false" customHeight="false" hidden="false" ht="12.1" outlineLevel="0" r="2023">
      <c r="A2023" s="29" t="n">
        <v>46038.673240741</v>
      </c>
      <c r="B2023" s="30" t="s">
        <v>459</v>
      </c>
      <c r="C2023" s="30" t="s">
        <v>706</v>
      </c>
      <c r="D2023" s="30" t="s">
        <v>381</v>
      </c>
      <c r="E2023" s="30" t="s">
        <v>18</v>
      </c>
      <c r="F2023" s="30" t="s">
        <v>20</v>
      </c>
      <c r="G2023" s="31" t="n">
        <v>-1</v>
      </c>
      <c r="H2023" s="32" t="n">
        <v>558.9</v>
      </c>
      <c r="I2023" s="32" t="n">
        <v>558.9</v>
      </c>
      <c r="J2023" s="32" t="n">
        <v>0</v>
      </c>
      <c r="K2023" s="32" t="n">
        <v>-0.45</v>
      </c>
      <c r="L2023" s="32" t="n">
        <v>-0</v>
      </c>
      <c r="M2023" s="6" t="s">
        <f>=I2023+J2023+K2023+L2023</f>
      </c>
      <c r="N2023" s="30"/>
      <c r="O2023" s="30" t="s">
        <v>536</v>
      </c>
    </row>
    <row collapsed="false" customFormat="false" customHeight="false" hidden="false" ht="12.1" outlineLevel="0" r="2024">
      <c r="A2024" s="29" t="n">
        <v>46038.673240741</v>
      </c>
      <c r="B2024" s="30" t="s">
        <v>419</v>
      </c>
      <c r="C2024" s="30" t="s">
        <v>587</v>
      </c>
      <c r="D2024" s="30" t="s">
        <v>381</v>
      </c>
      <c r="E2024" s="30" t="s">
        <v>50</v>
      </c>
      <c r="F2024" s="30" t="s">
        <v>20</v>
      </c>
      <c r="G2024" s="31" t="n">
        <v>-82</v>
      </c>
      <c r="H2024" s="32" t="n">
        <v>2.86</v>
      </c>
      <c r="I2024" s="32" t="n">
        <v>234.52</v>
      </c>
      <c r="J2024" s="32" t="n">
        <v>0</v>
      </c>
      <c r="K2024" s="32" t="n">
        <v>-0.05</v>
      </c>
      <c r="L2024" s="32" t="n">
        <v>-0</v>
      </c>
      <c r="M2024" s="6" t="s">
        <f>=I2024+J2024+K2024+L2024</f>
      </c>
      <c r="N2024" s="30"/>
      <c r="O2024" s="30" t="s">
        <v>536</v>
      </c>
    </row>
    <row collapsed="false" customFormat="false" customHeight="false" hidden="false" ht="12.1" outlineLevel="0" r="2025">
      <c r="A2025" s="29" t="n">
        <v>46038.673240741</v>
      </c>
      <c r="B2025" s="30" t="s">
        <v>73</v>
      </c>
      <c r="C2025" s="30" t="s">
        <v>565</v>
      </c>
      <c r="D2025" s="30" t="s">
        <v>381</v>
      </c>
      <c r="E2025" s="30" t="s">
        <v>50</v>
      </c>
      <c r="F2025" s="30" t="s">
        <v>20</v>
      </c>
      <c r="G2025" s="31" t="n">
        <v>-10</v>
      </c>
      <c r="H2025" s="32" t="n">
        <v>1.8994</v>
      </c>
      <c r="I2025" s="32" t="n">
        <v>18.99</v>
      </c>
      <c r="J2025" s="32" t="n">
        <v>0</v>
      </c>
      <c r="K2025" s="32" t="n">
        <v>-0</v>
      </c>
      <c r="L2025" s="32" t="n">
        <v>-0</v>
      </c>
      <c r="M2025" s="6" t="s">
        <f>=I2025+J2025+K2025+L2025</f>
      </c>
      <c r="N2025" s="30"/>
      <c r="O2025" s="30" t="s">
        <v>536</v>
      </c>
    </row>
    <row collapsed="false" customFormat="false" customHeight="false" hidden="false" ht="12.1" outlineLevel="0" r="2026">
      <c r="A2026" s="29" t="n">
        <v>46038.673252315</v>
      </c>
      <c r="B2026" s="30" t="s">
        <v>43</v>
      </c>
      <c r="C2026" s="30" t="s">
        <v>601</v>
      </c>
      <c r="D2026" s="30" t="s">
        <v>381</v>
      </c>
      <c r="E2026" s="30" t="s">
        <v>18</v>
      </c>
      <c r="F2026" s="30" t="s">
        <v>20</v>
      </c>
      <c r="G2026" s="31" t="n">
        <v>-1</v>
      </c>
      <c r="H2026" s="32" t="n">
        <v>2556.5</v>
      </c>
      <c r="I2026" s="32" t="n">
        <v>2556.5</v>
      </c>
      <c r="J2026" s="32" t="n">
        <v>0</v>
      </c>
      <c r="K2026" s="32" t="n">
        <v>-2.05</v>
      </c>
      <c r="L2026" s="32" t="n">
        <v>-0</v>
      </c>
      <c r="M2026" s="6" t="s">
        <f>=I2026+J2026+K2026+L2026</f>
      </c>
      <c r="N2026" s="30"/>
      <c r="O2026" s="30" t="s">
        <v>536</v>
      </c>
    </row>
    <row collapsed="false" customFormat="false" customHeight="false" hidden="false" ht="12.1" outlineLevel="0" r="2027">
      <c r="A2027" s="20" t="n">
        <v>46038.673275463</v>
      </c>
      <c r="B2027" s="16" t="s">
        <v>422</v>
      </c>
      <c r="C2027" s="16" t="s">
        <v>590</v>
      </c>
      <c r="D2027" s="16" t="s">
        <v>380</v>
      </c>
      <c r="E2027" s="16" t="s">
        <v>18</v>
      </c>
      <c r="F2027" s="16" t="s">
        <v>20</v>
      </c>
      <c r="G2027" s="7" t="n">
        <v>20</v>
      </c>
      <c r="H2027" s="6" t="n">
        <v>222.45</v>
      </c>
      <c r="I2027" s="6" t="n">
        <v>-4449</v>
      </c>
      <c r="J2027" s="6" t="n">
        <v>-0</v>
      </c>
      <c r="K2027" s="6" t="n">
        <v>-3.56</v>
      </c>
      <c r="L2027" s="6" t="n">
        <v>-0</v>
      </c>
      <c r="M2027" s="6" t="s">
        <f>=I2027+J2027+K2027+L2027</f>
      </c>
      <c r="N2027" s="16"/>
      <c r="O2027" s="16" t="s">
        <v>536</v>
      </c>
    </row>
    <row collapsed="false" customFormat="false" customHeight="false" hidden="false" ht="12.1" outlineLevel="0" r="2028">
      <c r="A2028" s="20" t="n">
        <v>46038.673275463</v>
      </c>
      <c r="B2028" s="16" t="s">
        <v>462</v>
      </c>
      <c r="C2028" s="16" t="s">
        <v>709</v>
      </c>
      <c r="D2028" s="16" t="s">
        <v>380</v>
      </c>
      <c r="E2028" s="16" t="s">
        <v>50</v>
      </c>
      <c r="F2028" s="16" t="s">
        <v>20</v>
      </c>
      <c r="G2028" s="7" t="n">
        <v>1</v>
      </c>
      <c r="H2028" s="6" t="n">
        <v>141.45</v>
      </c>
      <c r="I2028" s="6" t="n">
        <v>-141.45</v>
      </c>
      <c r="J2028" s="6" t="n">
        <v>-0</v>
      </c>
      <c r="K2028" s="6" t="n">
        <v>-0.03</v>
      </c>
      <c r="L2028" s="6" t="n">
        <v>-0</v>
      </c>
      <c r="M2028" s="6" t="s">
        <f>=I2028+J2028+K2028+L2028</f>
      </c>
      <c r="N2028" s="16"/>
      <c r="O2028" s="16" t="s">
        <v>536</v>
      </c>
    </row>
    <row collapsed="false" customFormat="false" customHeight="false" hidden="false" ht="12.1" outlineLevel="0" r="2029">
      <c r="A2029" s="21" t="n">
        <v>46038.777534722</v>
      </c>
      <c r="B2029" s="22" t="s">
        <v>535</v>
      </c>
      <c r="C2029" s="22" t="s">
        <v>174</v>
      </c>
      <c r="D2029" s="22" t="s">
        <v>535</v>
      </c>
      <c r="E2029" s="22" t="s">
        <v>535</v>
      </c>
      <c r="F2029" s="22" t="s">
        <v>20</v>
      </c>
      <c r="G2029" s="23" t="n">
        <v>1</v>
      </c>
      <c r="H2029" s="24" t="n">
        <v>1</v>
      </c>
      <c r="I2029" s="24" t="n">
        <v>84.7</v>
      </c>
      <c r="J2029" s="24" t="n">
        <v>0</v>
      </c>
      <c r="K2029" s="24" t="n">
        <v>-0</v>
      </c>
      <c r="L2029" s="24" t="n">
        <v>-0</v>
      </c>
      <c r="M2029" s="6" t="s">
        <f>=I2029+J2029+K2029+L2029</f>
      </c>
      <c r="N2029" s="22"/>
      <c r="O2029" s="22" t="s">
        <v>596</v>
      </c>
    </row>
    <row collapsed="false" customFormat="false" customHeight="false" hidden="false" ht="12.1" outlineLevel="0" r="2030">
      <c r="A2030" s="33" t="n">
        <v>46038.814872685</v>
      </c>
      <c r="B2030" s="34" t="s">
        <v>597</v>
      </c>
      <c r="C2030" s="34" t="s">
        <v>789</v>
      </c>
      <c r="D2030" s="34" t="s">
        <v>597</v>
      </c>
      <c r="E2030" s="34" t="s">
        <v>597</v>
      </c>
      <c r="F2030" s="34" t="s">
        <v>20</v>
      </c>
      <c r="G2030" s="35" t="n">
        <v>1</v>
      </c>
      <c r="H2030" s="36" t="n">
        <v>-2.38</v>
      </c>
      <c r="I2030" s="36" t="n">
        <v>-2.38</v>
      </c>
      <c r="J2030" s="36" t="n">
        <v>0</v>
      </c>
      <c r="K2030" s="36" t="n">
        <v>-0</v>
      </c>
      <c r="L2030" s="36" t="n">
        <v>-0</v>
      </c>
      <c r="M2030" s="6" t="s">
        <f>=I2030+J2030+K2030+L2030</f>
      </c>
      <c r="N2030" s="34"/>
      <c r="O2030" s="34" t="s">
        <v>643</v>
      </c>
    </row>
    <row collapsed="false" customFormat="false" customHeight="false" hidden="false" ht="12.1" outlineLevel="0" r="2031">
      <c r="A2031" s="33" t="n">
        <v>46038.814872685</v>
      </c>
      <c r="B2031" s="34" t="s">
        <v>597</v>
      </c>
      <c r="C2031" s="34" t="s">
        <v>790</v>
      </c>
      <c r="D2031" s="34" t="s">
        <v>597</v>
      </c>
      <c r="E2031" s="34" t="s">
        <v>597</v>
      </c>
      <c r="F2031" s="34" t="s">
        <v>20</v>
      </c>
      <c r="G2031" s="35" t="n">
        <v>1</v>
      </c>
      <c r="H2031" s="36" t="n">
        <v>-5.83</v>
      </c>
      <c r="I2031" s="36" t="n">
        <v>-5.83</v>
      </c>
      <c r="J2031" s="36" t="n">
        <v>0</v>
      </c>
      <c r="K2031" s="36" t="n">
        <v>-0</v>
      </c>
      <c r="L2031" s="36" t="n">
        <v>-0</v>
      </c>
      <c r="M2031" s="6" t="s">
        <f>=I2031+J2031+K2031+L2031</f>
      </c>
      <c r="N2031" s="34"/>
      <c r="O2031" s="34" t="s">
        <v>643</v>
      </c>
    </row>
    <row collapsed="false" customFormat="false" customHeight="false" hidden="false" ht="12.1" outlineLevel="0" r="2032">
      <c r="A2032" s="33" t="n">
        <v>46038.814872685</v>
      </c>
      <c r="B2032" s="34" t="s">
        <v>597</v>
      </c>
      <c r="C2032" s="34" t="s">
        <v>791</v>
      </c>
      <c r="D2032" s="34" t="s">
        <v>597</v>
      </c>
      <c r="E2032" s="34" t="s">
        <v>597</v>
      </c>
      <c r="F2032" s="34" t="s">
        <v>20</v>
      </c>
      <c r="G2032" s="35" t="n">
        <v>1</v>
      </c>
      <c r="H2032" s="36" t="n">
        <v>-0.63</v>
      </c>
      <c r="I2032" s="36" t="n">
        <v>-0.63</v>
      </c>
      <c r="J2032" s="36" t="n">
        <v>0</v>
      </c>
      <c r="K2032" s="36" t="n">
        <v>-0</v>
      </c>
      <c r="L2032" s="36" t="n">
        <v>-0</v>
      </c>
      <c r="M2032" s="6" t="s">
        <f>=I2032+J2032+K2032+L2032</f>
      </c>
      <c r="N2032" s="34"/>
      <c r="O2032" s="34" t="s">
        <v>679</v>
      </c>
    </row>
    <row collapsed="false" customFormat="false" customHeight="false" hidden="false" ht="12.1" outlineLevel="0" r="2033">
      <c r="A2033" s="21" t="n">
        <v>46041.020636574</v>
      </c>
      <c r="B2033" s="22" t="s">
        <v>549</v>
      </c>
      <c r="C2033" s="22" t="s">
        <v>792</v>
      </c>
      <c r="D2033" s="22" t="s">
        <v>549</v>
      </c>
      <c r="E2033" s="22" t="s">
        <v>549</v>
      </c>
      <c r="F2033" s="22" t="s">
        <v>20</v>
      </c>
      <c r="G2033" s="23" t="n">
        <v>1</v>
      </c>
      <c r="H2033" s="24" t="n">
        <v>31</v>
      </c>
      <c r="I2033" s="24" t="n">
        <v>31</v>
      </c>
      <c r="J2033" s="24" t="n">
        <v>0</v>
      </c>
      <c r="K2033" s="24" t="n">
        <v>-0</v>
      </c>
      <c r="L2033" s="24" t="n">
        <v>-0</v>
      </c>
      <c r="M2033" s="6" t="s">
        <f>=I2033+J2033+K2033+L2033</f>
      </c>
      <c r="N2033" s="22"/>
      <c r="O2033" s="22" t="s">
        <v>536</v>
      </c>
    </row>
    <row collapsed="false" customFormat="false" customHeight="false" hidden="false" ht="12.1" outlineLevel="0" r="2034">
      <c r="A2034" s="21" t="n">
        <v>46041.385671296</v>
      </c>
      <c r="B2034" s="22" t="s">
        <v>535</v>
      </c>
      <c r="C2034" s="22" t="s">
        <v>194</v>
      </c>
      <c r="D2034" s="22" t="s">
        <v>535</v>
      </c>
      <c r="E2034" s="22" t="s">
        <v>535</v>
      </c>
      <c r="F2034" s="22" t="s">
        <v>20</v>
      </c>
      <c r="G2034" s="23" t="n">
        <v>1</v>
      </c>
      <c r="H2034" s="24" t="n">
        <v>400</v>
      </c>
      <c r="I2034" s="24" t="n">
        <v>400</v>
      </c>
      <c r="J2034" s="24" t="n">
        <v>0</v>
      </c>
      <c r="K2034" s="24" t="n">
        <v>-0</v>
      </c>
      <c r="L2034" s="24" t="n">
        <v>-0</v>
      </c>
      <c r="M2034" s="6" t="s">
        <f>=I2034+J2034+K2034+L2034</f>
      </c>
      <c r="N2034" s="22"/>
      <c r="O2034" s="22" t="s">
        <v>643</v>
      </c>
    </row>
    <row collapsed="false" customFormat="false" customHeight="false" hidden="false" ht="12.1" outlineLevel="0" r="2035">
      <c r="A2035" s="20" t="n">
        <v>46041.386909722</v>
      </c>
      <c r="B2035" s="16" t="s">
        <v>62</v>
      </c>
      <c r="C2035" s="16" t="s">
        <v>657</v>
      </c>
      <c r="D2035" s="16" t="s">
        <v>380</v>
      </c>
      <c r="E2035" s="16" t="s">
        <v>50</v>
      </c>
      <c r="F2035" s="16" t="s">
        <v>20</v>
      </c>
      <c r="G2035" s="7" t="n">
        <v>3</v>
      </c>
      <c r="H2035" s="6" t="n">
        <v>162.12</v>
      </c>
      <c r="I2035" s="6" t="n">
        <v>-486.36</v>
      </c>
      <c r="J2035" s="6" t="n">
        <v>-0</v>
      </c>
      <c r="K2035" s="6" t="n">
        <v>-0</v>
      </c>
      <c r="L2035" s="6" t="n">
        <v>-0</v>
      </c>
      <c r="M2035" s="6" t="s">
        <f>=I2035+J2035+K2035+L2035</f>
      </c>
      <c r="N2035" s="16"/>
      <c r="O2035" s="16" t="s">
        <v>643</v>
      </c>
    </row>
    <row collapsed="false" customFormat="false" customHeight="false" hidden="false" ht="12.1" outlineLevel="0" r="2036">
      <c r="A2036" s="20" t="n">
        <v>46041.388564815</v>
      </c>
      <c r="B2036" s="16" t="s">
        <v>479</v>
      </c>
      <c r="C2036" s="16" t="s">
        <v>793</v>
      </c>
      <c r="D2036" s="16" t="s">
        <v>380</v>
      </c>
      <c r="E2036" s="16" t="s">
        <v>18</v>
      </c>
      <c r="F2036" s="16" t="s">
        <v>20</v>
      </c>
      <c r="G2036" s="7" t="n">
        <v>10</v>
      </c>
      <c r="H2036" s="6" t="n">
        <v>105.64</v>
      </c>
      <c r="I2036" s="6" t="n">
        <v>-1056.4</v>
      </c>
      <c r="J2036" s="6" t="n">
        <v>-0</v>
      </c>
      <c r="K2036" s="6" t="n">
        <v>-0.1</v>
      </c>
      <c r="L2036" s="6" t="n">
        <v>-0</v>
      </c>
      <c r="M2036" s="6" t="s">
        <f>=I2036+J2036+K2036+L2036</f>
      </c>
      <c r="N2036" s="16"/>
      <c r="O2036" s="16" t="s">
        <v>643</v>
      </c>
    </row>
    <row collapsed="false" customFormat="false" customHeight="false" hidden="false" ht="12.1" outlineLevel="0" r="2037">
      <c r="A2037" s="20" t="n">
        <v>46041.448645833</v>
      </c>
      <c r="B2037" s="16" t="s">
        <v>480</v>
      </c>
      <c r="C2037" s="16" t="s">
        <v>794</v>
      </c>
      <c r="D2037" s="16" t="s">
        <v>380</v>
      </c>
      <c r="E2037" s="16" t="s">
        <v>92</v>
      </c>
      <c r="F2037" s="16" t="s">
        <v>20</v>
      </c>
      <c r="G2037" s="7" t="n">
        <v>2</v>
      </c>
      <c r="H2037" s="6" t="n">
        <v>99.53</v>
      </c>
      <c r="I2037" s="6" t="n">
        <v>-1990.6</v>
      </c>
      <c r="J2037" s="6" t="n">
        <v>-19.1</v>
      </c>
      <c r="K2037" s="6" t="n">
        <v>-0.18</v>
      </c>
      <c r="L2037" s="6" t="n">
        <v>-0</v>
      </c>
      <c r="M2037" s="6" t="s">
        <f>=I2037+J2037+K2037+L2037</f>
      </c>
      <c r="N2037" s="16"/>
      <c r="O2037" s="16" t="s">
        <v>643</v>
      </c>
    </row>
    <row collapsed="false" customFormat="false" customHeight="false" hidden="false" ht="12.1" outlineLevel="0" r="2038">
      <c r="A2038" s="33" t="n">
        <v>46041.819548611</v>
      </c>
      <c r="B2038" s="34" t="s">
        <v>597</v>
      </c>
      <c r="C2038" s="34" t="s">
        <v>795</v>
      </c>
      <c r="D2038" s="34" t="s">
        <v>597</v>
      </c>
      <c r="E2038" s="34" t="s">
        <v>597</v>
      </c>
      <c r="F2038" s="34" t="s">
        <v>20</v>
      </c>
      <c r="G2038" s="35" t="n">
        <v>1</v>
      </c>
      <c r="H2038" s="36" t="n">
        <v>-1.19</v>
      </c>
      <c r="I2038" s="36" t="n">
        <v>-1.19</v>
      </c>
      <c r="J2038" s="36" t="n">
        <v>0</v>
      </c>
      <c r="K2038" s="36" t="n">
        <v>-0</v>
      </c>
      <c r="L2038" s="36" t="n">
        <v>-0</v>
      </c>
      <c r="M2038" s="6" t="s">
        <f>=I2038+J2038+K2038+L2038</f>
      </c>
      <c r="N2038" s="34"/>
      <c r="O2038" s="34" t="s">
        <v>643</v>
      </c>
    </row>
    <row collapsed="false" customFormat="false" customHeight="false" hidden="false" ht="12.1" outlineLevel="0" r="2039">
      <c r="A2039" s="33" t="n">
        <v>46041.819548611</v>
      </c>
      <c r="B2039" s="34" t="s">
        <v>597</v>
      </c>
      <c r="C2039" s="34" t="s">
        <v>796</v>
      </c>
      <c r="D2039" s="34" t="s">
        <v>597</v>
      </c>
      <c r="E2039" s="34" t="s">
        <v>597</v>
      </c>
      <c r="F2039" s="34" t="s">
        <v>20</v>
      </c>
      <c r="G2039" s="35" t="n">
        <v>1</v>
      </c>
      <c r="H2039" s="36" t="n">
        <v>-2.91</v>
      </c>
      <c r="I2039" s="36" t="n">
        <v>-2.91</v>
      </c>
      <c r="J2039" s="36" t="n">
        <v>0</v>
      </c>
      <c r="K2039" s="36" t="n">
        <v>-0</v>
      </c>
      <c r="L2039" s="36" t="n">
        <v>-0</v>
      </c>
      <c r="M2039" s="6" t="s">
        <f>=I2039+J2039+K2039+L2039</f>
      </c>
      <c r="N2039" s="34"/>
      <c r="O2039" s="34" t="s">
        <v>643</v>
      </c>
    </row>
    <row collapsed="false" customFormat="false" customHeight="false" hidden="false" ht="12.1" outlineLevel="0" r="2040">
      <c r="A2040" s="33" t="n">
        <v>46041.819548611</v>
      </c>
      <c r="B2040" s="34" t="s">
        <v>597</v>
      </c>
      <c r="C2040" s="34" t="s">
        <v>797</v>
      </c>
      <c r="D2040" s="34" t="s">
        <v>597</v>
      </c>
      <c r="E2040" s="34" t="s">
        <v>597</v>
      </c>
      <c r="F2040" s="34" t="s">
        <v>20</v>
      </c>
      <c r="G2040" s="35" t="n">
        <v>1</v>
      </c>
      <c r="H2040" s="36" t="n">
        <v>-0.63</v>
      </c>
      <c r="I2040" s="36" t="n">
        <v>-0.63</v>
      </c>
      <c r="J2040" s="36" t="n">
        <v>0</v>
      </c>
      <c r="K2040" s="36" t="n">
        <v>-0</v>
      </c>
      <c r="L2040" s="36" t="n">
        <v>-0</v>
      </c>
      <c r="M2040" s="6" t="s">
        <f>=I2040+J2040+K2040+L2040</f>
      </c>
      <c r="N2040" s="34"/>
      <c r="O2040" s="34" t="s">
        <v>679</v>
      </c>
    </row>
    <row collapsed="false" customFormat="false" customHeight="false" hidden="false" ht="12.1" outlineLevel="0" r="2041">
      <c r="A2041" s="33" t="n">
        <v>46041.819548611</v>
      </c>
      <c r="B2041" s="34" t="s">
        <v>597</v>
      </c>
      <c r="C2041" s="34" t="s">
        <v>798</v>
      </c>
      <c r="D2041" s="34" t="s">
        <v>597</v>
      </c>
      <c r="E2041" s="34" t="s">
        <v>597</v>
      </c>
      <c r="F2041" s="34" t="s">
        <v>20</v>
      </c>
      <c r="G2041" s="35" t="n">
        <v>1</v>
      </c>
      <c r="H2041" s="36" t="n">
        <v>-0.63</v>
      </c>
      <c r="I2041" s="36" t="n">
        <v>-0.63</v>
      </c>
      <c r="J2041" s="36" t="n">
        <v>0</v>
      </c>
      <c r="K2041" s="36" t="n">
        <v>-0</v>
      </c>
      <c r="L2041" s="36" t="n">
        <v>-0</v>
      </c>
      <c r="M2041" s="6" t="s">
        <f>=I2041+J2041+K2041+L2041</f>
      </c>
      <c r="N2041" s="34"/>
      <c r="O2041" s="34" t="s">
        <v>679</v>
      </c>
    </row>
    <row collapsed="false" customFormat="false" customHeight="false" hidden="false" ht="12.1" outlineLevel="0" r="2042">
      <c r="A2042" s="33" t="n">
        <v>46041.819548611</v>
      </c>
      <c r="B2042" s="34" t="s">
        <v>597</v>
      </c>
      <c r="C2042" s="34" t="s">
        <v>799</v>
      </c>
      <c r="D2042" s="34" t="s">
        <v>597</v>
      </c>
      <c r="E2042" s="34" t="s">
        <v>597</v>
      </c>
      <c r="F2042" s="34" t="s">
        <v>20</v>
      </c>
      <c r="G2042" s="35" t="n">
        <v>1</v>
      </c>
      <c r="H2042" s="36" t="n">
        <v>-0.64</v>
      </c>
      <c r="I2042" s="36" t="n">
        <v>-0.64</v>
      </c>
      <c r="J2042" s="36" t="n">
        <v>0</v>
      </c>
      <c r="K2042" s="36" t="n">
        <v>-0</v>
      </c>
      <c r="L2042" s="36" t="n">
        <v>-0</v>
      </c>
      <c r="M2042" s="6" t="s">
        <f>=I2042+J2042+K2042+L2042</f>
      </c>
      <c r="N2042" s="34"/>
      <c r="O2042" s="34" t="s">
        <v>679</v>
      </c>
    </row>
    <row collapsed="false" customFormat="false" customHeight="false" hidden="false" ht="12.1" outlineLevel="0" r="2043">
      <c r="A2043" s="20" t="n">
        <v>46042.320034722</v>
      </c>
      <c r="B2043" s="16" t="s">
        <v>389</v>
      </c>
      <c r="C2043" s="16" t="s">
        <v>543</v>
      </c>
      <c r="D2043" s="16" t="s">
        <v>380</v>
      </c>
      <c r="E2043" s="16" t="s">
        <v>18</v>
      </c>
      <c r="F2043" s="16" t="s">
        <v>20</v>
      </c>
      <c r="G2043" s="7" t="n">
        <v>10</v>
      </c>
      <c r="H2043" s="6" t="n">
        <v>38.255</v>
      </c>
      <c r="I2043" s="6" t="n">
        <v>-382.55</v>
      </c>
      <c r="J2043" s="6" t="n">
        <v>-0</v>
      </c>
      <c r="K2043" s="6" t="n">
        <v>-0.03</v>
      </c>
      <c r="L2043" s="6" t="n">
        <v>-0</v>
      </c>
      <c r="M2043" s="6" t="s">
        <f>=I2043+J2043+K2043+L2043</f>
      </c>
      <c r="N2043" s="16"/>
      <c r="O2043" s="16" t="s">
        <v>643</v>
      </c>
    </row>
    <row collapsed="false" customFormat="false" customHeight="false" hidden="false" ht="12.1" outlineLevel="0" r="2044">
      <c r="A2044" s="20" t="n">
        <v>46042.321354167</v>
      </c>
      <c r="B2044" s="16" t="s">
        <v>481</v>
      </c>
      <c r="C2044" s="16" t="s">
        <v>800</v>
      </c>
      <c r="D2044" s="16" t="s">
        <v>380</v>
      </c>
      <c r="E2044" s="16" t="s">
        <v>18</v>
      </c>
      <c r="F2044" s="16" t="s">
        <v>20</v>
      </c>
      <c r="G2044" s="7" t="n">
        <v>1000</v>
      </c>
      <c r="H2044" s="6" t="n">
        <v>0.1344</v>
      </c>
      <c r="I2044" s="6" t="n">
        <v>-134.4</v>
      </c>
      <c r="J2044" s="6" t="n">
        <v>-0</v>
      </c>
      <c r="K2044" s="6" t="n">
        <v>-0.01</v>
      </c>
      <c r="L2044" s="6" t="n">
        <v>-0</v>
      </c>
      <c r="M2044" s="6" t="s">
        <f>=I2044+J2044+K2044+L2044</f>
      </c>
      <c r="N2044" s="16"/>
      <c r="O2044" s="16" t="s">
        <v>643</v>
      </c>
    </row>
    <row collapsed="false" customFormat="false" customHeight="false" hidden="false" ht="12.1" outlineLevel="0" r="2045">
      <c r="A2045" s="20" t="n">
        <v>46042.3215625</v>
      </c>
      <c r="B2045" s="16" t="s">
        <v>410</v>
      </c>
      <c r="C2045" s="16" t="s">
        <v>577</v>
      </c>
      <c r="D2045" s="16" t="s">
        <v>380</v>
      </c>
      <c r="E2045" s="16" t="s">
        <v>18</v>
      </c>
      <c r="F2045" s="16" t="s">
        <v>20</v>
      </c>
      <c r="G2045" s="7" t="n">
        <v>1000</v>
      </c>
      <c r="H2045" s="6" t="n">
        <v>0.4291</v>
      </c>
      <c r="I2045" s="6" t="n">
        <v>-429.1</v>
      </c>
      <c r="J2045" s="6" t="n">
        <v>-0</v>
      </c>
      <c r="K2045" s="6" t="n">
        <v>-0.04</v>
      </c>
      <c r="L2045" s="6" t="n">
        <v>-0</v>
      </c>
      <c r="M2045" s="6" t="s">
        <f>=I2045+J2045+K2045+L2045</f>
      </c>
      <c r="N2045" s="16"/>
      <c r="O2045" s="16" t="s">
        <v>643</v>
      </c>
    </row>
    <row collapsed="false" customFormat="false" customHeight="false" hidden="false" ht="12.1" outlineLevel="0" r="2046">
      <c r="A2046" s="20" t="n">
        <v>46042.325694444</v>
      </c>
      <c r="B2046" s="16" t="s">
        <v>482</v>
      </c>
      <c r="C2046" s="16" t="s">
        <v>801</v>
      </c>
      <c r="D2046" s="16" t="s">
        <v>380</v>
      </c>
      <c r="E2046" s="16" t="s">
        <v>18</v>
      </c>
      <c r="F2046" s="16" t="s">
        <v>20</v>
      </c>
      <c r="G2046" s="7" t="n">
        <v>1</v>
      </c>
      <c r="H2046" s="6" t="n">
        <v>403.85</v>
      </c>
      <c r="I2046" s="6" t="n">
        <v>-403.85</v>
      </c>
      <c r="J2046" s="6" t="n">
        <v>-0</v>
      </c>
      <c r="K2046" s="6" t="n">
        <v>-0.04</v>
      </c>
      <c r="L2046" s="6" t="n">
        <v>-0</v>
      </c>
      <c r="M2046" s="6" t="s">
        <f>=I2046+J2046+K2046+L2046</f>
      </c>
      <c r="N2046" s="16"/>
      <c r="O2046" s="16" t="s">
        <v>643</v>
      </c>
    </row>
    <row collapsed="false" customFormat="false" customHeight="false" hidden="false" ht="12.1" outlineLevel="0" r="2047">
      <c r="A2047" s="33" t="n">
        <v>46042.814895833</v>
      </c>
      <c r="B2047" s="34" t="s">
        <v>597</v>
      </c>
      <c r="C2047" s="34" t="s">
        <v>802</v>
      </c>
      <c r="D2047" s="34" t="s">
        <v>597</v>
      </c>
      <c r="E2047" s="34" t="s">
        <v>597</v>
      </c>
      <c r="F2047" s="34" t="s">
        <v>20</v>
      </c>
      <c r="G2047" s="35" t="n">
        <v>1</v>
      </c>
      <c r="H2047" s="36" t="n">
        <v>-0.71</v>
      </c>
      <c r="I2047" s="36" t="n">
        <v>-0.71</v>
      </c>
      <c r="J2047" s="36" t="n">
        <v>0</v>
      </c>
      <c r="K2047" s="36" t="n">
        <v>-0</v>
      </c>
      <c r="L2047" s="36" t="n">
        <v>-0</v>
      </c>
      <c r="M2047" s="6" t="s">
        <f>=I2047+J2047+K2047+L2047</f>
      </c>
      <c r="N2047" s="34"/>
      <c r="O2047" s="34" t="s">
        <v>643</v>
      </c>
    </row>
    <row collapsed="false" customFormat="false" customHeight="false" hidden="false" ht="12.1" outlineLevel="0" r="2048">
      <c r="A2048" s="33" t="n">
        <v>46042.814895833</v>
      </c>
      <c r="B2048" s="34" t="s">
        <v>597</v>
      </c>
      <c r="C2048" s="34" t="s">
        <v>803</v>
      </c>
      <c r="D2048" s="34" t="s">
        <v>597</v>
      </c>
      <c r="E2048" s="34" t="s">
        <v>597</v>
      </c>
      <c r="F2048" s="34" t="s">
        <v>20</v>
      </c>
      <c r="G2048" s="35" t="n">
        <v>1</v>
      </c>
      <c r="H2048" s="36" t="n">
        <v>-0.64</v>
      </c>
      <c r="I2048" s="36" t="n">
        <v>-0.64</v>
      </c>
      <c r="J2048" s="36" t="n">
        <v>0</v>
      </c>
      <c r="K2048" s="36" t="n">
        <v>-0</v>
      </c>
      <c r="L2048" s="36" t="n">
        <v>-0</v>
      </c>
      <c r="M2048" s="6" t="s">
        <f>=I2048+J2048+K2048+L2048</f>
      </c>
      <c r="N2048" s="34"/>
      <c r="O2048" s="34" t="s">
        <v>679</v>
      </c>
    </row>
    <row collapsed="false" customFormat="false" customHeight="false" hidden="false" ht="12.1" outlineLevel="0" r="2049">
      <c r="A2049" s="20" t="n">
        <v>46042.914965278</v>
      </c>
      <c r="B2049" s="16" t="s">
        <v>483</v>
      </c>
      <c r="C2049" s="16" t="s">
        <v>804</v>
      </c>
      <c r="D2049" s="16" t="s">
        <v>380</v>
      </c>
      <c r="E2049" s="16" t="s">
        <v>92</v>
      </c>
      <c r="F2049" s="16" t="s">
        <v>20</v>
      </c>
      <c r="G2049" s="7" t="n">
        <v>1</v>
      </c>
      <c r="H2049" s="6" t="n">
        <v>97.93</v>
      </c>
      <c r="I2049" s="6" t="n">
        <v>-979.3</v>
      </c>
      <c r="J2049" s="6" t="n">
        <v>-8</v>
      </c>
      <c r="K2049" s="6" t="n">
        <v>-0.09</v>
      </c>
      <c r="L2049" s="6" t="n">
        <v>-0</v>
      </c>
      <c r="M2049" s="6" t="s">
        <f>=I2049+J2049+K2049+L2049</f>
      </c>
      <c r="N2049" s="16"/>
      <c r="O2049" s="16" t="s">
        <v>643</v>
      </c>
    </row>
    <row collapsed="false" customFormat="false" customHeight="false" hidden="false" ht="12.1" outlineLevel="0" r="2050">
      <c r="A2050" s="33" t="n">
        <v>46043.816597222</v>
      </c>
      <c r="B2050" s="34" t="s">
        <v>597</v>
      </c>
      <c r="C2050" s="34" t="s">
        <v>805</v>
      </c>
      <c r="D2050" s="34" t="s">
        <v>597</v>
      </c>
      <c r="E2050" s="34" t="s">
        <v>597</v>
      </c>
      <c r="F2050" s="34" t="s">
        <v>20</v>
      </c>
      <c r="G2050" s="35" t="n">
        <v>1</v>
      </c>
      <c r="H2050" s="36" t="n">
        <v>-0.47</v>
      </c>
      <c r="I2050" s="36" t="n">
        <v>-0.47</v>
      </c>
      <c r="J2050" s="36" t="n">
        <v>0</v>
      </c>
      <c r="K2050" s="36" t="n">
        <v>-0</v>
      </c>
      <c r="L2050" s="36" t="n">
        <v>-0</v>
      </c>
      <c r="M2050" s="6" t="s">
        <f>=I2050+J2050+K2050+L2050</f>
      </c>
      <c r="N2050" s="34"/>
      <c r="O2050" s="34" t="s">
        <v>643</v>
      </c>
    </row>
    <row collapsed="false" customFormat="false" customHeight="false" hidden="false" ht="12.1" outlineLevel="0" r="2051">
      <c r="A2051" s="33" t="n">
        <v>46043.816597222</v>
      </c>
      <c r="B2051" s="34" t="s">
        <v>597</v>
      </c>
      <c r="C2051" s="34" t="s">
        <v>806</v>
      </c>
      <c r="D2051" s="34" t="s">
        <v>597</v>
      </c>
      <c r="E2051" s="34" t="s">
        <v>597</v>
      </c>
      <c r="F2051" s="34" t="s">
        <v>20</v>
      </c>
      <c r="G2051" s="35" t="n">
        <v>1</v>
      </c>
      <c r="H2051" s="36" t="n">
        <v>-0.64</v>
      </c>
      <c r="I2051" s="36" t="n">
        <v>-0.64</v>
      </c>
      <c r="J2051" s="36" t="n">
        <v>0</v>
      </c>
      <c r="K2051" s="36" t="n">
        <v>-0</v>
      </c>
      <c r="L2051" s="36" t="n">
        <v>-0</v>
      </c>
      <c r="M2051" s="6" t="s">
        <f>=I2051+J2051+K2051+L2051</f>
      </c>
      <c r="N2051" s="34"/>
      <c r="O2051" s="34" t="s">
        <v>679</v>
      </c>
    </row>
    <row collapsed="false" customFormat="false" customHeight="false" hidden="false" ht="12.1" outlineLevel="0" r="2052">
      <c r="A2052" s="20" t="n">
        <v>46043.946435185</v>
      </c>
      <c r="B2052" s="16" t="s">
        <v>481</v>
      </c>
      <c r="C2052" s="16" t="s">
        <v>800</v>
      </c>
      <c r="D2052" s="16" t="s">
        <v>380</v>
      </c>
      <c r="E2052" s="16" t="s">
        <v>18</v>
      </c>
      <c r="F2052" s="16" t="s">
        <v>20</v>
      </c>
      <c r="G2052" s="7" t="n">
        <v>1000</v>
      </c>
      <c r="H2052" s="6" t="n">
        <v>0.1276</v>
      </c>
      <c r="I2052" s="6" t="n">
        <v>-127.6</v>
      </c>
      <c r="J2052" s="6" t="n">
        <v>-0</v>
      </c>
      <c r="K2052" s="6" t="n">
        <v>-0.01</v>
      </c>
      <c r="L2052" s="6" t="n">
        <v>-0</v>
      </c>
      <c r="M2052" s="6" t="s">
        <f>=I2052+J2052+K2052+L2052</f>
      </c>
      <c r="N2052" s="16"/>
      <c r="O2052" s="16" t="s">
        <v>643</v>
      </c>
    </row>
    <row collapsed="false" customFormat="false" customHeight="false" hidden="false" ht="12.1" outlineLevel="0" r="2053">
      <c r="A2053" s="20" t="n">
        <v>46043.949039352</v>
      </c>
      <c r="B2053" s="16" t="s">
        <v>484</v>
      </c>
      <c r="C2053" s="16" t="s">
        <v>807</v>
      </c>
      <c r="D2053" s="16" t="s">
        <v>380</v>
      </c>
      <c r="E2053" s="16" t="s">
        <v>92</v>
      </c>
      <c r="F2053" s="16" t="s">
        <v>20</v>
      </c>
      <c r="G2053" s="7" t="n">
        <v>1</v>
      </c>
      <c r="H2053" s="6" t="n">
        <v>86.09</v>
      </c>
      <c r="I2053" s="6" t="n">
        <v>-860.9</v>
      </c>
      <c r="J2053" s="6" t="n">
        <v>-6.5</v>
      </c>
      <c r="K2053" s="6" t="n">
        <v>-0.08</v>
      </c>
      <c r="L2053" s="6" t="n">
        <v>-0</v>
      </c>
      <c r="M2053" s="6" t="s">
        <f>=I2053+J2053+K2053+L2053</f>
      </c>
      <c r="N2053" s="16"/>
      <c r="O2053" s="16" t="s">
        <v>643</v>
      </c>
    </row>
    <row collapsed="false" customFormat="false" customHeight="false" hidden="false" ht="12.1" outlineLevel="0" r="2054">
      <c r="A2054" s="21" t="n">
        <v>46044.020636574</v>
      </c>
      <c r="B2054" s="22" t="s">
        <v>549</v>
      </c>
      <c r="C2054" s="22" t="s">
        <v>808</v>
      </c>
      <c r="D2054" s="22" t="s">
        <v>549</v>
      </c>
      <c r="E2054" s="22" t="s">
        <v>549</v>
      </c>
      <c r="F2054" s="22" t="s">
        <v>20</v>
      </c>
      <c r="G2054" s="23" t="n">
        <v>1</v>
      </c>
      <c r="H2054" s="24" t="n">
        <v>1036</v>
      </c>
      <c r="I2054" s="24" t="n">
        <v>1036</v>
      </c>
      <c r="J2054" s="24" t="n">
        <v>0</v>
      </c>
      <c r="K2054" s="24" t="n">
        <v>-0</v>
      </c>
      <c r="L2054" s="24" t="n">
        <v>-0</v>
      </c>
      <c r="M2054" s="6" t="s">
        <f>=I2054+J2054+K2054+L2054</f>
      </c>
      <c r="N2054" s="22"/>
      <c r="O2054" s="22" t="s">
        <v>536</v>
      </c>
    </row>
    <row collapsed="false" customFormat="false" customHeight="false" hidden="false" ht="12.1" outlineLevel="0" r="2055">
      <c r="A2055" s="21" t="n">
        <v>46044.020636574</v>
      </c>
      <c r="B2055" s="22" t="s">
        <v>549</v>
      </c>
      <c r="C2055" s="22" t="s">
        <v>809</v>
      </c>
      <c r="D2055" s="22" t="s">
        <v>549</v>
      </c>
      <c r="E2055" s="22" t="s">
        <v>549</v>
      </c>
      <c r="F2055" s="22" t="s">
        <v>20</v>
      </c>
      <c r="G2055" s="23" t="n">
        <v>1</v>
      </c>
      <c r="H2055" s="24" t="n">
        <v>320</v>
      </c>
      <c r="I2055" s="24" t="n">
        <v>320</v>
      </c>
      <c r="J2055" s="24" t="n">
        <v>0</v>
      </c>
      <c r="K2055" s="24" t="n">
        <v>-0</v>
      </c>
      <c r="L2055" s="24" t="n">
        <v>-0</v>
      </c>
      <c r="M2055" s="6" t="s">
        <f>=I2055+J2055+K2055+L2055</f>
      </c>
      <c r="N2055" s="22"/>
      <c r="O2055" s="22" t="s">
        <v>536</v>
      </c>
    </row>
    <row collapsed="false" customFormat="false" customHeight="false" hidden="false" ht="12.1" outlineLevel="0" r="2056">
      <c r="A2056" s="20" t="n">
        <v>46044.624363426</v>
      </c>
      <c r="B2056" s="16" t="s">
        <v>481</v>
      </c>
      <c r="C2056" s="16" t="s">
        <v>800</v>
      </c>
      <c r="D2056" s="16" t="s">
        <v>380</v>
      </c>
      <c r="E2056" s="16" t="s">
        <v>18</v>
      </c>
      <c r="F2056" s="16" t="s">
        <v>20</v>
      </c>
      <c r="G2056" s="7" t="n">
        <v>3000</v>
      </c>
      <c r="H2056" s="6" t="n">
        <v>0.1279</v>
      </c>
      <c r="I2056" s="6" t="n">
        <v>-383.7</v>
      </c>
      <c r="J2056" s="6" t="n">
        <v>-0</v>
      </c>
      <c r="K2056" s="6" t="n">
        <v>-0.03</v>
      </c>
      <c r="L2056" s="6" t="n">
        <v>-0</v>
      </c>
      <c r="M2056" s="6" t="s">
        <f>=I2056+J2056+K2056+L2056</f>
      </c>
      <c r="N2056" s="16"/>
      <c r="O2056" s="16" t="s">
        <v>643</v>
      </c>
    </row>
    <row collapsed="false" customFormat="false" customHeight="false" hidden="false" ht="12.1" outlineLevel="0" r="2057">
      <c r="A2057" s="29" t="n">
        <v>46044.645138889</v>
      </c>
      <c r="B2057" s="30" t="s">
        <v>384</v>
      </c>
      <c r="C2057" s="30" t="s">
        <v>537</v>
      </c>
      <c r="D2057" s="30" t="s">
        <v>381</v>
      </c>
      <c r="E2057" s="30" t="s">
        <v>18</v>
      </c>
      <c r="F2057" s="30" t="s">
        <v>20</v>
      </c>
      <c r="G2057" s="31" t="n">
        <v>-2</v>
      </c>
      <c r="H2057" s="32" t="n">
        <v>126.79</v>
      </c>
      <c r="I2057" s="32" t="n">
        <v>253.58</v>
      </c>
      <c r="J2057" s="32" t="n">
        <v>0</v>
      </c>
      <c r="K2057" s="32" t="n">
        <v>-0.15</v>
      </c>
      <c r="L2057" s="32" t="n">
        <v>-0</v>
      </c>
      <c r="M2057" s="6" t="s">
        <f>=I2057+J2057+K2057+L2057</f>
      </c>
      <c r="N2057" s="30"/>
      <c r="O2057" s="30" t="s">
        <v>639</v>
      </c>
    </row>
    <row collapsed="false" customFormat="false" customHeight="false" hidden="false" ht="12.1" outlineLevel="0" r="2058">
      <c r="A2058" s="29" t="n">
        <v>46044.65912037</v>
      </c>
      <c r="B2058" s="30" t="s">
        <v>384</v>
      </c>
      <c r="C2058" s="30" t="s">
        <v>537</v>
      </c>
      <c r="D2058" s="30" t="s">
        <v>381</v>
      </c>
      <c r="E2058" s="30" t="s">
        <v>18</v>
      </c>
      <c r="F2058" s="30" t="s">
        <v>20</v>
      </c>
      <c r="G2058" s="31" t="n">
        <v>-2</v>
      </c>
      <c r="H2058" s="32" t="n">
        <v>126.79</v>
      </c>
      <c r="I2058" s="32" t="n">
        <v>253.58</v>
      </c>
      <c r="J2058" s="32" t="n">
        <v>0</v>
      </c>
      <c r="K2058" s="32" t="n">
        <v>-0.15</v>
      </c>
      <c r="L2058" s="32" t="n">
        <v>-0</v>
      </c>
      <c r="M2058" s="6" t="s">
        <f>=I2058+J2058+K2058+L2058</f>
      </c>
      <c r="N2058" s="30"/>
      <c r="O2058" s="30" t="s">
        <v>639</v>
      </c>
    </row>
    <row collapsed="false" customFormat="false" customHeight="false" hidden="false" ht="12.1" outlineLevel="0" r="2059">
      <c r="A2059" s="20" t="n">
        <v>46044.753668981</v>
      </c>
      <c r="B2059" s="16" t="s">
        <v>459</v>
      </c>
      <c r="C2059" s="16" t="s">
        <v>706</v>
      </c>
      <c r="D2059" s="16" t="s">
        <v>380</v>
      </c>
      <c r="E2059" s="16" t="s">
        <v>18</v>
      </c>
      <c r="F2059" s="16" t="s">
        <v>20</v>
      </c>
      <c r="G2059" s="7" t="n">
        <v>1</v>
      </c>
      <c r="H2059" s="6" t="n">
        <v>562.7</v>
      </c>
      <c r="I2059" s="6" t="n">
        <v>-562.7</v>
      </c>
      <c r="J2059" s="6" t="n">
        <v>-0</v>
      </c>
      <c r="K2059" s="6" t="n">
        <v>-0.45</v>
      </c>
      <c r="L2059" s="6" t="n">
        <v>-0</v>
      </c>
      <c r="M2059" s="6" t="s">
        <f>=I2059+J2059+K2059+L2059</f>
      </c>
      <c r="N2059" s="16"/>
      <c r="O2059" s="16" t="s">
        <v>536</v>
      </c>
    </row>
    <row collapsed="false" customFormat="false" customHeight="false" hidden="false" ht="12.1" outlineLevel="0" r="2060">
      <c r="A2060" s="20" t="n">
        <v>46044.753668981</v>
      </c>
      <c r="B2060" s="16" t="s">
        <v>419</v>
      </c>
      <c r="C2060" s="16" t="s">
        <v>587</v>
      </c>
      <c r="D2060" s="16" t="s">
        <v>380</v>
      </c>
      <c r="E2060" s="16" t="s">
        <v>50</v>
      </c>
      <c r="F2060" s="16" t="s">
        <v>20</v>
      </c>
      <c r="G2060" s="7" t="n">
        <v>12</v>
      </c>
      <c r="H2060" s="6" t="n">
        <v>2.926</v>
      </c>
      <c r="I2060" s="6" t="n">
        <v>-35.11</v>
      </c>
      <c r="J2060" s="6" t="n">
        <v>-0</v>
      </c>
      <c r="K2060" s="6" t="n">
        <v>-0.02</v>
      </c>
      <c r="L2060" s="6" t="n">
        <v>-0</v>
      </c>
      <c r="M2060" s="6" t="s">
        <f>=I2060+J2060+K2060+L2060</f>
      </c>
      <c r="N2060" s="16"/>
      <c r="O2060" s="16" t="s">
        <v>536</v>
      </c>
    </row>
    <row collapsed="false" customFormat="false" customHeight="false" hidden="false" ht="12.1" outlineLevel="0" r="2061">
      <c r="A2061" s="20" t="n">
        <v>46044.753668981</v>
      </c>
      <c r="B2061" s="16" t="s">
        <v>73</v>
      </c>
      <c r="C2061" s="16" t="s">
        <v>565</v>
      </c>
      <c r="D2061" s="16" t="s">
        <v>380</v>
      </c>
      <c r="E2061" s="16" t="s">
        <v>50</v>
      </c>
      <c r="F2061" s="16" t="s">
        <v>20</v>
      </c>
      <c r="G2061" s="7" t="n">
        <v>18</v>
      </c>
      <c r="H2061" s="6" t="n">
        <v>1.9028</v>
      </c>
      <c r="I2061" s="6" t="n">
        <v>-34.25</v>
      </c>
      <c r="J2061" s="6" t="n">
        <v>-0</v>
      </c>
      <c r="K2061" s="6" t="n">
        <v>-0</v>
      </c>
      <c r="L2061" s="6" t="n">
        <v>-0</v>
      </c>
      <c r="M2061" s="6" t="s">
        <f>=I2061+J2061+K2061+L2061</f>
      </c>
      <c r="N2061" s="16"/>
      <c r="O2061" s="16" t="s">
        <v>536</v>
      </c>
    </row>
    <row collapsed="false" customFormat="false" customHeight="false" hidden="false" ht="12.1" outlineLevel="0" r="2062">
      <c r="A2062" s="20" t="n">
        <v>46044.753668981</v>
      </c>
      <c r="B2062" s="16" t="s">
        <v>462</v>
      </c>
      <c r="C2062" s="16" t="s">
        <v>709</v>
      </c>
      <c r="D2062" s="16" t="s">
        <v>380</v>
      </c>
      <c r="E2062" s="16" t="s">
        <v>50</v>
      </c>
      <c r="F2062" s="16" t="s">
        <v>20</v>
      </c>
      <c r="G2062" s="7" t="n">
        <v>5</v>
      </c>
      <c r="H2062" s="6" t="n">
        <v>143.55</v>
      </c>
      <c r="I2062" s="6" t="n">
        <v>-717.75</v>
      </c>
      <c r="J2062" s="6" t="n">
        <v>-0</v>
      </c>
      <c r="K2062" s="6" t="n">
        <v>-0.14</v>
      </c>
      <c r="L2062" s="6" t="n">
        <v>-0</v>
      </c>
      <c r="M2062" s="6" t="s">
        <f>=I2062+J2062+K2062+L2062</f>
      </c>
      <c r="N2062" s="16"/>
      <c r="O2062" s="16" t="s">
        <v>536</v>
      </c>
    </row>
    <row collapsed="false" customFormat="false" customHeight="false" hidden="false" ht="12.1" outlineLevel="0" r="2063">
      <c r="A2063" s="33" t="n">
        <v>46044.818564815</v>
      </c>
      <c r="B2063" s="34" t="s">
        <v>597</v>
      </c>
      <c r="C2063" s="34" t="s">
        <v>810</v>
      </c>
      <c r="D2063" s="34" t="s">
        <v>597</v>
      </c>
      <c r="E2063" s="34" t="s">
        <v>597</v>
      </c>
      <c r="F2063" s="34" t="s">
        <v>20</v>
      </c>
      <c r="G2063" s="35" t="n">
        <v>1</v>
      </c>
      <c r="H2063" s="36" t="n">
        <v>-0.2</v>
      </c>
      <c r="I2063" s="36" t="n">
        <v>-0.2</v>
      </c>
      <c r="J2063" s="36" t="n">
        <v>0</v>
      </c>
      <c r="K2063" s="36" t="n">
        <v>-0</v>
      </c>
      <c r="L2063" s="36" t="n">
        <v>-0</v>
      </c>
      <c r="M2063" s="6" t="s">
        <f>=I2063+J2063+K2063+L2063</f>
      </c>
      <c r="N2063" s="34"/>
      <c r="O2063" s="34" t="s">
        <v>643</v>
      </c>
    </row>
    <row collapsed="false" customFormat="false" customHeight="false" hidden="false" ht="12.1" outlineLevel="0" r="2064">
      <c r="A2064" s="33" t="n">
        <v>46044.818564815</v>
      </c>
      <c r="B2064" s="34" t="s">
        <v>597</v>
      </c>
      <c r="C2064" s="34" t="s">
        <v>811</v>
      </c>
      <c r="D2064" s="34" t="s">
        <v>597</v>
      </c>
      <c r="E2064" s="34" t="s">
        <v>597</v>
      </c>
      <c r="F2064" s="34" t="s">
        <v>20</v>
      </c>
      <c r="G2064" s="35" t="n">
        <v>1</v>
      </c>
      <c r="H2064" s="36" t="n">
        <v>-0.64</v>
      </c>
      <c r="I2064" s="36" t="n">
        <v>-0.64</v>
      </c>
      <c r="J2064" s="36" t="n">
        <v>0</v>
      </c>
      <c r="K2064" s="36" t="n">
        <v>-0</v>
      </c>
      <c r="L2064" s="36" t="n">
        <v>-0</v>
      </c>
      <c r="M2064" s="6" t="s">
        <f>=I2064+J2064+K2064+L2064</f>
      </c>
      <c r="N2064" s="34"/>
      <c r="O2064" s="34" t="s">
        <v>679</v>
      </c>
    </row>
    <row collapsed="false" customFormat="false" customHeight="false" hidden="false" ht="12.1" outlineLevel="0" r="2065">
      <c r="A2065" s="29" t="n">
        <v>46044.907928241</v>
      </c>
      <c r="B2065" s="30" t="s">
        <v>474</v>
      </c>
      <c r="C2065" s="30" t="s">
        <v>739</v>
      </c>
      <c r="D2065" s="30" t="s">
        <v>381</v>
      </c>
      <c r="E2065" s="30" t="s">
        <v>92</v>
      </c>
      <c r="F2065" s="30" t="s">
        <v>20</v>
      </c>
      <c r="G2065" s="31" t="n">
        <v>-1</v>
      </c>
      <c r="H2065" s="32" t="n">
        <v>102.38</v>
      </c>
      <c r="I2065" s="32" t="n">
        <v>1023.8</v>
      </c>
      <c r="J2065" s="32" t="n">
        <v>18.49</v>
      </c>
      <c r="K2065" s="32" t="n">
        <v>-0.09</v>
      </c>
      <c r="L2065" s="32" t="n">
        <v>-0</v>
      </c>
      <c r="M2065" s="6" t="s">
        <f>=I2065+J2065+K2065+L2065</f>
      </c>
      <c r="N2065" s="30"/>
      <c r="O2065" s="30" t="s">
        <v>643</v>
      </c>
    </row>
    <row collapsed="false" customFormat="false" customHeight="false" hidden="false" ht="12.1" outlineLevel="0" r="2066">
      <c r="A2066" s="20" t="n">
        <v>46044.913217593</v>
      </c>
      <c r="B2066" s="16" t="s">
        <v>485</v>
      </c>
      <c r="C2066" s="16" t="s">
        <v>812</v>
      </c>
      <c r="D2066" s="16" t="s">
        <v>380</v>
      </c>
      <c r="E2066" s="16" t="s">
        <v>92</v>
      </c>
      <c r="F2066" s="16" t="s">
        <v>20</v>
      </c>
      <c r="G2066" s="7" t="n">
        <v>1</v>
      </c>
      <c r="H2066" s="6" t="n">
        <v>91.43</v>
      </c>
      <c r="I2066" s="6" t="n">
        <v>-914.3</v>
      </c>
      <c r="J2066" s="6" t="n">
        <v>-10.53</v>
      </c>
      <c r="K2066" s="6" t="n">
        <v>-0.08</v>
      </c>
      <c r="L2066" s="6" t="n">
        <v>-0</v>
      </c>
      <c r="M2066" s="6" t="s">
        <f>=I2066+J2066+K2066+L2066</f>
      </c>
      <c r="N2066" s="16"/>
      <c r="O2066" s="16" t="s">
        <v>643</v>
      </c>
    </row>
    <row collapsed="false" customFormat="false" customHeight="false" hidden="false" ht="12.1" outlineLevel="0" r="2067">
      <c r="A2067" s="20" t="n">
        <v>46044.926226852</v>
      </c>
      <c r="B2067" s="16" t="s">
        <v>486</v>
      </c>
      <c r="C2067" s="16" t="s">
        <v>813</v>
      </c>
      <c r="D2067" s="16" t="s">
        <v>380</v>
      </c>
      <c r="E2067" s="16" t="s">
        <v>18</v>
      </c>
      <c r="F2067" s="16" t="s">
        <v>20</v>
      </c>
      <c r="G2067" s="7" t="n">
        <v>1</v>
      </c>
      <c r="H2067" s="6" t="n">
        <v>38.68</v>
      </c>
      <c r="I2067" s="6" t="n">
        <v>-38.68</v>
      </c>
      <c r="J2067" s="6" t="n">
        <v>-0</v>
      </c>
      <c r="K2067" s="6" t="n">
        <v>-0.02</v>
      </c>
      <c r="L2067" s="6" t="n">
        <v>-0</v>
      </c>
      <c r="M2067" s="6" t="s">
        <f>=I2067+J2067+K2067+L2067</f>
      </c>
      <c r="N2067" s="16"/>
      <c r="O2067" s="16" t="s">
        <v>596</v>
      </c>
    </row>
    <row collapsed="false" customFormat="false" customHeight="false" hidden="false" ht="12.1" outlineLevel="0" r="2068">
      <c r="A2068" s="21" t="n">
        <v>46045.507210648</v>
      </c>
      <c r="B2068" s="22" t="s">
        <v>549</v>
      </c>
      <c r="C2068" s="22" t="s">
        <v>814</v>
      </c>
      <c r="D2068" s="22" t="s">
        <v>549</v>
      </c>
      <c r="E2068" s="22" t="s">
        <v>549</v>
      </c>
      <c r="F2068" s="22" t="s">
        <v>20</v>
      </c>
      <c r="G2068" s="23" t="n">
        <v>1</v>
      </c>
      <c r="H2068" s="24" t="n">
        <v>19.73</v>
      </c>
      <c r="I2068" s="24" t="n">
        <v>19.73</v>
      </c>
      <c r="J2068" s="24" t="n">
        <v>0</v>
      </c>
      <c r="K2068" s="24" t="n">
        <v>-0</v>
      </c>
      <c r="L2068" s="24" t="n">
        <v>-0</v>
      </c>
      <c r="M2068" s="6" t="s">
        <f>=I2068+J2068+K2068+L2068</f>
      </c>
      <c r="N2068" s="22"/>
      <c r="O2068" s="22" t="s">
        <v>643</v>
      </c>
    </row>
    <row collapsed="false" customFormat="false" customHeight="false" hidden="false" ht="12.1" outlineLevel="0" r="2069">
      <c r="A2069" s="21" t="n">
        <v>46045.546238426</v>
      </c>
      <c r="B2069" s="22" t="s">
        <v>535</v>
      </c>
      <c r="C2069" s="22" t="s">
        <v>194</v>
      </c>
      <c r="D2069" s="22" t="s">
        <v>535</v>
      </c>
      <c r="E2069" s="22" t="s">
        <v>535</v>
      </c>
      <c r="F2069" s="22" t="s">
        <v>20</v>
      </c>
      <c r="G2069" s="23" t="n">
        <v>1</v>
      </c>
      <c r="H2069" s="24" t="n">
        <v>273.96</v>
      </c>
      <c r="I2069" s="24" t="n">
        <v>273.96</v>
      </c>
      <c r="J2069" s="24" t="n">
        <v>0</v>
      </c>
      <c r="K2069" s="24" t="n">
        <v>-0</v>
      </c>
      <c r="L2069" s="24" t="n">
        <v>-0</v>
      </c>
      <c r="M2069" s="6" t="s">
        <f>=I2069+J2069+K2069+L2069</f>
      </c>
      <c r="N2069" s="22"/>
      <c r="O2069" s="22" t="s">
        <v>643</v>
      </c>
    </row>
    <row collapsed="false" customFormat="false" customHeight="false" hidden="false" ht="12.1" outlineLevel="0" r="2070">
      <c r="A2070" s="21" t="n">
        <v>46045.547210648</v>
      </c>
      <c r="B2070" s="22" t="s">
        <v>535</v>
      </c>
      <c r="C2070" s="22" t="s">
        <v>194</v>
      </c>
      <c r="D2070" s="22" t="s">
        <v>535</v>
      </c>
      <c r="E2070" s="22" t="s">
        <v>535</v>
      </c>
      <c r="F2070" s="22" t="s">
        <v>20</v>
      </c>
      <c r="G2070" s="23" t="n">
        <v>1</v>
      </c>
      <c r="H2070" s="24" t="n">
        <v>1000</v>
      </c>
      <c r="I2070" s="24" t="n">
        <v>1000</v>
      </c>
      <c r="J2070" s="24" t="n">
        <v>0</v>
      </c>
      <c r="K2070" s="24" t="n">
        <v>-0</v>
      </c>
      <c r="L2070" s="24" t="n">
        <v>-0</v>
      </c>
      <c r="M2070" s="6" t="s">
        <f>=I2070+J2070+K2070+L2070</f>
      </c>
      <c r="N2070" s="22"/>
      <c r="O2070" s="22" t="s">
        <v>643</v>
      </c>
    </row>
    <row collapsed="false" customFormat="false" customHeight="false" hidden="false" ht="12.1" outlineLevel="0" r="2071">
      <c r="A2071" s="20" t="n">
        <v>46045.547384259</v>
      </c>
      <c r="B2071" s="16" t="s">
        <v>481</v>
      </c>
      <c r="C2071" s="16" t="s">
        <v>800</v>
      </c>
      <c r="D2071" s="16" t="s">
        <v>380</v>
      </c>
      <c r="E2071" s="16" t="s">
        <v>18</v>
      </c>
      <c r="F2071" s="16" t="s">
        <v>20</v>
      </c>
      <c r="G2071" s="7" t="n">
        <v>4000</v>
      </c>
      <c r="H2071" s="6" t="n">
        <v>0.133</v>
      </c>
      <c r="I2071" s="6" t="n">
        <v>-532</v>
      </c>
      <c r="J2071" s="6" t="n">
        <v>-0</v>
      </c>
      <c r="K2071" s="6" t="n">
        <v>-0.05</v>
      </c>
      <c r="L2071" s="6" t="n">
        <v>-0</v>
      </c>
      <c r="M2071" s="6" t="s">
        <f>=I2071+J2071+K2071+L2071</f>
      </c>
      <c r="N2071" s="16"/>
      <c r="O2071" s="16" t="s">
        <v>643</v>
      </c>
    </row>
    <row collapsed="false" customFormat="false" customHeight="false" hidden="false" ht="12.1" outlineLevel="0" r="2072">
      <c r="A2072" s="20" t="n">
        <v>46045.547384259</v>
      </c>
      <c r="B2072" s="16" t="s">
        <v>481</v>
      </c>
      <c r="C2072" s="16" t="s">
        <v>800</v>
      </c>
      <c r="D2072" s="16" t="s">
        <v>380</v>
      </c>
      <c r="E2072" s="16" t="s">
        <v>18</v>
      </c>
      <c r="F2072" s="16" t="s">
        <v>20</v>
      </c>
      <c r="G2072" s="7" t="n">
        <v>6000</v>
      </c>
      <c r="H2072" s="6" t="n">
        <v>0.133</v>
      </c>
      <c r="I2072" s="6" t="n">
        <v>-798</v>
      </c>
      <c r="J2072" s="6" t="n">
        <v>-0</v>
      </c>
      <c r="K2072" s="6" t="n">
        <v>-0.07</v>
      </c>
      <c r="L2072" s="6" t="n">
        <v>-0</v>
      </c>
      <c r="M2072" s="6" t="s">
        <f>=I2072+J2072+K2072+L2072</f>
      </c>
      <c r="N2072" s="16"/>
      <c r="O2072" s="16" t="s">
        <v>643</v>
      </c>
    </row>
    <row collapsed="false" customFormat="false" customHeight="false" hidden="false" ht="12.1" outlineLevel="0" r="2073">
      <c r="A2073" s="33" t="n">
        <v>46045.817916667</v>
      </c>
      <c r="B2073" s="34" t="s">
        <v>597</v>
      </c>
      <c r="C2073" s="34" t="s">
        <v>815</v>
      </c>
      <c r="D2073" s="34" t="s">
        <v>597</v>
      </c>
      <c r="E2073" s="34" t="s">
        <v>597</v>
      </c>
      <c r="F2073" s="34" t="s">
        <v>20</v>
      </c>
      <c r="G2073" s="35" t="n">
        <v>1</v>
      </c>
      <c r="H2073" s="36" t="n">
        <v>-0.46</v>
      </c>
      <c r="I2073" s="36" t="n">
        <v>-0.46</v>
      </c>
      <c r="J2073" s="36" t="n">
        <v>0</v>
      </c>
      <c r="K2073" s="36" t="n">
        <v>-0</v>
      </c>
      <c r="L2073" s="36" t="n">
        <v>-0</v>
      </c>
      <c r="M2073" s="6" t="s">
        <f>=I2073+J2073+K2073+L2073</f>
      </c>
      <c r="N2073" s="34"/>
      <c r="O2073" s="34" t="s">
        <v>643</v>
      </c>
    </row>
    <row collapsed="false" customFormat="false" customHeight="false" hidden="false" ht="12.1" outlineLevel="0" r="2074">
      <c r="A2074" s="33" t="n">
        <v>46045.817916667</v>
      </c>
      <c r="B2074" s="34" t="s">
        <v>597</v>
      </c>
      <c r="C2074" s="34" t="s">
        <v>816</v>
      </c>
      <c r="D2074" s="34" t="s">
        <v>597</v>
      </c>
      <c r="E2074" s="34" t="s">
        <v>597</v>
      </c>
      <c r="F2074" s="34" t="s">
        <v>20</v>
      </c>
      <c r="G2074" s="35" t="n">
        <v>1</v>
      </c>
      <c r="H2074" s="36" t="n">
        <v>-0.64</v>
      </c>
      <c r="I2074" s="36" t="n">
        <v>-0.64</v>
      </c>
      <c r="J2074" s="36" t="n">
        <v>0</v>
      </c>
      <c r="K2074" s="36" t="n">
        <v>-0</v>
      </c>
      <c r="L2074" s="36" t="n">
        <v>-0</v>
      </c>
      <c r="M2074" s="6" t="s">
        <f>=I2074+J2074+K2074+L2074</f>
      </c>
      <c r="N2074" s="34"/>
      <c r="O2074" s="34" t="s">
        <v>679</v>
      </c>
    </row>
    <row collapsed="false" customFormat="false" customHeight="false" hidden="false" ht="12.1" outlineLevel="0" r="2075">
      <c r="A2075" s="20" t="n">
        <v>46047.442847222</v>
      </c>
      <c r="B2075" s="16" t="s">
        <v>390</v>
      </c>
      <c r="C2075" s="16" t="s">
        <v>545</v>
      </c>
      <c r="D2075" s="16" t="s">
        <v>380</v>
      </c>
      <c r="E2075" s="16" t="s">
        <v>18</v>
      </c>
      <c r="F2075" s="16" t="s">
        <v>20</v>
      </c>
      <c r="G2075" s="7" t="n">
        <v>10</v>
      </c>
      <c r="H2075" s="6" t="n">
        <v>52.23</v>
      </c>
      <c r="I2075" s="6" t="n">
        <v>-522.3</v>
      </c>
      <c r="J2075" s="6" t="n">
        <v>-0</v>
      </c>
      <c r="K2075" s="6" t="n">
        <v>-0.31</v>
      </c>
      <c r="L2075" s="6" t="n">
        <v>-0.16</v>
      </c>
      <c r="M2075" s="6" t="s">
        <f>=I2075+J2075+K2075+L2075</f>
      </c>
      <c r="N2075" s="16"/>
      <c r="O2075" s="16" t="s">
        <v>639</v>
      </c>
    </row>
    <row collapsed="false" customFormat="false" customHeight="false" hidden="false" ht="12.1" outlineLevel="0" r="2076">
      <c r="A2076" s="21" t="n">
        <v>46048.020636574</v>
      </c>
      <c r="B2076" s="22" t="s">
        <v>549</v>
      </c>
      <c r="C2076" s="22" t="s">
        <v>817</v>
      </c>
      <c r="D2076" s="22" t="s">
        <v>549</v>
      </c>
      <c r="E2076" s="22" t="s">
        <v>549</v>
      </c>
      <c r="F2076" s="22" t="s">
        <v>20</v>
      </c>
      <c r="G2076" s="23" t="n">
        <v>1</v>
      </c>
      <c r="H2076" s="24" t="n">
        <v>49.91</v>
      </c>
      <c r="I2076" s="24" t="n">
        <v>49.91</v>
      </c>
      <c r="J2076" s="24" t="n">
        <v>0</v>
      </c>
      <c r="K2076" s="24" t="n">
        <v>-0</v>
      </c>
      <c r="L2076" s="24" t="n">
        <v>-0</v>
      </c>
      <c r="M2076" s="6" t="s">
        <f>=I2076+J2076+K2076+L2076</f>
      </c>
      <c r="N2076" s="22"/>
      <c r="O2076" s="22" t="s">
        <v>536</v>
      </c>
    </row>
    <row collapsed="false" customFormat="false" customHeight="false" hidden="false" ht="12.1" outlineLevel="0" r="2077">
      <c r="A2077" s="21" t="n">
        <v>46048.60462963</v>
      </c>
      <c r="B2077" s="22" t="s">
        <v>549</v>
      </c>
      <c r="C2077" s="22" t="s">
        <v>818</v>
      </c>
      <c r="D2077" s="22" t="s">
        <v>549</v>
      </c>
      <c r="E2077" s="22" t="s">
        <v>549</v>
      </c>
      <c r="F2077" s="22" t="s">
        <v>20</v>
      </c>
      <c r="G2077" s="23" t="n">
        <v>1</v>
      </c>
      <c r="H2077" s="24" t="n">
        <v>63.17</v>
      </c>
      <c r="I2077" s="24" t="n">
        <v>63.17</v>
      </c>
      <c r="J2077" s="24" t="n">
        <v>0</v>
      </c>
      <c r="K2077" s="24" t="n">
        <v>-0</v>
      </c>
      <c r="L2077" s="24" t="n">
        <v>-0</v>
      </c>
      <c r="M2077" s="6" t="s">
        <f>=I2077+J2077+K2077+L2077</f>
      </c>
      <c r="N2077" s="22"/>
      <c r="O2077" s="22" t="s">
        <v>643</v>
      </c>
    </row>
    <row collapsed="false" customFormat="false" customHeight="false" hidden="false" ht="12.1" outlineLevel="0" r="2078">
      <c r="A2078" s="29" t="n">
        <v>46048.775462963</v>
      </c>
      <c r="B2078" s="30" t="s">
        <v>486</v>
      </c>
      <c r="C2078" s="30" t="s">
        <v>813</v>
      </c>
      <c r="D2078" s="30" t="s">
        <v>381</v>
      </c>
      <c r="E2078" s="30" t="s">
        <v>18</v>
      </c>
      <c r="F2078" s="30" t="s">
        <v>20</v>
      </c>
      <c r="G2078" s="31" t="n">
        <v>-1</v>
      </c>
      <c r="H2078" s="32" t="n">
        <v>42.2</v>
      </c>
      <c r="I2078" s="32" t="n">
        <v>42.2</v>
      </c>
      <c r="J2078" s="32" t="n">
        <v>0</v>
      </c>
      <c r="K2078" s="32" t="n">
        <v>-0.02</v>
      </c>
      <c r="L2078" s="32" t="n">
        <v>-0</v>
      </c>
      <c r="M2078" s="6" t="s">
        <f>=I2078+J2078+K2078+L2078</f>
      </c>
      <c r="N2078" s="30"/>
      <c r="O2078" s="30" t="s">
        <v>596</v>
      </c>
    </row>
    <row collapsed="false" customFormat="false" customHeight="false" hidden="false" ht="12.1" outlineLevel="0" r="2079">
      <c r="A2079" s="21" t="n">
        <v>46048.823356481</v>
      </c>
      <c r="B2079" s="22" t="s">
        <v>549</v>
      </c>
      <c r="C2079" s="22" t="s">
        <v>819</v>
      </c>
      <c r="D2079" s="22" t="s">
        <v>549</v>
      </c>
      <c r="E2079" s="22" t="s">
        <v>549</v>
      </c>
      <c r="F2079" s="22" t="s">
        <v>20</v>
      </c>
      <c r="G2079" s="23" t="n">
        <v>1</v>
      </c>
      <c r="H2079" s="24" t="n">
        <v>67.85</v>
      </c>
      <c r="I2079" s="24" t="n">
        <v>67.85</v>
      </c>
      <c r="J2079" s="24" t="n">
        <v>0</v>
      </c>
      <c r="K2079" s="24" t="n">
        <v>-0</v>
      </c>
      <c r="L2079" s="24" t="n">
        <v>-0</v>
      </c>
      <c r="M2079" s="6" t="s">
        <f>=I2079+J2079+K2079+L2079</f>
      </c>
      <c r="N2079" s="22"/>
      <c r="O2079" s="22" t="s">
        <v>643</v>
      </c>
    </row>
    <row collapsed="false" customFormat="false" customHeight="false" hidden="false" ht="12.1" outlineLevel="0" r="2080">
      <c r="A2080" s="21" t="n">
        <v>46048.823356481</v>
      </c>
      <c r="B2080" s="22" t="s">
        <v>557</v>
      </c>
      <c r="C2080" s="22" t="s">
        <v>820</v>
      </c>
      <c r="D2080" s="22" t="s">
        <v>557</v>
      </c>
      <c r="E2080" s="22" t="s">
        <v>557</v>
      </c>
      <c r="F2080" s="22" t="s">
        <v>20</v>
      </c>
      <c r="G2080" s="23" t="n">
        <v>1</v>
      </c>
      <c r="H2080" s="24" t="n">
        <v>415</v>
      </c>
      <c r="I2080" s="24" t="n">
        <v>415</v>
      </c>
      <c r="J2080" s="24" t="n">
        <v>0</v>
      </c>
      <c r="K2080" s="24" t="n">
        <v>-0</v>
      </c>
      <c r="L2080" s="24" t="n">
        <v>-0</v>
      </c>
      <c r="M2080" s="6" t="s">
        <f>=I2080+J2080+K2080+L2080</f>
      </c>
      <c r="N2080" s="22"/>
      <c r="O2080" s="22" t="s">
        <v>643</v>
      </c>
    </row>
    <row collapsed="false" customFormat="false" customHeight="false" hidden="false" ht="12.1" outlineLevel="0" r="2081">
      <c r="A2081" s="33" t="n">
        <v>46048.830231481</v>
      </c>
      <c r="B2081" s="34" t="s">
        <v>597</v>
      </c>
      <c r="C2081" s="34" t="s">
        <v>821</v>
      </c>
      <c r="D2081" s="34" t="s">
        <v>597</v>
      </c>
      <c r="E2081" s="34" t="s">
        <v>597</v>
      </c>
      <c r="F2081" s="34" t="s">
        <v>20</v>
      </c>
      <c r="G2081" s="35" t="n">
        <v>1</v>
      </c>
      <c r="H2081" s="36" t="n">
        <v>-0.27</v>
      </c>
      <c r="I2081" s="36" t="n">
        <v>-0.27</v>
      </c>
      <c r="J2081" s="36" t="n">
        <v>0</v>
      </c>
      <c r="K2081" s="36" t="n">
        <v>-0</v>
      </c>
      <c r="L2081" s="36" t="n">
        <v>-0</v>
      </c>
      <c r="M2081" s="6" t="s">
        <f>=I2081+J2081+K2081+L2081</f>
      </c>
      <c r="N2081" s="34"/>
      <c r="O2081" s="34" t="s">
        <v>643</v>
      </c>
    </row>
    <row collapsed="false" customFormat="false" customHeight="false" hidden="false" ht="12.1" outlineLevel="0" r="2082">
      <c r="A2082" s="33" t="n">
        <v>46048.830231481</v>
      </c>
      <c r="B2082" s="34" t="s">
        <v>597</v>
      </c>
      <c r="C2082" s="34" t="s">
        <v>822</v>
      </c>
      <c r="D2082" s="34" t="s">
        <v>597</v>
      </c>
      <c r="E2082" s="34" t="s">
        <v>597</v>
      </c>
      <c r="F2082" s="34" t="s">
        <v>20</v>
      </c>
      <c r="G2082" s="35" t="n">
        <v>1</v>
      </c>
      <c r="H2082" s="36" t="n">
        <v>-0.64</v>
      </c>
      <c r="I2082" s="36" t="n">
        <v>-0.64</v>
      </c>
      <c r="J2082" s="36" t="n">
        <v>0</v>
      </c>
      <c r="K2082" s="36" t="n">
        <v>-0</v>
      </c>
      <c r="L2082" s="36" t="n">
        <v>-0</v>
      </c>
      <c r="M2082" s="6" t="s">
        <f>=I2082+J2082+K2082+L2082</f>
      </c>
      <c r="N2082" s="34"/>
      <c r="O2082" s="34" t="s">
        <v>679</v>
      </c>
    </row>
    <row collapsed="false" customFormat="false" customHeight="false" hidden="false" ht="12.1" outlineLevel="0" r="2083">
      <c r="A2083" s="33" t="n">
        <v>46048.830231481</v>
      </c>
      <c r="B2083" s="34" t="s">
        <v>597</v>
      </c>
      <c r="C2083" s="34" t="s">
        <v>823</v>
      </c>
      <c r="D2083" s="34" t="s">
        <v>597</v>
      </c>
      <c r="E2083" s="34" t="s">
        <v>597</v>
      </c>
      <c r="F2083" s="34" t="s">
        <v>20</v>
      </c>
      <c r="G2083" s="35" t="n">
        <v>1</v>
      </c>
      <c r="H2083" s="36" t="n">
        <v>-0.64</v>
      </c>
      <c r="I2083" s="36" t="n">
        <v>-0.64</v>
      </c>
      <c r="J2083" s="36" t="n">
        <v>0</v>
      </c>
      <c r="K2083" s="36" t="n">
        <v>-0</v>
      </c>
      <c r="L2083" s="36" t="n">
        <v>-0</v>
      </c>
      <c r="M2083" s="6" t="s">
        <f>=I2083+J2083+K2083+L2083</f>
      </c>
      <c r="N2083" s="34"/>
      <c r="O2083" s="34" t="s">
        <v>679</v>
      </c>
    </row>
    <row collapsed="false" customFormat="false" customHeight="false" hidden="false" ht="12.1" outlineLevel="0" r="2084">
      <c r="A2084" s="33" t="n">
        <v>46048.830231481</v>
      </c>
      <c r="B2084" s="34" t="s">
        <v>597</v>
      </c>
      <c r="C2084" s="34" t="s">
        <v>824</v>
      </c>
      <c r="D2084" s="34" t="s">
        <v>597</v>
      </c>
      <c r="E2084" s="34" t="s">
        <v>597</v>
      </c>
      <c r="F2084" s="34" t="s">
        <v>20</v>
      </c>
      <c r="G2084" s="35" t="n">
        <v>1</v>
      </c>
      <c r="H2084" s="36" t="n">
        <v>-0.64</v>
      </c>
      <c r="I2084" s="36" t="n">
        <v>-0.64</v>
      </c>
      <c r="J2084" s="36" t="n">
        <v>0</v>
      </c>
      <c r="K2084" s="36" t="n">
        <v>-0</v>
      </c>
      <c r="L2084" s="36" t="n">
        <v>-0</v>
      </c>
      <c r="M2084" s="6" t="s">
        <f>=I2084+J2084+K2084+L2084</f>
      </c>
      <c r="N2084" s="34"/>
      <c r="O2084" s="34" t="s">
        <v>679</v>
      </c>
    </row>
    <row collapsed="false" customFormat="false" customHeight="false" hidden="false" ht="12.1" outlineLevel="0" r="2085">
      <c r="A2085" s="21" t="n">
        <v>46048.830625</v>
      </c>
      <c r="B2085" s="22" t="s">
        <v>549</v>
      </c>
      <c r="C2085" s="22" t="s">
        <v>825</v>
      </c>
      <c r="D2085" s="22" t="s">
        <v>549</v>
      </c>
      <c r="E2085" s="22" t="s">
        <v>549</v>
      </c>
      <c r="F2085" s="22" t="s">
        <v>20</v>
      </c>
      <c r="G2085" s="23" t="n">
        <v>1</v>
      </c>
      <c r="H2085" s="24" t="n">
        <v>45.63</v>
      </c>
      <c r="I2085" s="24" t="n">
        <v>45.63</v>
      </c>
      <c r="J2085" s="24" t="n">
        <v>0</v>
      </c>
      <c r="K2085" s="24" t="n">
        <v>-0</v>
      </c>
      <c r="L2085" s="24" t="n">
        <v>-0</v>
      </c>
      <c r="M2085" s="6" t="s">
        <f>=I2085+J2085+K2085+L2085</f>
      </c>
      <c r="N2085" s="22"/>
      <c r="O2085" s="22" t="s">
        <v>643</v>
      </c>
    </row>
    <row collapsed="false" customFormat="false" customHeight="false" hidden="false" ht="12.1" outlineLevel="0" r="2086">
      <c r="A2086" s="20" t="n">
        <v>46048.843252315</v>
      </c>
      <c r="B2086" s="16" t="s">
        <v>486</v>
      </c>
      <c r="C2086" s="16" t="s">
        <v>813</v>
      </c>
      <c r="D2086" s="16" t="s">
        <v>380</v>
      </c>
      <c r="E2086" s="16" t="s">
        <v>18</v>
      </c>
      <c r="F2086" s="16" t="s">
        <v>20</v>
      </c>
      <c r="G2086" s="7" t="n">
        <v>2</v>
      </c>
      <c r="H2086" s="6" t="n">
        <v>42.18</v>
      </c>
      <c r="I2086" s="6" t="n">
        <v>-84.36</v>
      </c>
      <c r="J2086" s="6" t="n">
        <v>-0</v>
      </c>
      <c r="K2086" s="6" t="n">
        <v>-0.01</v>
      </c>
      <c r="L2086" s="6" t="n">
        <v>-0</v>
      </c>
      <c r="M2086" s="6" t="s">
        <f>=I2086+J2086+K2086+L2086</f>
      </c>
      <c r="N2086" s="16"/>
      <c r="O2086" s="16" t="s">
        <v>643</v>
      </c>
    </row>
    <row collapsed="false" customFormat="false" customHeight="false" hidden="false" ht="12.1" outlineLevel="0" r="2087">
      <c r="A2087" s="20" t="n">
        <v>46048.844074074</v>
      </c>
      <c r="B2087" s="16" t="s">
        <v>69</v>
      </c>
      <c r="C2087" s="16" t="s">
        <v>647</v>
      </c>
      <c r="D2087" s="16" t="s">
        <v>380</v>
      </c>
      <c r="E2087" s="16" t="s">
        <v>50</v>
      </c>
      <c r="F2087" s="16" t="s">
        <v>20</v>
      </c>
      <c r="G2087" s="7" t="n">
        <v>2</v>
      </c>
      <c r="H2087" s="6" t="n">
        <v>1.1672</v>
      </c>
      <c r="I2087" s="6" t="n">
        <v>-2.33</v>
      </c>
      <c r="J2087" s="6" t="n">
        <v>-0</v>
      </c>
      <c r="K2087" s="6" t="n">
        <v>-0</v>
      </c>
      <c r="L2087" s="6" t="n">
        <v>-0</v>
      </c>
      <c r="M2087" s="6" t="s">
        <f>=I2087+J2087+K2087+L2087</f>
      </c>
      <c r="N2087" s="16"/>
      <c r="O2087" s="16" t="s">
        <v>643</v>
      </c>
    </row>
    <row collapsed="false" customFormat="false" customHeight="false" hidden="false" ht="12.1" outlineLevel="0" r="2088">
      <c r="A2088" s="21" t="n">
        <v>46048.84462963</v>
      </c>
      <c r="B2088" s="22" t="s">
        <v>535</v>
      </c>
      <c r="C2088" s="22" t="s">
        <v>194</v>
      </c>
      <c r="D2088" s="22" t="s">
        <v>535</v>
      </c>
      <c r="E2088" s="22" t="s">
        <v>535</v>
      </c>
      <c r="F2088" s="22" t="s">
        <v>20</v>
      </c>
      <c r="G2088" s="23" t="n">
        <v>1</v>
      </c>
      <c r="H2088" s="24" t="n">
        <v>600</v>
      </c>
      <c r="I2088" s="24" t="n">
        <v>600</v>
      </c>
      <c r="J2088" s="24" t="n">
        <v>0</v>
      </c>
      <c r="K2088" s="24" t="n">
        <v>-0</v>
      </c>
      <c r="L2088" s="24" t="n">
        <v>-0</v>
      </c>
      <c r="M2088" s="6" t="s">
        <f>=I2088+J2088+K2088+L2088</f>
      </c>
      <c r="N2088" s="22"/>
      <c r="O2088" s="22" t="s">
        <v>643</v>
      </c>
    </row>
    <row collapsed="false" customFormat="false" customHeight="false" hidden="false" ht="12.1" outlineLevel="0" r="2089">
      <c r="A2089" s="29" t="n">
        <v>46048.956469907</v>
      </c>
      <c r="B2089" s="30" t="s">
        <v>486</v>
      </c>
      <c r="C2089" s="30" t="s">
        <v>813</v>
      </c>
      <c r="D2089" s="30" t="s">
        <v>381</v>
      </c>
      <c r="E2089" s="30" t="s">
        <v>18</v>
      </c>
      <c r="F2089" s="30" t="s">
        <v>20</v>
      </c>
      <c r="G2089" s="31" t="n">
        <v>-2</v>
      </c>
      <c r="H2089" s="32" t="n">
        <v>42.36</v>
      </c>
      <c r="I2089" s="32" t="n">
        <v>84.72</v>
      </c>
      <c r="J2089" s="32" t="n">
        <v>0</v>
      </c>
      <c r="K2089" s="32" t="n">
        <v>-0.01</v>
      </c>
      <c r="L2089" s="32" t="n">
        <v>-0</v>
      </c>
      <c r="M2089" s="6" t="s">
        <f>=I2089+J2089+K2089+L2089</f>
      </c>
      <c r="N2089" s="30"/>
      <c r="O2089" s="30" t="s">
        <v>643</v>
      </c>
    </row>
    <row collapsed="false" customFormat="false" customHeight="false" hidden="false" ht="12.1" outlineLevel="0" r="2090">
      <c r="A2090" s="20" t="n">
        <v>46048.964189815</v>
      </c>
      <c r="B2090" s="16" t="s">
        <v>120</v>
      </c>
      <c r="C2090" s="16" t="s">
        <v>658</v>
      </c>
      <c r="D2090" s="16" t="s">
        <v>380</v>
      </c>
      <c r="E2090" s="16" t="s">
        <v>92</v>
      </c>
      <c r="F2090" s="16" t="s">
        <v>20</v>
      </c>
      <c r="G2090" s="7" t="n">
        <v>1</v>
      </c>
      <c r="H2090" s="6" t="n">
        <v>86.263</v>
      </c>
      <c r="I2090" s="6" t="n">
        <v>-862.63</v>
      </c>
      <c r="J2090" s="6" t="n">
        <v>-11.18</v>
      </c>
      <c r="K2090" s="6" t="n">
        <v>-0.08</v>
      </c>
      <c r="L2090" s="6" t="n">
        <v>-0</v>
      </c>
      <c r="M2090" s="6" t="s">
        <f>=I2090+J2090+K2090+L2090</f>
      </c>
      <c r="N2090" s="16"/>
      <c r="O2090" s="16" t="s">
        <v>643</v>
      </c>
    </row>
    <row collapsed="false" customFormat="false" customHeight="false" hidden="false" ht="12.1" outlineLevel="0" r="2091">
      <c r="A2091" s="20" t="n">
        <v>46048.982546296</v>
      </c>
      <c r="B2091" s="16" t="s">
        <v>120</v>
      </c>
      <c r="C2091" s="16" t="s">
        <v>658</v>
      </c>
      <c r="D2091" s="16" t="s">
        <v>380</v>
      </c>
      <c r="E2091" s="16" t="s">
        <v>92</v>
      </c>
      <c r="F2091" s="16" t="s">
        <v>20</v>
      </c>
      <c r="G2091" s="7" t="n">
        <v>2</v>
      </c>
      <c r="H2091" s="6" t="n">
        <v>86.263</v>
      </c>
      <c r="I2091" s="6" t="n">
        <v>-1725.26</v>
      </c>
      <c r="J2091" s="6" t="n">
        <v>-22.36</v>
      </c>
      <c r="K2091" s="6" t="n">
        <v>-0.16</v>
      </c>
      <c r="L2091" s="6" t="n">
        <v>-0</v>
      </c>
      <c r="M2091" s="6" t="s">
        <f>=I2091+J2091+K2091+L2091</f>
      </c>
      <c r="N2091" s="16"/>
      <c r="O2091" s="16" t="s">
        <v>643</v>
      </c>
    </row>
    <row collapsed="false" customFormat="false" customHeight="false" hidden="false" ht="12.1" outlineLevel="0" r="2092">
      <c r="A2092" s="21" t="n">
        <v>46049.554456019</v>
      </c>
      <c r="B2092" s="22" t="s">
        <v>535</v>
      </c>
      <c r="C2092" s="22" t="s">
        <v>194</v>
      </c>
      <c r="D2092" s="22" t="s">
        <v>535</v>
      </c>
      <c r="E2092" s="22" t="s">
        <v>535</v>
      </c>
      <c r="F2092" s="22" t="s">
        <v>20</v>
      </c>
      <c r="G2092" s="23" t="n">
        <v>1</v>
      </c>
      <c r="H2092" s="24" t="n">
        <v>1670.97</v>
      </c>
      <c r="I2092" s="24" t="n">
        <v>1670.97</v>
      </c>
      <c r="J2092" s="24" t="n">
        <v>0</v>
      </c>
      <c r="K2092" s="24" t="n">
        <v>-0</v>
      </c>
      <c r="L2092" s="24" t="n">
        <v>-0</v>
      </c>
      <c r="M2092" s="6" t="s">
        <f>=I2092+J2092+K2092+L2092</f>
      </c>
      <c r="N2092" s="22"/>
      <c r="O2092" s="22" t="s">
        <v>643</v>
      </c>
    </row>
    <row collapsed="false" customFormat="false" customHeight="false" hidden="false" ht="12.1" outlineLevel="0" r="2093">
      <c r="A2093" s="21" t="n">
        <v>46049.604513889</v>
      </c>
      <c r="B2093" s="22" t="s">
        <v>557</v>
      </c>
      <c r="C2093" s="22" t="s">
        <v>826</v>
      </c>
      <c r="D2093" s="22" t="s">
        <v>557</v>
      </c>
      <c r="E2093" s="22" t="s">
        <v>557</v>
      </c>
      <c r="F2093" s="22" t="s">
        <v>20</v>
      </c>
      <c r="G2093" s="23" t="n">
        <v>1</v>
      </c>
      <c r="H2093" s="24" t="n">
        <v>2000</v>
      </c>
      <c r="I2093" s="24" t="n">
        <v>2000</v>
      </c>
      <c r="J2093" s="24" t="n">
        <v>0</v>
      </c>
      <c r="K2093" s="24" t="n">
        <v>-0</v>
      </c>
      <c r="L2093" s="24" t="n">
        <v>-0</v>
      </c>
      <c r="M2093" s="6" t="s">
        <f>=I2093+J2093+K2093+L2093</f>
      </c>
      <c r="N2093" s="22"/>
      <c r="O2093" s="22" t="s">
        <v>643</v>
      </c>
    </row>
    <row collapsed="false" customFormat="false" customHeight="false" hidden="false" ht="12.1" outlineLevel="0" r="2094">
      <c r="A2094" s="21" t="n">
        <v>46049.621909722</v>
      </c>
      <c r="B2094" s="22" t="s">
        <v>549</v>
      </c>
      <c r="C2094" s="22" t="s">
        <v>827</v>
      </c>
      <c r="D2094" s="22" t="s">
        <v>549</v>
      </c>
      <c r="E2094" s="22" t="s">
        <v>549</v>
      </c>
      <c r="F2094" s="22" t="s">
        <v>20</v>
      </c>
      <c r="G2094" s="23" t="n">
        <v>1</v>
      </c>
      <c r="H2094" s="24" t="n">
        <v>22.02</v>
      </c>
      <c r="I2094" s="24" t="n">
        <v>22.02</v>
      </c>
      <c r="J2094" s="24" t="n">
        <v>0</v>
      </c>
      <c r="K2094" s="24" t="n">
        <v>-0</v>
      </c>
      <c r="L2094" s="24" t="n">
        <v>-0</v>
      </c>
      <c r="M2094" s="6" t="s">
        <f>=I2094+J2094+K2094+L2094</f>
      </c>
      <c r="N2094" s="22"/>
      <c r="O2094" s="22" t="s">
        <v>643</v>
      </c>
    </row>
    <row collapsed="false" customFormat="false" customHeight="false" hidden="false" ht="12.1" outlineLevel="0" r="2095">
      <c r="A2095" s="33" t="n">
        <v>46049.818680556</v>
      </c>
      <c r="B2095" s="34" t="s">
        <v>597</v>
      </c>
      <c r="C2095" s="34" t="s">
        <v>828</v>
      </c>
      <c r="D2095" s="34" t="s">
        <v>597</v>
      </c>
      <c r="E2095" s="34" t="s">
        <v>597</v>
      </c>
      <c r="F2095" s="34" t="s">
        <v>20</v>
      </c>
      <c r="G2095" s="35" t="n">
        <v>1</v>
      </c>
      <c r="H2095" s="36" t="n">
        <v>-0.55</v>
      </c>
      <c r="I2095" s="36" t="n">
        <v>-0.55</v>
      </c>
      <c r="J2095" s="36" t="n">
        <v>0</v>
      </c>
      <c r="K2095" s="36" t="n">
        <v>-0</v>
      </c>
      <c r="L2095" s="36" t="n">
        <v>-0</v>
      </c>
      <c r="M2095" s="6" t="s">
        <f>=I2095+J2095+K2095+L2095</f>
      </c>
      <c r="N2095" s="34"/>
      <c r="O2095" s="34" t="s">
        <v>643</v>
      </c>
    </row>
    <row collapsed="false" customFormat="false" customHeight="false" hidden="false" ht="12.1" outlineLevel="0" r="2096">
      <c r="A2096" s="33" t="n">
        <v>46049.818680556</v>
      </c>
      <c r="B2096" s="34" t="s">
        <v>597</v>
      </c>
      <c r="C2096" s="34" t="s">
        <v>829</v>
      </c>
      <c r="D2096" s="34" t="s">
        <v>597</v>
      </c>
      <c r="E2096" s="34" t="s">
        <v>597</v>
      </c>
      <c r="F2096" s="34" t="s">
        <v>20</v>
      </c>
      <c r="G2096" s="35" t="n">
        <v>1</v>
      </c>
      <c r="H2096" s="36" t="n">
        <v>-0.64</v>
      </c>
      <c r="I2096" s="36" t="n">
        <v>-0.64</v>
      </c>
      <c r="J2096" s="36" t="n">
        <v>0</v>
      </c>
      <c r="K2096" s="36" t="n">
        <v>-0</v>
      </c>
      <c r="L2096" s="36" t="n">
        <v>-0</v>
      </c>
      <c r="M2096" s="6" t="s">
        <f>=I2096+J2096+K2096+L2096</f>
      </c>
      <c r="N2096" s="34"/>
      <c r="O2096" s="34" t="s">
        <v>679</v>
      </c>
    </row>
    <row collapsed="false" customFormat="false" customHeight="false" hidden="false" ht="12.1" outlineLevel="0" r="2097">
      <c r="A2097" s="20" t="n">
        <v>46049.905856481</v>
      </c>
      <c r="B2097" s="16" t="s">
        <v>466</v>
      </c>
      <c r="C2097" s="16" t="s">
        <v>730</v>
      </c>
      <c r="D2097" s="16" t="s">
        <v>380</v>
      </c>
      <c r="E2097" s="16" t="s">
        <v>92</v>
      </c>
      <c r="F2097" s="16" t="s">
        <v>20</v>
      </c>
      <c r="G2097" s="7" t="n">
        <v>2</v>
      </c>
      <c r="H2097" s="6" t="n">
        <v>85.8</v>
      </c>
      <c r="I2097" s="6" t="n">
        <v>-1716</v>
      </c>
      <c r="J2097" s="6" t="n">
        <v>-2.9</v>
      </c>
      <c r="K2097" s="6" t="n">
        <v>-0.15</v>
      </c>
      <c r="L2097" s="6" t="n">
        <v>-0</v>
      </c>
      <c r="M2097" s="6" t="s">
        <f>=I2097+J2097+K2097+L2097</f>
      </c>
      <c r="N2097" s="16"/>
      <c r="O2097" s="16" t="s">
        <v>643</v>
      </c>
    </row>
    <row collapsed="false" customFormat="false" customHeight="false" hidden="false" ht="12.1" outlineLevel="0" r="2098">
      <c r="A2098" s="21" t="n">
        <v>46050.660034722</v>
      </c>
      <c r="B2098" s="22" t="s">
        <v>549</v>
      </c>
      <c r="C2098" s="22" t="s">
        <v>830</v>
      </c>
      <c r="D2098" s="22" t="s">
        <v>549</v>
      </c>
      <c r="E2098" s="22" t="s">
        <v>549</v>
      </c>
      <c r="F2098" s="22" t="s">
        <v>20</v>
      </c>
      <c r="G2098" s="23" t="n">
        <v>1</v>
      </c>
      <c r="H2098" s="24" t="n">
        <v>60.84</v>
      </c>
      <c r="I2098" s="24" t="n">
        <v>60.84</v>
      </c>
      <c r="J2098" s="24" t="n">
        <v>0</v>
      </c>
      <c r="K2098" s="24" t="n">
        <v>-0</v>
      </c>
      <c r="L2098" s="24" t="n">
        <v>-0</v>
      </c>
      <c r="M2098" s="6" t="s">
        <f>=I2098+J2098+K2098+L2098</f>
      </c>
      <c r="N2098" s="22"/>
      <c r="O2098" s="22" t="s">
        <v>643</v>
      </c>
    </row>
    <row collapsed="false" customFormat="false" customHeight="false" hidden="false" ht="12.1" outlineLevel="0" r="2099">
      <c r="A2099" s="33" t="n">
        <v>46050.819675926</v>
      </c>
      <c r="B2099" s="34" t="s">
        <v>597</v>
      </c>
      <c r="C2099" s="34" t="s">
        <v>831</v>
      </c>
      <c r="D2099" s="34" t="s">
        <v>597</v>
      </c>
      <c r="E2099" s="34" t="s">
        <v>597</v>
      </c>
      <c r="F2099" s="34" t="s">
        <v>20</v>
      </c>
      <c r="G2099" s="35" t="n">
        <v>1</v>
      </c>
      <c r="H2099" s="36" t="n">
        <v>-0.34</v>
      </c>
      <c r="I2099" s="36" t="n">
        <v>-0.34</v>
      </c>
      <c r="J2099" s="36" t="n">
        <v>0</v>
      </c>
      <c r="K2099" s="36" t="n">
        <v>-0</v>
      </c>
      <c r="L2099" s="36" t="n">
        <v>-0</v>
      </c>
      <c r="M2099" s="6" t="s">
        <f>=I2099+J2099+K2099+L2099</f>
      </c>
      <c r="N2099" s="34"/>
      <c r="O2099" s="34" t="s">
        <v>643</v>
      </c>
    </row>
    <row collapsed="false" customFormat="false" customHeight="false" hidden="false" ht="12.1" outlineLevel="0" r="2100">
      <c r="A2100" s="33" t="n">
        <v>46050.819675926</v>
      </c>
      <c r="B2100" s="34" t="s">
        <v>597</v>
      </c>
      <c r="C2100" s="34" t="s">
        <v>832</v>
      </c>
      <c r="D2100" s="34" t="s">
        <v>597</v>
      </c>
      <c r="E2100" s="34" t="s">
        <v>597</v>
      </c>
      <c r="F2100" s="34" t="s">
        <v>20</v>
      </c>
      <c r="G2100" s="35" t="n">
        <v>1</v>
      </c>
      <c r="H2100" s="36" t="n">
        <v>-0.65</v>
      </c>
      <c r="I2100" s="36" t="n">
        <v>-0.65</v>
      </c>
      <c r="J2100" s="36" t="n">
        <v>0</v>
      </c>
      <c r="K2100" s="36" t="n">
        <v>-0</v>
      </c>
      <c r="L2100" s="36" t="n">
        <v>-0</v>
      </c>
      <c r="M2100" s="6" t="s">
        <f>=I2100+J2100+K2100+L2100</f>
      </c>
      <c r="N2100" s="34"/>
      <c r="O2100" s="34" t="s">
        <v>679</v>
      </c>
    </row>
    <row collapsed="false" customFormat="false" customHeight="false" hidden="false" ht="12.1" outlineLevel="0" r="2101">
      <c r="A2101" s="20" t="n">
        <v>46050.939803241</v>
      </c>
      <c r="B2101" s="16" t="s">
        <v>446</v>
      </c>
      <c r="C2101" s="16" t="s">
        <v>629</v>
      </c>
      <c r="D2101" s="16" t="s">
        <v>380</v>
      </c>
      <c r="E2101" s="16" t="s">
        <v>50</v>
      </c>
      <c r="F2101" s="16" t="s">
        <v>20</v>
      </c>
      <c r="G2101" s="7" t="n">
        <v>1</v>
      </c>
      <c r="H2101" s="6" t="n">
        <v>101.22</v>
      </c>
      <c r="I2101" s="6" t="n">
        <v>-101.22</v>
      </c>
      <c r="J2101" s="6" t="n">
        <v>-0</v>
      </c>
      <c r="K2101" s="6" t="n">
        <v>-0</v>
      </c>
      <c r="L2101" s="6" t="n">
        <v>-0</v>
      </c>
      <c r="M2101" s="6" t="s">
        <f>=I2101+J2101+K2101+L2101</f>
      </c>
      <c r="N2101" s="16"/>
      <c r="O2101" s="16" t="s">
        <v>596</v>
      </c>
    </row>
    <row collapsed="false" customFormat="false" customHeight="false" hidden="false" ht="12.1" outlineLevel="0" r="2102">
      <c r="A2102" s="29" t="n">
        <v>46050.9459375</v>
      </c>
      <c r="B2102" s="30" t="s">
        <v>23</v>
      </c>
      <c r="C2102" s="30" t="s">
        <v>603</v>
      </c>
      <c r="D2102" s="30" t="s">
        <v>381</v>
      </c>
      <c r="E2102" s="30" t="s">
        <v>18</v>
      </c>
      <c r="F2102" s="30" t="s">
        <v>20</v>
      </c>
      <c r="G2102" s="31" t="n">
        <v>-4</v>
      </c>
      <c r="H2102" s="32" t="n">
        <v>123.22</v>
      </c>
      <c r="I2102" s="32" t="n">
        <v>492.88</v>
      </c>
      <c r="J2102" s="32" t="n">
        <v>0</v>
      </c>
      <c r="K2102" s="32" t="n">
        <v>-0.2</v>
      </c>
      <c r="L2102" s="32" t="n">
        <v>-0</v>
      </c>
      <c r="M2102" s="6" t="s">
        <f>=I2102+J2102+K2102+L2102</f>
      </c>
      <c r="N2102" s="30"/>
      <c r="O2102" s="30" t="s">
        <v>596</v>
      </c>
    </row>
    <row collapsed="false" customFormat="false" customHeight="false" hidden="false" ht="12.1" outlineLevel="0" r="2103">
      <c r="A2103" s="29" t="n">
        <v>46050.946064815</v>
      </c>
      <c r="B2103" s="30" t="s">
        <v>409</v>
      </c>
      <c r="C2103" s="30" t="s">
        <v>573</v>
      </c>
      <c r="D2103" s="30" t="s">
        <v>381</v>
      </c>
      <c r="E2103" s="30" t="s">
        <v>18</v>
      </c>
      <c r="F2103" s="30" t="s">
        <v>20</v>
      </c>
      <c r="G2103" s="31" t="n">
        <v>-1</v>
      </c>
      <c r="H2103" s="32" t="n">
        <v>310.2</v>
      </c>
      <c r="I2103" s="32" t="n">
        <v>310.2</v>
      </c>
      <c r="J2103" s="32" t="n">
        <v>0</v>
      </c>
      <c r="K2103" s="32" t="n">
        <v>-0.12</v>
      </c>
      <c r="L2103" s="32" t="n">
        <v>-0</v>
      </c>
      <c r="M2103" s="6" t="s">
        <f>=I2103+J2103+K2103+L2103</f>
      </c>
      <c r="N2103" s="30"/>
      <c r="O2103" s="30" t="s">
        <v>596</v>
      </c>
    </row>
    <row collapsed="false" customFormat="false" customHeight="false" hidden="false" ht="12.1" outlineLevel="0" r="2104">
      <c r="A2104" s="29" t="n">
        <v>46050.94681713</v>
      </c>
      <c r="B2104" s="30" t="s">
        <v>386</v>
      </c>
      <c r="C2104" s="30" t="s">
        <v>540</v>
      </c>
      <c r="D2104" s="30" t="s">
        <v>381</v>
      </c>
      <c r="E2104" s="30" t="s">
        <v>18</v>
      </c>
      <c r="F2104" s="30" t="s">
        <v>20</v>
      </c>
      <c r="G2104" s="31" t="n">
        <v>-100</v>
      </c>
      <c r="H2104" s="32" t="n">
        <v>3.609</v>
      </c>
      <c r="I2104" s="32" t="n">
        <v>360.9</v>
      </c>
      <c r="J2104" s="32" t="n">
        <v>0</v>
      </c>
      <c r="K2104" s="32" t="n">
        <v>-0.14</v>
      </c>
      <c r="L2104" s="32" t="n">
        <v>-0</v>
      </c>
      <c r="M2104" s="6" t="s">
        <f>=I2104+J2104+K2104+L2104</f>
      </c>
      <c r="N2104" s="30"/>
      <c r="O2104" s="30" t="s">
        <v>596</v>
      </c>
    </row>
    <row collapsed="false" customFormat="false" customHeight="false" hidden="false" ht="12.1" outlineLevel="0" r="2105">
      <c r="A2105" s="29" t="n">
        <v>46050.947268519</v>
      </c>
      <c r="B2105" s="30" t="s">
        <v>108</v>
      </c>
      <c r="C2105" s="30" t="s">
        <v>781</v>
      </c>
      <c r="D2105" s="30" t="s">
        <v>381</v>
      </c>
      <c r="E2105" s="30" t="s">
        <v>92</v>
      </c>
      <c r="F2105" s="30" t="s">
        <v>20</v>
      </c>
      <c r="G2105" s="31" t="n">
        <v>-1</v>
      </c>
      <c r="H2105" s="32" t="n">
        <v>87.164</v>
      </c>
      <c r="I2105" s="32" t="n">
        <v>871.64</v>
      </c>
      <c r="J2105" s="32" t="n">
        <v>41.76</v>
      </c>
      <c r="K2105" s="32" t="n">
        <v>-0.35</v>
      </c>
      <c r="L2105" s="32" t="n">
        <v>-0</v>
      </c>
      <c r="M2105" s="6" t="s">
        <f>=I2105+J2105+K2105+L2105</f>
      </c>
      <c r="N2105" s="30"/>
      <c r="O2105" s="30" t="s">
        <v>596</v>
      </c>
    </row>
    <row collapsed="false" customFormat="false" customHeight="false" hidden="false" ht="12.1" outlineLevel="0" r="2106">
      <c r="A2106" s="29" t="n">
        <v>46050.947395833</v>
      </c>
      <c r="B2106" s="30" t="s">
        <v>417</v>
      </c>
      <c r="C2106" s="30" t="s">
        <v>585</v>
      </c>
      <c r="D2106" s="30" t="s">
        <v>381</v>
      </c>
      <c r="E2106" s="30" t="s">
        <v>92</v>
      </c>
      <c r="F2106" s="30" t="s">
        <v>20</v>
      </c>
      <c r="G2106" s="31" t="n">
        <v>-1</v>
      </c>
      <c r="H2106" s="32" t="n">
        <v>58.355</v>
      </c>
      <c r="I2106" s="32" t="n">
        <v>583.55</v>
      </c>
      <c r="J2106" s="32" t="n">
        <v>11.09</v>
      </c>
      <c r="K2106" s="32" t="n">
        <v>-0.23</v>
      </c>
      <c r="L2106" s="32" t="n">
        <v>-0</v>
      </c>
      <c r="M2106" s="6" t="s">
        <f>=I2106+J2106+K2106+L2106</f>
      </c>
      <c r="N2106" s="30"/>
      <c r="O2106" s="30" t="s">
        <v>596</v>
      </c>
    </row>
    <row collapsed="false" customFormat="false" customHeight="false" hidden="false" ht="12.1" outlineLevel="0" r="2107">
      <c r="A2107" s="29" t="n">
        <v>46050.947534722</v>
      </c>
      <c r="B2107" s="30" t="s">
        <v>477</v>
      </c>
      <c r="C2107" s="30" t="s">
        <v>782</v>
      </c>
      <c r="D2107" s="30" t="s">
        <v>381</v>
      </c>
      <c r="E2107" s="30" t="s">
        <v>92</v>
      </c>
      <c r="F2107" s="30" t="s">
        <v>20</v>
      </c>
      <c r="G2107" s="31" t="n">
        <v>-1</v>
      </c>
      <c r="H2107" s="32" t="n">
        <v>91.001</v>
      </c>
      <c r="I2107" s="32" t="n">
        <v>910.01</v>
      </c>
      <c r="J2107" s="32" t="n">
        <v>33.9</v>
      </c>
      <c r="K2107" s="32" t="n">
        <v>-0.36</v>
      </c>
      <c r="L2107" s="32" t="n">
        <v>-0</v>
      </c>
      <c r="M2107" s="6" t="s">
        <f>=I2107+J2107+K2107+L2107</f>
      </c>
      <c r="N2107" s="30"/>
      <c r="O2107" s="30" t="s">
        <v>596</v>
      </c>
    </row>
    <row collapsed="false" customFormat="false" customHeight="false" hidden="false" ht="12.1" outlineLevel="0" r="2108">
      <c r="A2108" s="20" t="n">
        <v>46050.947696759</v>
      </c>
      <c r="B2108" s="16" t="s">
        <v>446</v>
      </c>
      <c r="C2108" s="16" t="s">
        <v>629</v>
      </c>
      <c r="D2108" s="16" t="s">
        <v>380</v>
      </c>
      <c r="E2108" s="16" t="s">
        <v>50</v>
      </c>
      <c r="F2108" s="16" t="s">
        <v>20</v>
      </c>
      <c r="G2108" s="7" t="n">
        <v>34</v>
      </c>
      <c r="H2108" s="6" t="n">
        <v>101.22</v>
      </c>
      <c r="I2108" s="6" t="n">
        <v>-3441.48</v>
      </c>
      <c r="J2108" s="6" t="n">
        <v>-0</v>
      </c>
      <c r="K2108" s="6" t="n">
        <v>-0</v>
      </c>
      <c r="L2108" s="6" t="n">
        <v>-0</v>
      </c>
      <c r="M2108" s="6" t="s">
        <f>=I2108+J2108+K2108+L2108</f>
      </c>
      <c r="N2108" s="16"/>
      <c r="O2108" s="16" t="s">
        <v>596</v>
      </c>
    </row>
    <row collapsed="false" customFormat="false" customHeight="false" hidden="false" ht="12.1" outlineLevel="0" r="2109">
      <c r="A2109" s="20" t="n">
        <v>46050.947893519</v>
      </c>
      <c r="B2109" s="16" t="s">
        <v>446</v>
      </c>
      <c r="C2109" s="16" t="s">
        <v>629</v>
      </c>
      <c r="D2109" s="16" t="s">
        <v>380</v>
      </c>
      <c r="E2109" s="16" t="s">
        <v>50</v>
      </c>
      <c r="F2109" s="16" t="s">
        <v>20</v>
      </c>
      <c r="G2109" s="7" t="n">
        <v>1</v>
      </c>
      <c r="H2109" s="6" t="n">
        <v>101.22</v>
      </c>
      <c r="I2109" s="6" t="n">
        <v>-101.22</v>
      </c>
      <c r="J2109" s="6" t="n">
        <v>-0</v>
      </c>
      <c r="K2109" s="6" t="n">
        <v>-0</v>
      </c>
      <c r="L2109" s="6" t="n">
        <v>-0</v>
      </c>
      <c r="M2109" s="6" t="s">
        <f>=I2109+J2109+K2109+L2109</f>
      </c>
      <c r="N2109" s="16"/>
      <c r="O2109" s="16" t="s">
        <v>596</v>
      </c>
    </row>
    <row collapsed="false" customFormat="false" customHeight="false" hidden="false" ht="12.1" outlineLevel="0" r="2110">
      <c r="A2110" s="21" t="n">
        <v>46050.95056713</v>
      </c>
      <c r="B2110" s="22" t="s">
        <v>535</v>
      </c>
      <c r="C2110" s="22" t="s">
        <v>174</v>
      </c>
      <c r="D2110" s="22" t="s">
        <v>535</v>
      </c>
      <c r="E2110" s="22" t="s">
        <v>535</v>
      </c>
      <c r="F2110" s="22" t="s">
        <v>20</v>
      </c>
      <c r="G2110" s="23" t="n">
        <v>1</v>
      </c>
      <c r="H2110" s="24" t="n">
        <v>1</v>
      </c>
      <c r="I2110" s="24" t="n">
        <v>38002.53</v>
      </c>
      <c r="J2110" s="24" t="n">
        <v>0</v>
      </c>
      <c r="K2110" s="24" t="n">
        <v>-0</v>
      </c>
      <c r="L2110" s="24" t="n">
        <v>-0</v>
      </c>
      <c r="M2110" s="6" t="s">
        <f>=I2110+J2110+K2110+L2110</f>
      </c>
      <c r="N2110" s="22"/>
      <c r="O2110" s="22" t="s">
        <v>596</v>
      </c>
    </row>
    <row collapsed="false" customFormat="false" customHeight="false" hidden="false" ht="12.1" outlineLevel="0" r="2111">
      <c r="A2111" s="20" t="n">
        <v>46050.950694444</v>
      </c>
      <c r="B2111" s="16" t="s">
        <v>446</v>
      </c>
      <c r="C2111" s="16" t="s">
        <v>629</v>
      </c>
      <c r="D2111" s="16" t="s">
        <v>380</v>
      </c>
      <c r="E2111" s="16" t="s">
        <v>50</v>
      </c>
      <c r="F2111" s="16" t="s">
        <v>20</v>
      </c>
      <c r="G2111" s="7" t="n">
        <v>365</v>
      </c>
      <c r="H2111" s="6" t="n">
        <v>101.22</v>
      </c>
      <c r="I2111" s="6" t="n">
        <v>-36945.3</v>
      </c>
      <c r="J2111" s="6" t="n">
        <v>-0</v>
      </c>
      <c r="K2111" s="6" t="n">
        <v>-0</v>
      </c>
      <c r="L2111" s="6" t="n">
        <v>-0</v>
      </c>
      <c r="M2111" s="6" t="s">
        <f>=I2111+J2111+K2111+L2111</f>
      </c>
      <c r="N2111" s="16"/>
      <c r="O2111" s="16" t="s">
        <v>596</v>
      </c>
    </row>
    <row collapsed="false" customFormat="false" customHeight="false" hidden="false" ht="12.1" outlineLevel="0" r="2112">
      <c r="A2112" s="20" t="n">
        <v>46050.950914352</v>
      </c>
      <c r="B2112" s="16" t="s">
        <v>446</v>
      </c>
      <c r="C2112" s="16" t="s">
        <v>629</v>
      </c>
      <c r="D2112" s="16" t="s">
        <v>380</v>
      </c>
      <c r="E2112" s="16" t="s">
        <v>50</v>
      </c>
      <c r="F2112" s="16" t="s">
        <v>20</v>
      </c>
      <c r="G2112" s="7" t="n">
        <v>11</v>
      </c>
      <c r="H2112" s="6" t="n">
        <v>101.22</v>
      </c>
      <c r="I2112" s="6" t="n">
        <v>-1113.42</v>
      </c>
      <c r="J2112" s="6" t="n">
        <v>-0</v>
      </c>
      <c r="K2112" s="6" t="n">
        <v>-0</v>
      </c>
      <c r="L2112" s="6" t="n">
        <v>-0</v>
      </c>
      <c r="M2112" s="6" t="s">
        <f>=I2112+J2112+K2112+L2112</f>
      </c>
      <c r="N2112" s="16"/>
      <c r="O2112" s="16" t="s">
        <v>596</v>
      </c>
    </row>
    <row collapsed="false" customFormat="false" customHeight="false" hidden="false" ht="12.1" outlineLevel="0" r="2113">
      <c r="A2113" s="20" t="n">
        <v>46050.952731481</v>
      </c>
      <c r="B2113" s="16" t="s">
        <v>487</v>
      </c>
      <c r="C2113" s="16" t="s">
        <v>833</v>
      </c>
      <c r="D2113" s="16" t="s">
        <v>380</v>
      </c>
      <c r="E2113" s="16" t="s">
        <v>50</v>
      </c>
      <c r="F2113" s="16" t="s">
        <v>20</v>
      </c>
      <c r="G2113" s="7" t="n">
        <v>3</v>
      </c>
      <c r="H2113" s="6" t="n">
        <v>13.54</v>
      </c>
      <c r="I2113" s="6" t="n">
        <v>-40.62</v>
      </c>
      <c r="J2113" s="6" t="n">
        <v>-0</v>
      </c>
      <c r="K2113" s="6" t="n">
        <v>-0</v>
      </c>
      <c r="L2113" s="6" t="n">
        <v>-0</v>
      </c>
      <c r="M2113" s="6" t="s">
        <f>=I2113+J2113+K2113+L2113</f>
      </c>
      <c r="N2113" s="16"/>
      <c r="O2113" s="16" t="s">
        <v>596</v>
      </c>
    </row>
    <row collapsed="false" customFormat="false" customHeight="false" hidden="false" ht="12.1" outlineLevel="0" r="2114">
      <c r="A2114" s="21" t="n">
        <v>46051.695046296</v>
      </c>
      <c r="B2114" s="22" t="s">
        <v>549</v>
      </c>
      <c r="C2114" s="22" t="s">
        <v>834</v>
      </c>
      <c r="D2114" s="22" t="s">
        <v>549</v>
      </c>
      <c r="E2114" s="22" t="s">
        <v>549</v>
      </c>
      <c r="F2114" s="22" t="s">
        <v>20</v>
      </c>
      <c r="G2114" s="23" t="n">
        <v>1</v>
      </c>
      <c r="H2114" s="24" t="n">
        <v>23.01</v>
      </c>
      <c r="I2114" s="24" t="n">
        <v>23.01</v>
      </c>
      <c r="J2114" s="24" t="n">
        <v>0</v>
      </c>
      <c r="K2114" s="24" t="n">
        <v>-0</v>
      </c>
      <c r="L2114" s="24" t="n">
        <v>-0</v>
      </c>
      <c r="M2114" s="6" t="s">
        <f>=I2114+J2114+K2114+L2114</f>
      </c>
      <c r="N2114" s="22"/>
      <c r="O2114" s="22" t="s">
        <v>643</v>
      </c>
    </row>
    <row collapsed="false" customFormat="false" customHeight="false" hidden="false" ht="12.1" outlineLevel="0" r="2115">
      <c r="A2115" s="29" t="n">
        <v>46051.7025</v>
      </c>
      <c r="B2115" s="30" t="s">
        <v>49</v>
      </c>
      <c r="C2115" s="30" t="s">
        <v>650</v>
      </c>
      <c r="D2115" s="30" t="s">
        <v>381</v>
      </c>
      <c r="E2115" s="30" t="s">
        <v>50</v>
      </c>
      <c r="F2115" s="30" t="s">
        <v>20</v>
      </c>
      <c r="G2115" s="31" t="n">
        <v>-3</v>
      </c>
      <c r="H2115" s="32" t="n">
        <v>302.3</v>
      </c>
      <c r="I2115" s="32" t="n">
        <v>906.9</v>
      </c>
      <c r="J2115" s="32" t="n">
        <v>0</v>
      </c>
      <c r="K2115" s="32" t="n">
        <v>-0</v>
      </c>
      <c r="L2115" s="32" t="n">
        <v>-0</v>
      </c>
      <c r="M2115" s="6" t="s">
        <f>=I2115+J2115+K2115+L2115</f>
      </c>
      <c r="N2115" s="30"/>
      <c r="O2115" s="30" t="s">
        <v>643</v>
      </c>
    </row>
    <row collapsed="false" customFormat="false" customHeight="false" hidden="false" ht="12.1" outlineLevel="0" r="2116">
      <c r="A2116" s="29" t="n">
        <v>46051.702800926</v>
      </c>
      <c r="B2116" s="30" t="s">
        <v>69</v>
      </c>
      <c r="C2116" s="30" t="s">
        <v>647</v>
      </c>
      <c r="D2116" s="30" t="s">
        <v>381</v>
      </c>
      <c r="E2116" s="30" t="s">
        <v>50</v>
      </c>
      <c r="F2116" s="30" t="s">
        <v>20</v>
      </c>
      <c r="G2116" s="31" t="n">
        <v>-2</v>
      </c>
      <c r="H2116" s="32" t="n">
        <v>1.1686</v>
      </c>
      <c r="I2116" s="32" t="n">
        <v>2.34</v>
      </c>
      <c r="J2116" s="32" t="n">
        <v>0</v>
      </c>
      <c r="K2116" s="32" t="n">
        <v>-0</v>
      </c>
      <c r="L2116" s="32" t="n">
        <v>-0</v>
      </c>
      <c r="M2116" s="6" t="s">
        <f>=I2116+J2116+K2116+L2116</f>
      </c>
      <c r="N2116" s="30"/>
      <c r="O2116" s="30" t="s">
        <v>643</v>
      </c>
    </row>
    <row collapsed="false" customFormat="false" customHeight="false" hidden="false" ht="12.1" outlineLevel="0" r="2117">
      <c r="A2117" s="29" t="n">
        <v>46051.702951389</v>
      </c>
      <c r="B2117" s="30" t="s">
        <v>62</v>
      </c>
      <c r="C2117" s="30" t="s">
        <v>657</v>
      </c>
      <c r="D2117" s="30" t="s">
        <v>381</v>
      </c>
      <c r="E2117" s="30" t="s">
        <v>50</v>
      </c>
      <c r="F2117" s="30" t="s">
        <v>20</v>
      </c>
      <c r="G2117" s="31" t="n">
        <v>-5</v>
      </c>
      <c r="H2117" s="32" t="n">
        <v>162.77</v>
      </c>
      <c r="I2117" s="32" t="n">
        <v>813.85</v>
      </c>
      <c r="J2117" s="32" t="n">
        <v>0</v>
      </c>
      <c r="K2117" s="32" t="n">
        <v>-0</v>
      </c>
      <c r="L2117" s="32" t="n">
        <v>-0</v>
      </c>
      <c r="M2117" s="6" t="s">
        <f>=I2117+J2117+K2117+L2117</f>
      </c>
      <c r="N2117" s="30"/>
      <c r="O2117" s="30" t="s">
        <v>643</v>
      </c>
    </row>
    <row collapsed="false" customFormat="false" customHeight="false" hidden="false" ht="12.1" outlineLevel="0" r="2118">
      <c r="A2118" s="33" t="n">
        <v>46052.824270833</v>
      </c>
      <c r="B2118" s="34" t="s">
        <v>597</v>
      </c>
      <c r="C2118" s="34" t="s">
        <v>835</v>
      </c>
      <c r="D2118" s="34" t="s">
        <v>597</v>
      </c>
      <c r="E2118" s="34" t="s">
        <v>597</v>
      </c>
      <c r="F2118" s="34" t="s">
        <v>20</v>
      </c>
      <c r="G2118" s="35" t="n">
        <v>1</v>
      </c>
      <c r="H2118" s="36" t="n">
        <v>-199</v>
      </c>
      <c r="I2118" s="36" t="n">
        <v>-199</v>
      </c>
      <c r="J2118" s="36" t="n">
        <v>0</v>
      </c>
      <c r="K2118" s="36" t="n">
        <v>-0</v>
      </c>
      <c r="L2118" s="36" t="n">
        <v>-0</v>
      </c>
      <c r="M2118" s="6" t="s">
        <f>=I2118+J2118+K2118+L2118</f>
      </c>
      <c r="N2118" s="34"/>
      <c r="O2118" s="34" t="s">
        <v>643</v>
      </c>
    </row>
    <row collapsed="false" customFormat="false" customHeight="false" hidden="false" ht="12.1" outlineLevel="0" r="2119">
      <c r="A2119" s="21" t="n">
        <v>46052.941446759</v>
      </c>
      <c r="B2119" s="22" t="s">
        <v>644</v>
      </c>
      <c r="C2119" s="22" t="s">
        <v>645</v>
      </c>
      <c r="D2119" s="22" t="s">
        <v>549</v>
      </c>
      <c r="E2119" s="22" t="s">
        <v>549</v>
      </c>
      <c r="F2119" s="22" t="s">
        <v>20</v>
      </c>
      <c r="G2119" s="23" t="n">
        <v>1</v>
      </c>
      <c r="H2119" s="24" t="n">
        <v>1603.35</v>
      </c>
      <c r="I2119" s="24" t="n">
        <v>1603.35</v>
      </c>
      <c r="J2119" s="24" t="n">
        <v>0</v>
      </c>
      <c r="K2119" s="24" t="n">
        <v>-0</v>
      </c>
      <c r="L2119" s="24" t="n">
        <v>-0</v>
      </c>
      <c r="M2119" s="6" t="s">
        <f>=I2119+J2119+K2119+L2119</f>
      </c>
      <c r="N2119" s="22"/>
      <c r="O2119" s="22" t="s">
        <v>679</v>
      </c>
    </row>
    <row collapsed="false" customFormat="false" customHeight="false" hidden="false" ht="12.1" outlineLevel="0" r="2120">
      <c r="A2120" s="20" t="n">
        <v>46052.941585648</v>
      </c>
      <c r="B2120" s="16" t="s">
        <v>49</v>
      </c>
      <c r="C2120" s="16" t="s">
        <v>650</v>
      </c>
      <c r="D2120" s="16" t="s">
        <v>380</v>
      </c>
      <c r="E2120" s="16" t="s">
        <v>50</v>
      </c>
      <c r="F2120" s="16" t="s">
        <v>20</v>
      </c>
      <c r="G2120" s="7" t="n">
        <v>1</v>
      </c>
      <c r="H2120" s="6" t="n">
        <v>269.23</v>
      </c>
      <c r="I2120" s="6" t="n">
        <v>-269.23</v>
      </c>
      <c r="J2120" s="6" t="n">
        <v>-0</v>
      </c>
      <c r="K2120" s="6" t="n">
        <v>-0</v>
      </c>
      <c r="L2120" s="6" t="n">
        <v>-0</v>
      </c>
      <c r="M2120" s="6" t="s">
        <f>=I2120+J2120+K2120+L2120</f>
      </c>
      <c r="N2120" s="16"/>
      <c r="O2120" s="16" t="s">
        <v>679</v>
      </c>
    </row>
    <row collapsed="false" customFormat="false" customHeight="false" hidden="false" ht="12.1" outlineLevel="0" r="2121">
      <c r="A2121" s="20" t="n">
        <v>46052.942060185</v>
      </c>
      <c r="B2121" s="16" t="s">
        <v>49</v>
      </c>
      <c r="C2121" s="16" t="s">
        <v>650</v>
      </c>
      <c r="D2121" s="16" t="s">
        <v>380</v>
      </c>
      <c r="E2121" s="16" t="s">
        <v>50</v>
      </c>
      <c r="F2121" s="16" t="s">
        <v>20</v>
      </c>
      <c r="G2121" s="7" t="n">
        <v>4</v>
      </c>
      <c r="H2121" s="6" t="n">
        <v>269.26</v>
      </c>
      <c r="I2121" s="6" t="n">
        <v>-1077.04</v>
      </c>
      <c r="J2121" s="6" t="n">
        <v>-0</v>
      </c>
      <c r="K2121" s="6" t="n">
        <v>-0</v>
      </c>
      <c r="L2121" s="6" t="n">
        <v>-0</v>
      </c>
      <c r="M2121" s="6" t="s">
        <f>=I2121+J2121+K2121+L2121</f>
      </c>
      <c r="N2121" s="16"/>
      <c r="O2121" s="16" t="s">
        <v>679</v>
      </c>
    </row>
    <row collapsed="false" customFormat="false" customHeight="false" hidden="false" ht="12.1" outlineLevel="0" r="2122">
      <c r="A2122" s="20" t="n">
        <v>46052.942928241</v>
      </c>
      <c r="B2122" s="16" t="s">
        <v>54</v>
      </c>
      <c r="C2122" s="16" t="s">
        <v>681</v>
      </c>
      <c r="D2122" s="16" t="s">
        <v>380</v>
      </c>
      <c r="E2122" s="16" t="s">
        <v>50</v>
      </c>
      <c r="F2122" s="16" t="s">
        <v>20</v>
      </c>
      <c r="G2122" s="7" t="n">
        <v>165</v>
      </c>
      <c r="H2122" s="6" t="n">
        <v>1.8706</v>
      </c>
      <c r="I2122" s="6" t="n">
        <v>-308.65</v>
      </c>
      <c r="J2122" s="6" t="n">
        <v>-0</v>
      </c>
      <c r="K2122" s="6" t="n">
        <v>-0</v>
      </c>
      <c r="L2122" s="6" t="n">
        <v>-0</v>
      </c>
      <c r="M2122" s="6" t="s">
        <f>=I2122+J2122+K2122+L2122</f>
      </c>
      <c r="N2122" s="16"/>
      <c r="O2122" s="16" t="s">
        <v>679</v>
      </c>
    </row>
    <row collapsed="false" customFormat="false" customHeight="false" hidden="false" ht="12.1" outlineLevel="0" r="2123">
      <c r="A2123" s="21" t="n">
        <v>46055.722662037</v>
      </c>
      <c r="B2123" s="22" t="s">
        <v>549</v>
      </c>
      <c r="C2123" s="22" t="s">
        <v>836</v>
      </c>
      <c r="D2123" s="22" t="s">
        <v>549</v>
      </c>
      <c r="E2123" s="22" t="s">
        <v>549</v>
      </c>
      <c r="F2123" s="22" t="s">
        <v>20</v>
      </c>
      <c r="G2123" s="23" t="n">
        <v>1</v>
      </c>
      <c r="H2123" s="24" t="n">
        <v>15.04</v>
      </c>
      <c r="I2123" s="24" t="n">
        <v>15.04</v>
      </c>
      <c r="J2123" s="24" t="n">
        <v>0</v>
      </c>
      <c r="K2123" s="24" t="n">
        <v>-0</v>
      </c>
      <c r="L2123" s="24" t="n">
        <v>-0</v>
      </c>
      <c r="M2123" s="6" t="s">
        <f>=I2123+J2123+K2123+L2123</f>
      </c>
      <c r="N2123" s="22"/>
      <c r="O2123" s="22" t="s">
        <v>643</v>
      </c>
    </row>
    <row collapsed="false" customFormat="false" customHeight="false" hidden="false" ht="12.1" outlineLevel="0" r="2124">
      <c r="A2124" s="20" t="n">
        <v>46055.816666667</v>
      </c>
      <c r="B2124" s="16" t="s">
        <v>96</v>
      </c>
      <c r="C2124" s="16" t="s">
        <v>616</v>
      </c>
      <c r="D2124" s="16" t="s">
        <v>380</v>
      </c>
      <c r="E2124" s="16" t="s">
        <v>92</v>
      </c>
      <c r="F2124" s="16" t="s">
        <v>20</v>
      </c>
      <c r="G2124" s="7" t="n">
        <v>1</v>
      </c>
      <c r="H2124" s="6" t="n">
        <v>58.298</v>
      </c>
      <c r="I2124" s="6" t="n">
        <v>-582.98</v>
      </c>
      <c r="J2124" s="6" t="n">
        <v>-1</v>
      </c>
      <c r="K2124" s="6" t="n">
        <v>-0.05</v>
      </c>
      <c r="L2124" s="6" t="n">
        <v>-0</v>
      </c>
      <c r="M2124" s="6" t="s">
        <f>=I2124+J2124+K2124+L2124</f>
      </c>
      <c r="N2124" s="16"/>
      <c r="O2124" s="16" t="s">
        <v>643</v>
      </c>
    </row>
    <row collapsed="false" customFormat="false" customHeight="false" hidden="false" ht="12.1" outlineLevel="0" r="2125">
      <c r="A2125" s="33" t="n">
        <v>46055.81693287</v>
      </c>
      <c r="B2125" s="34" t="s">
        <v>597</v>
      </c>
      <c r="C2125" s="34" t="s">
        <v>837</v>
      </c>
      <c r="D2125" s="34" t="s">
        <v>597</v>
      </c>
      <c r="E2125" s="34" t="s">
        <v>597</v>
      </c>
      <c r="F2125" s="34" t="s">
        <v>20</v>
      </c>
      <c r="G2125" s="35" t="n">
        <v>1</v>
      </c>
      <c r="H2125" s="36" t="n">
        <v>-30.14</v>
      </c>
      <c r="I2125" s="36" t="n">
        <v>-30.14</v>
      </c>
      <c r="J2125" s="36" t="n">
        <v>0</v>
      </c>
      <c r="K2125" s="36" t="n">
        <v>-0</v>
      </c>
      <c r="L2125" s="36" t="n">
        <v>-0</v>
      </c>
      <c r="M2125" s="6" t="s">
        <f>=I2125+J2125+K2125+L2125</f>
      </c>
      <c r="N2125" s="34"/>
      <c r="O2125" s="34" t="s">
        <v>679</v>
      </c>
    </row>
    <row collapsed="false" customFormat="false" customHeight="false" hidden="false" ht="12.1" outlineLevel="0" r="2126">
      <c r="A2126" s="20" t="n">
        <v>46055.817476852</v>
      </c>
      <c r="B2126" s="16" t="s">
        <v>481</v>
      </c>
      <c r="C2126" s="16" t="s">
        <v>800</v>
      </c>
      <c r="D2126" s="16" t="s">
        <v>380</v>
      </c>
      <c r="E2126" s="16" t="s">
        <v>18</v>
      </c>
      <c r="F2126" s="16" t="s">
        <v>20</v>
      </c>
      <c r="G2126" s="7" t="n">
        <v>10000</v>
      </c>
      <c r="H2126" s="6" t="n">
        <v>0.1285</v>
      </c>
      <c r="I2126" s="6" t="n">
        <v>-1285</v>
      </c>
      <c r="J2126" s="6" t="n">
        <v>-0</v>
      </c>
      <c r="K2126" s="6" t="n">
        <v>-0.12</v>
      </c>
      <c r="L2126" s="6" t="n">
        <v>-0</v>
      </c>
      <c r="M2126" s="6" t="s">
        <f>=I2126+J2126+K2126+L2126</f>
      </c>
      <c r="N2126" s="16"/>
      <c r="O2126" s="16" t="s">
        <v>643</v>
      </c>
    </row>
    <row collapsed="false" customFormat="false" customHeight="false" hidden="false" ht="12.1" outlineLevel="0" r="2127">
      <c r="A2127" s="20" t="n">
        <v>46055.82369213</v>
      </c>
      <c r="B2127" s="16" t="s">
        <v>86</v>
      </c>
      <c r="C2127" s="16" t="s">
        <v>838</v>
      </c>
      <c r="D2127" s="16" t="s">
        <v>380</v>
      </c>
      <c r="E2127" s="16" t="s">
        <v>50</v>
      </c>
      <c r="F2127" s="16" t="s">
        <v>20</v>
      </c>
      <c r="G2127" s="7" t="n">
        <v>348</v>
      </c>
      <c r="H2127" s="6" t="n">
        <v>1.069</v>
      </c>
      <c r="I2127" s="6" t="n">
        <v>-372.01</v>
      </c>
      <c r="J2127" s="6" t="n">
        <v>-0</v>
      </c>
      <c r="K2127" s="6" t="n">
        <v>-0</v>
      </c>
      <c r="L2127" s="6" t="n">
        <v>-0</v>
      </c>
      <c r="M2127" s="6" t="s">
        <f>=I2127+J2127+K2127+L2127</f>
      </c>
      <c r="N2127" s="16"/>
      <c r="O2127" s="16" t="s">
        <v>643</v>
      </c>
    </row>
    <row collapsed="false" customFormat="false" customHeight="false" hidden="false" ht="12.1" outlineLevel="0" r="2128">
      <c r="A2128" s="20" t="n">
        <v>46055.8259375</v>
      </c>
      <c r="B2128" s="16" t="s">
        <v>86</v>
      </c>
      <c r="C2128" s="16" t="s">
        <v>838</v>
      </c>
      <c r="D2128" s="16" t="s">
        <v>380</v>
      </c>
      <c r="E2128" s="16" t="s">
        <v>50</v>
      </c>
      <c r="F2128" s="16" t="s">
        <v>20</v>
      </c>
      <c r="G2128" s="7" t="n">
        <v>30</v>
      </c>
      <c r="H2128" s="6" t="n">
        <v>1.068</v>
      </c>
      <c r="I2128" s="6" t="n">
        <v>-32.04</v>
      </c>
      <c r="J2128" s="6" t="n">
        <v>-0</v>
      </c>
      <c r="K2128" s="6" t="n">
        <v>-0</v>
      </c>
      <c r="L2128" s="6" t="n">
        <v>-0</v>
      </c>
      <c r="M2128" s="6" t="s">
        <f>=I2128+J2128+K2128+L2128</f>
      </c>
      <c r="N2128" s="16"/>
      <c r="O2128" s="16" t="s">
        <v>643</v>
      </c>
    </row>
    <row collapsed="false" customFormat="false" customHeight="false" hidden="false" ht="12.1" outlineLevel="0" r="2129">
      <c r="A2129" s="21" t="n">
        <v>46055.828078704</v>
      </c>
      <c r="B2129" s="22" t="s">
        <v>535</v>
      </c>
      <c r="C2129" s="22" t="s">
        <v>194</v>
      </c>
      <c r="D2129" s="22" t="s">
        <v>535</v>
      </c>
      <c r="E2129" s="22" t="s">
        <v>535</v>
      </c>
      <c r="F2129" s="22" t="s">
        <v>20</v>
      </c>
      <c r="G2129" s="23" t="n">
        <v>1</v>
      </c>
      <c r="H2129" s="24" t="n">
        <v>400</v>
      </c>
      <c r="I2129" s="24" t="n">
        <v>400</v>
      </c>
      <c r="J2129" s="24" t="n">
        <v>0</v>
      </c>
      <c r="K2129" s="24" t="n">
        <v>-0</v>
      </c>
      <c r="L2129" s="24" t="n">
        <v>-0</v>
      </c>
      <c r="M2129" s="6" t="s">
        <f>=I2129+J2129+K2129+L2129</f>
      </c>
      <c r="N2129" s="22"/>
      <c r="O2129" s="22" t="s">
        <v>643</v>
      </c>
    </row>
    <row collapsed="false" customFormat="false" customHeight="false" hidden="false" ht="12.1" outlineLevel="0" r="2130">
      <c r="A2130" s="21" t="n">
        <v>46055.83212963</v>
      </c>
      <c r="B2130" s="22" t="s">
        <v>644</v>
      </c>
      <c r="C2130" s="22" t="s">
        <v>645</v>
      </c>
      <c r="D2130" s="22" t="s">
        <v>549</v>
      </c>
      <c r="E2130" s="22" t="s">
        <v>549</v>
      </c>
      <c r="F2130" s="22" t="s">
        <v>20</v>
      </c>
      <c r="G2130" s="23" t="n">
        <v>1</v>
      </c>
      <c r="H2130" s="24" t="n">
        <v>61.65</v>
      </c>
      <c r="I2130" s="24" t="n">
        <v>61.65</v>
      </c>
      <c r="J2130" s="24" t="n">
        <v>0</v>
      </c>
      <c r="K2130" s="24" t="n">
        <v>-0</v>
      </c>
      <c r="L2130" s="24" t="n">
        <v>-0</v>
      </c>
      <c r="M2130" s="6" t="s">
        <f>=I2130+J2130+K2130+L2130</f>
      </c>
      <c r="N2130" s="22"/>
      <c r="O2130" s="22" t="s">
        <v>679</v>
      </c>
    </row>
    <row collapsed="false" customFormat="false" customHeight="false" hidden="false" ht="12.1" outlineLevel="0" r="2131">
      <c r="A2131" s="21" t="n">
        <v>46056.601041667</v>
      </c>
      <c r="B2131" s="22" t="s">
        <v>549</v>
      </c>
      <c r="C2131" s="22" t="s">
        <v>839</v>
      </c>
      <c r="D2131" s="22" t="s">
        <v>549</v>
      </c>
      <c r="E2131" s="22" t="s">
        <v>549</v>
      </c>
      <c r="F2131" s="22" t="s">
        <v>20</v>
      </c>
      <c r="G2131" s="23" t="n">
        <v>1</v>
      </c>
      <c r="H2131" s="24" t="n">
        <v>17.26</v>
      </c>
      <c r="I2131" s="24" t="n">
        <v>17.26</v>
      </c>
      <c r="J2131" s="24" t="n">
        <v>0</v>
      </c>
      <c r="K2131" s="24" t="n">
        <v>-0</v>
      </c>
      <c r="L2131" s="24" t="n">
        <v>-0</v>
      </c>
      <c r="M2131" s="6" t="s">
        <f>=I2131+J2131+K2131+L2131</f>
      </c>
      <c r="N2131" s="22"/>
      <c r="O2131" s="22" t="s">
        <v>643</v>
      </c>
    </row>
    <row collapsed="false" customFormat="false" customHeight="false" hidden="false" ht="12.1" outlineLevel="0" r="2132">
      <c r="A2132" s="33" t="n">
        <v>46056.817291667</v>
      </c>
      <c r="B2132" s="34" t="s">
        <v>597</v>
      </c>
      <c r="C2132" s="34" t="s">
        <v>840</v>
      </c>
      <c r="D2132" s="34" t="s">
        <v>597</v>
      </c>
      <c r="E2132" s="34" t="s">
        <v>597</v>
      </c>
      <c r="F2132" s="34" t="s">
        <v>20</v>
      </c>
      <c r="G2132" s="35" t="n">
        <v>1</v>
      </c>
      <c r="H2132" s="36" t="n">
        <v>-0.37</v>
      </c>
      <c r="I2132" s="36" t="n">
        <v>-0.37</v>
      </c>
      <c r="J2132" s="36" t="n">
        <v>0</v>
      </c>
      <c r="K2132" s="36" t="n">
        <v>-0</v>
      </c>
      <c r="L2132" s="36" t="n">
        <v>-0</v>
      </c>
      <c r="M2132" s="6" t="s">
        <f>=I2132+J2132+K2132+L2132</f>
      </c>
      <c r="N2132" s="34"/>
      <c r="O2132" s="34" t="s">
        <v>643</v>
      </c>
    </row>
    <row collapsed="false" customFormat="false" customHeight="false" hidden="false" ht="12.1" outlineLevel="0" r="2133">
      <c r="A2133" s="20" t="n">
        <v>46056.961828704</v>
      </c>
      <c r="B2133" s="16" t="s">
        <v>23</v>
      </c>
      <c r="C2133" s="16" t="s">
        <v>603</v>
      </c>
      <c r="D2133" s="16" t="s">
        <v>380</v>
      </c>
      <c r="E2133" s="16" t="s">
        <v>18</v>
      </c>
      <c r="F2133" s="16" t="s">
        <v>20</v>
      </c>
      <c r="G2133" s="7" t="n">
        <v>1</v>
      </c>
      <c r="H2133" s="6" t="n">
        <v>125.68</v>
      </c>
      <c r="I2133" s="6" t="n">
        <v>-125.68</v>
      </c>
      <c r="J2133" s="6" t="n">
        <v>-0</v>
      </c>
      <c r="K2133" s="6" t="n">
        <v>-0.01</v>
      </c>
      <c r="L2133" s="6" t="n">
        <v>-0</v>
      </c>
      <c r="M2133" s="6" t="s">
        <f>=I2133+J2133+K2133+L2133</f>
      </c>
      <c r="N2133" s="16"/>
      <c r="O2133" s="16" t="s">
        <v>643</v>
      </c>
    </row>
    <row collapsed="false" customFormat="false" customHeight="false" hidden="false" ht="12.1" outlineLevel="0" r="2134">
      <c r="A2134" s="21" t="n">
        <v>46057.639305556</v>
      </c>
      <c r="B2134" s="22" t="s">
        <v>549</v>
      </c>
      <c r="C2134" s="22" t="s">
        <v>841</v>
      </c>
      <c r="D2134" s="22" t="s">
        <v>549</v>
      </c>
      <c r="E2134" s="22" t="s">
        <v>549</v>
      </c>
      <c r="F2134" s="22" t="s">
        <v>20</v>
      </c>
      <c r="G2134" s="23" t="n">
        <v>1</v>
      </c>
      <c r="H2134" s="24" t="n">
        <v>18.49</v>
      </c>
      <c r="I2134" s="24" t="n">
        <v>18.49</v>
      </c>
      <c r="J2134" s="24" t="n">
        <v>0</v>
      </c>
      <c r="K2134" s="24" t="n">
        <v>-0</v>
      </c>
      <c r="L2134" s="24" t="n">
        <v>-0</v>
      </c>
      <c r="M2134" s="6" t="s">
        <f>=I2134+J2134+K2134+L2134</f>
      </c>
      <c r="N2134" s="22"/>
      <c r="O2134" s="22" t="s">
        <v>643</v>
      </c>
    </row>
    <row collapsed="false" customFormat="false" customHeight="false" hidden="false" ht="12.1" outlineLevel="0" r="2135">
      <c r="A2135" s="29" t="n">
        <v>46057.672858796</v>
      </c>
      <c r="B2135" s="30" t="s">
        <v>393</v>
      </c>
      <c r="C2135" s="30" t="s">
        <v>548</v>
      </c>
      <c r="D2135" s="30" t="s">
        <v>381</v>
      </c>
      <c r="E2135" s="30" t="s">
        <v>18</v>
      </c>
      <c r="F2135" s="30" t="s">
        <v>20</v>
      </c>
      <c r="G2135" s="31" t="n">
        <v>-1</v>
      </c>
      <c r="H2135" s="32" t="n">
        <v>5211</v>
      </c>
      <c r="I2135" s="32" t="n">
        <v>5211</v>
      </c>
      <c r="J2135" s="32" t="n">
        <v>0</v>
      </c>
      <c r="K2135" s="32" t="n">
        <v>-4.17</v>
      </c>
      <c r="L2135" s="32" t="n">
        <v>-0</v>
      </c>
      <c r="M2135" s="6" t="s">
        <f>=I2135+J2135+K2135+L2135</f>
      </c>
      <c r="N2135" s="30"/>
      <c r="O2135" s="30" t="s">
        <v>536</v>
      </c>
    </row>
    <row collapsed="false" customFormat="false" customHeight="false" hidden="false" ht="12.1" outlineLevel="0" r="2136">
      <c r="A2136" s="29" t="n">
        <v>46057.672858796</v>
      </c>
      <c r="B2136" s="30" t="s">
        <v>419</v>
      </c>
      <c r="C2136" s="30" t="s">
        <v>587</v>
      </c>
      <c r="D2136" s="30" t="s">
        <v>381</v>
      </c>
      <c r="E2136" s="30" t="s">
        <v>50</v>
      </c>
      <c r="F2136" s="30" t="s">
        <v>20</v>
      </c>
      <c r="G2136" s="31" t="n">
        <v>-94</v>
      </c>
      <c r="H2136" s="32" t="n">
        <v>3.116</v>
      </c>
      <c r="I2136" s="32" t="n">
        <v>292.9</v>
      </c>
      <c r="J2136" s="32" t="n">
        <v>0</v>
      </c>
      <c r="K2136" s="32" t="n">
        <v>-0.06</v>
      </c>
      <c r="L2136" s="32" t="n">
        <v>-0</v>
      </c>
      <c r="M2136" s="6" t="s">
        <f>=I2136+J2136+K2136+L2136</f>
      </c>
      <c r="N2136" s="30"/>
      <c r="O2136" s="30" t="s">
        <v>536</v>
      </c>
    </row>
    <row collapsed="false" customFormat="false" customHeight="false" hidden="false" ht="12.1" outlineLevel="0" r="2137">
      <c r="A2137" s="29" t="n">
        <v>46057.67287037</v>
      </c>
      <c r="B2137" s="30" t="s">
        <v>73</v>
      </c>
      <c r="C2137" s="30" t="s">
        <v>565</v>
      </c>
      <c r="D2137" s="30" t="s">
        <v>381</v>
      </c>
      <c r="E2137" s="30" t="s">
        <v>50</v>
      </c>
      <c r="F2137" s="30" t="s">
        <v>20</v>
      </c>
      <c r="G2137" s="31" t="n">
        <v>-1</v>
      </c>
      <c r="H2137" s="32" t="n">
        <v>1.9131</v>
      </c>
      <c r="I2137" s="32" t="n">
        <v>1.91</v>
      </c>
      <c r="J2137" s="32" t="n">
        <v>0</v>
      </c>
      <c r="K2137" s="32" t="n">
        <v>-0</v>
      </c>
      <c r="L2137" s="32" t="n">
        <v>-0</v>
      </c>
      <c r="M2137" s="6" t="s">
        <f>=I2137+J2137+K2137+L2137</f>
      </c>
      <c r="N2137" s="30"/>
      <c r="O2137" s="30" t="s">
        <v>536</v>
      </c>
    </row>
    <row collapsed="false" customFormat="false" customHeight="false" hidden="false" ht="12.1" outlineLevel="0" r="2138">
      <c r="A2138" s="29" t="n">
        <v>46057.67287037</v>
      </c>
      <c r="B2138" s="30" t="s">
        <v>462</v>
      </c>
      <c r="C2138" s="30" t="s">
        <v>709</v>
      </c>
      <c r="D2138" s="30" t="s">
        <v>381</v>
      </c>
      <c r="E2138" s="30" t="s">
        <v>50</v>
      </c>
      <c r="F2138" s="30" t="s">
        <v>20</v>
      </c>
      <c r="G2138" s="31" t="n">
        <v>-2</v>
      </c>
      <c r="H2138" s="32" t="n">
        <v>144.85</v>
      </c>
      <c r="I2138" s="32" t="n">
        <v>289.7</v>
      </c>
      <c r="J2138" s="32" t="n">
        <v>0</v>
      </c>
      <c r="K2138" s="32" t="n">
        <v>-0.06</v>
      </c>
      <c r="L2138" s="32" t="n">
        <v>-0</v>
      </c>
      <c r="M2138" s="6" t="s">
        <f>=I2138+J2138+K2138+L2138</f>
      </c>
      <c r="N2138" s="30"/>
      <c r="O2138" s="30" t="s">
        <v>536</v>
      </c>
    </row>
    <row collapsed="false" customFormat="false" customHeight="false" hidden="false" ht="12.1" outlineLevel="0" r="2139">
      <c r="A2139" s="20" t="n">
        <v>46057.672893519</v>
      </c>
      <c r="B2139" s="16" t="s">
        <v>384</v>
      </c>
      <c r="C2139" s="16" t="s">
        <v>537</v>
      </c>
      <c r="D2139" s="16" t="s">
        <v>380</v>
      </c>
      <c r="E2139" s="16" t="s">
        <v>18</v>
      </c>
      <c r="F2139" s="16" t="s">
        <v>20</v>
      </c>
      <c r="G2139" s="7" t="n">
        <v>10</v>
      </c>
      <c r="H2139" s="6" t="n">
        <v>128.12</v>
      </c>
      <c r="I2139" s="6" t="n">
        <v>-1281.2</v>
      </c>
      <c r="J2139" s="6" t="n">
        <v>-0</v>
      </c>
      <c r="K2139" s="6" t="n">
        <v>-1.02</v>
      </c>
      <c r="L2139" s="6" t="n">
        <v>-0</v>
      </c>
      <c r="M2139" s="6" t="s">
        <f>=I2139+J2139+K2139+L2139</f>
      </c>
      <c r="N2139" s="16"/>
      <c r="O2139" s="16" t="s">
        <v>536</v>
      </c>
    </row>
    <row collapsed="false" customFormat="false" customHeight="false" hidden="false" ht="12.1" outlineLevel="0" r="2140">
      <c r="A2140" s="20" t="n">
        <v>46057.672893519</v>
      </c>
      <c r="B2140" s="16" t="s">
        <v>17</v>
      </c>
      <c r="C2140" s="16" t="s">
        <v>538</v>
      </c>
      <c r="D2140" s="16" t="s">
        <v>380</v>
      </c>
      <c r="E2140" s="16" t="s">
        <v>18</v>
      </c>
      <c r="F2140" s="16" t="s">
        <v>20</v>
      </c>
      <c r="G2140" s="7" t="n">
        <v>1</v>
      </c>
      <c r="H2140" s="6" t="n">
        <v>304.93</v>
      </c>
      <c r="I2140" s="6" t="n">
        <v>-304.93</v>
      </c>
      <c r="J2140" s="6" t="n">
        <v>-0</v>
      </c>
      <c r="K2140" s="6" t="n">
        <v>-0.24</v>
      </c>
      <c r="L2140" s="6" t="n">
        <v>-0</v>
      </c>
      <c r="M2140" s="6" t="s">
        <f>=I2140+J2140+K2140+L2140</f>
      </c>
      <c r="N2140" s="16"/>
      <c r="O2140" s="16" t="s">
        <v>536</v>
      </c>
    </row>
    <row collapsed="false" customFormat="false" customHeight="false" hidden="false" ht="12.1" outlineLevel="0" r="2141">
      <c r="A2141" s="20" t="n">
        <v>46057.672905093</v>
      </c>
      <c r="B2141" s="16" t="s">
        <v>421</v>
      </c>
      <c r="C2141" s="16" t="s">
        <v>589</v>
      </c>
      <c r="D2141" s="16" t="s">
        <v>380</v>
      </c>
      <c r="E2141" s="16" t="s">
        <v>18</v>
      </c>
      <c r="F2141" s="16" t="s">
        <v>20</v>
      </c>
      <c r="G2141" s="7" t="n">
        <v>3</v>
      </c>
      <c r="H2141" s="6" t="n">
        <v>1417</v>
      </c>
      <c r="I2141" s="6" t="n">
        <v>-4251</v>
      </c>
      <c r="J2141" s="6" t="n">
        <v>-0</v>
      </c>
      <c r="K2141" s="6" t="n">
        <v>-3.4</v>
      </c>
      <c r="L2141" s="6" t="n">
        <v>-0</v>
      </c>
      <c r="M2141" s="6" t="s">
        <f>=I2141+J2141+K2141+L2141</f>
      </c>
      <c r="N2141" s="16"/>
      <c r="O2141" s="16" t="s">
        <v>536</v>
      </c>
    </row>
    <row collapsed="false" customFormat="false" customHeight="false" hidden="false" ht="12.1" outlineLevel="0" r="2142">
      <c r="A2142" s="33" t="n">
        <v>46057.897210648</v>
      </c>
      <c r="B2142" s="34" t="s">
        <v>597</v>
      </c>
      <c r="C2142" s="34" t="s">
        <v>842</v>
      </c>
      <c r="D2142" s="34" t="s">
        <v>597</v>
      </c>
      <c r="E2142" s="34" t="s">
        <v>597</v>
      </c>
      <c r="F2142" s="34" t="s">
        <v>20</v>
      </c>
      <c r="G2142" s="35" t="n">
        <v>1</v>
      </c>
      <c r="H2142" s="36" t="n">
        <v>-0.03</v>
      </c>
      <c r="I2142" s="36" t="n">
        <v>-0.03</v>
      </c>
      <c r="J2142" s="36" t="n">
        <v>0</v>
      </c>
      <c r="K2142" s="36" t="n">
        <v>-0</v>
      </c>
      <c r="L2142" s="36" t="n">
        <v>-0</v>
      </c>
      <c r="M2142" s="6" t="s">
        <f>=I2142+J2142+K2142+L2142</f>
      </c>
      <c r="N2142" s="34"/>
      <c r="O2142" s="34" t="s">
        <v>643</v>
      </c>
    </row>
    <row collapsed="false" customFormat="false" customHeight="false" hidden="false" ht="12.1" outlineLevel="0" r="2143">
      <c r="A2143" s="21" t="n">
        <v>46058.663645833</v>
      </c>
      <c r="B2143" s="22" t="s">
        <v>549</v>
      </c>
      <c r="C2143" s="22" t="s">
        <v>843</v>
      </c>
      <c r="D2143" s="22" t="s">
        <v>549</v>
      </c>
      <c r="E2143" s="22" t="s">
        <v>549</v>
      </c>
      <c r="F2143" s="22" t="s">
        <v>20</v>
      </c>
      <c r="G2143" s="23" t="n">
        <v>1</v>
      </c>
      <c r="H2143" s="24" t="n">
        <v>19.32</v>
      </c>
      <c r="I2143" s="24" t="n">
        <v>19.32</v>
      </c>
      <c r="J2143" s="24" t="n">
        <v>0</v>
      </c>
      <c r="K2143" s="24" t="n">
        <v>-0</v>
      </c>
      <c r="L2143" s="24" t="n">
        <v>-0</v>
      </c>
      <c r="M2143" s="6" t="s">
        <f>=I2143+J2143+K2143+L2143</f>
      </c>
      <c r="N2143" s="22"/>
      <c r="O2143" s="22" t="s">
        <v>643</v>
      </c>
    </row>
    <row collapsed="false" customFormat="false" customHeight="false" hidden="false" ht="12.1" outlineLevel="0" r="2144">
      <c r="A2144" s="20" t="n">
        <v>46058.841597222</v>
      </c>
      <c r="B2144" s="16" t="s">
        <v>116</v>
      </c>
      <c r="C2144" s="16" t="s">
        <v>618</v>
      </c>
      <c r="D2144" s="16" t="s">
        <v>380</v>
      </c>
      <c r="E2144" s="16" t="s">
        <v>92</v>
      </c>
      <c r="F2144" s="16" t="s">
        <v>20</v>
      </c>
      <c r="G2144" s="7" t="n">
        <v>1</v>
      </c>
      <c r="H2144" s="6" t="n">
        <v>87.225</v>
      </c>
      <c r="I2144" s="6" t="n">
        <v>-872.25</v>
      </c>
      <c r="J2144" s="6" t="n">
        <v>-21.81</v>
      </c>
      <c r="K2144" s="6" t="n">
        <v>-0.08</v>
      </c>
      <c r="L2144" s="6" t="n">
        <v>-0</v>
      </c>
      <c r="M2144" s="6" t="s">
        <f>=I2144+J2144+K2144+L2144</f>
      </c>
      <c r="N2144" s="16"/>
      <c r="O2144" s="16" t="s">
        <v>643</v>
      </c>
    </row>
    <row collapsed="false" customFormat="false" customHeight="false" hidden="false" ht="12.1" outlineLevel="0" r="2145">
      <c r="A2145" s="21" t="n">
        <v>46059.536608796</v>
      </c>
      <c r="B2145" s="22" t="s">
        <v>644</v>
      </c>
      <c r="C2145" s="22" t="s">
        <v>652</v>
      </c>
      <c r="D2145" s="22" t="s">
        <v>549</v>
      </c>
      <c r="E2145" s="22" t="s">
        <v>549</v>
      </c>
      <c r="F2145" s="22" t="s">
        <v>20</v>
      </c>
      <c r="G2145" s="23" t="n">
        <v>1</v>
      </c>
      <c r="H2145" s="24" t="n">
        <v>900</v>
      </c>
      <c r="I2145" s="24" t="n">
        <v>900</v>
      </c>
      <c r="J2145" s="24" t="n">
        <v>0</v>
      </c>
      <c r="K2145" s="24" t="n">
        <v>-0</v>
      </c>
      <c r="L2145" s="24" t="n">
        <v>-0</v>
      </c>
      <c r="M2145" s="6" t="s">
        <f>=I2145+J2145+K2145+L2145</f>
      </c>
      <c r="N2145" s="22"/>
      <c r="O2145" s="22" t="s">
        <v>679</v>
      </c>
    </row>
    <row collapsed="false" customFormat="false" customHeight="false" hidden="false" ht="12.1" outlineLevel="0" r="2146">
      <c r="A2146" s="33" t="n">
        <v>46059.815891204</v>
      </c>
      <c r="B2146" s="34" t="s">
        <v>597</v>
      </c>
      <c r="C2146" s="34" t="s">
        <v>844</v>
      </c>
      <c r="D2146" s="34" t="s">
        <v>597</v>
      </c>
      <c r="E2146" s="34" t="s">
        <v>597</v>
      </c>
      <c r="F2146" s="34" t="s">
        <v>20</v>
      </c>
      <c r="G2146" s="35" t="n">
        <v>1</v>
      </c>
      <c r="H2146" s="36" t="n">
        <v>-0.17</v>
      </c>
      <c r="I2146" s="36" t="n">
        <v>-0.17</v>
      </c>
      <c r="J2146" s="36" t="n">
        <v>0</v>
      </c>
      <c r="K2146" s="36" t="n">
        <v>-0</v>
      </c>
      <c r="L2146" s="36" t="n">
        <v>-0</v>
      </c>
      <c r="M2146" s="6" t="s">
        <f>=I2146+J2146+K2146+L2146</f>
      </c>
      <c r="N2146" s="34"/>
      <c r="O2146" s="34" t="s">
        <v>643</v>
      </c>
    </row>
    <row collapsed="false" customFormat="false" customHeight="false" hidden="false" ht="12.1" outlineLevel="0" r="2147">
      <c r="A2147" s="21" t="n">
        <v>46062.247638889</v>
      </c>
      <c r="B2147" s="22" t="s">
        <v>535</v>
      </c>
      <c r="C2147" s="22" t="s">
        <v>194</v>
      </c>
      <c r="D2147" s="22" t="s">
        <v>535</v>
      </c>
      <c r="E2147" s="22" t="s">
        <v>535</v>
      </c>
      <c r="F2147" s="22" t="s">
        <v>20</v>
      </c>
      <c r="G2147" s="23" t="n">
        <v>1</v>
      </c>
      <c r="H2147" s="24" t="n">
        <v>600</v>
      </c>
      <c r="I2147" s="24" t="n">
        <v>600</v>
      </c>
      <c r="J2147" s="24" t="n">
        <v>0</v>
      </c>
      <c r="K2147" s="24" t="n">
        <v>-0</v>
      </c>
      <c r="L2147" s="24" t="n">
        <v>-0</v>
      </c>
      <c r="M2147" s="6" t="s">
        <f>=I2147+J2147+K2147+L2147</f>
      </c>
      <c r="N2147" s="22"/>
      <c r="O2147" s="22" t="s">
        <v>643</v>
      </c>
    </row>
    <row collapsed="false" customFormat="false" customHeight="false" hidden="false" ht="12.1" outlineLevel="0" r="2148">
      <c r="A2148" s="20" t="n">
        <v>46062.325092593</v>
      </c>
      <c r="B2148" s="16" t="s">
        <v>23</v>
      </c>
      <c r="C2148" s="16" t="s">
        <v>603</v>
      </c>
      <c r="D2148" s="16" t="s">
        <v>380</v>
      </c>
      <c r="E2148" s="16" t="s">
        <v>18</v>
      </c>
      <c r="F2148" s="16" t="s">
        <v>20</v>
      </c>
      <c r="G2148" s="7" t="n">
        <v>2</v>
      </c>
      <c r="H2148" s="6" t="n">
        <v>123</v>
      </c>
      <c r="I2148" s="6" t="n">
        <v>-246</v>
      </c>
      <c r="J2148" s="6" t="n">
        <v>-0</v>
      </c>
      <c r="K2148" s="6" t="n">
        <v>-0.02</v>
      </c>
      <c r="L2148" s="6" t="n">
        <v>-0</v>
      </c>
      <c r="M2148" s="6" t="s">
        <f>=I2148+J2148+K2148+L2148</f>
      </c>
      <c r="N2148" s="16"/>
      <c r="O2148" s="16" t="s">
        <v>643</v>
      </c>
    </row>
    <row collapsed="false" customFormat="false" customHeight="false" hidden="false" ht="12.1" outlineLevel="0" r="2149">
      <c r="A2149" s="21" t="n">
        <v>46062.64650463</v>
      </c>
      <c r="B2149" s="22" t="s">
        <v>549</v>
      </c>
      <c r="C2149" s="22" t="s">
        <v>845</v>
      </c>
      <c r="D2149" s="22" t="s">
        <v>549</v>
      </c>
      <c r="E2149" s="22" t="s">
        <v>549</v>
      </c>
      <c r="F2149" s="22" t="s">
        <v>20</v>
      </c>
      <c r="G2149" s="23" t="n">
        <v>1</v>
      </c>
      <c r="H2149" s="24" t="n">
        <v>15</v>
      </c>
      <c r="I2149" s="24" t="n">
        <v>15</v>
      </c>
      <c r="J2149" s="24" t="n">
        <v>0</v>
      </c>
      <c r="K2149" s="24" t="n">
        <v>-0</v>
      </c>
      <c r="L2149" s="24" t="n">
        <v>-0</v>
      </c>
      <c r="M2149" s="6" t="s">
        <f>=I2149+J2149+K2149+L2149</f>
      </c>
      <c r="N2149" s="22"/>
      <c r="O2149" s="22" t="s">
        <v>643</v>
      </c>
    </row>
    <row collapsed="false" customFormat="false" customHeight="false" hidden="false" ht="12.1" outlineLevel="0" r="2150">
      <c r="A2150" s="21" t="n">
        <v>46062.668043981</v>
      </c>
      <c r="B2150" s="22" t="s">
        <v>549</v>
      </c>
      <c r="C2150" s="22" t="s">
        <v>633</v>
      </c>
      <c r="D2150" s="22" t="s">
        <v>549</v>
      </c>
      <c r="E2150" s="22" t="s">
        <v>549</v>
      </c>
      <c r="F2150" s="22" t="s">
        <v>20</v>
      </c>
      <c r="G2150" s="23" t="n">
        <v>1</v>
      </c>
      <c r="H2150" s="24" t="n">
        <v>1</v>
      </c>
      <c r="I2150" s="24" t="n">
        <v>474.2</v>
      </c>
      <c r="J2150" s="24" t="n">
        <v>0</v>
      </c>
      <c r="K2150" s="24" t="n">
        <v>-0</v>
      </c>
      <c r="L2150" s="24" t="n">
        <v>-0</v>
      </c>
      <c r="M2150" s="6" t="s">
        <f>=I2150+J2150+K2150+L2150</f>
      </c>
      <c r="N2150" s="22"/>
      <c r="O2150" s="22" t="s">
        <v>596</v>
      </c>
    </row>
    <row collapsed="false" customFormat="false" customHeight="false" hidden="false" ht="12.1" outlineLevel="0" r="2151">
      <c r="A2151" s="20" t="n">
        <v>46062.765439815</v>
      </c>
      <c r="B2151" s="16" t="s">
        <v>487</v>
      </c>
      <c r="C2151" s="16" t="s">
        <v>833</v>
      </c>
      <c r="D2151" s="16" t="s">
        <v>380</v>
      </c>
      <c r="E2151" s="16" t="s">
        <v>50</v>
      </c>
      <c r="F2151" s="16" t="s">
        <v>20</v>
      </c>
      <c r="G2151" s="7" t="n">
        <v>34</v>
      </c>
      <c r="H2151" s="6" t="n">
        <v>13.51</v>
      </c>
      <c r="I2151" s="6" t="n">
        <v>-459.34</v>
      </c>
      <c r="J2151" s="6" t="n">
        <v>-0</v>
      </c>
      <c r="K2151" s="6" t="n">
        <v>-0</v>
      </c>
      <c r="L2151" s="6" t="n">
        <v>-0</v>
      </c>
      <c r="M2151" s="6" t="s">
        <f>=I2151+J2151+K2151+L2151</f>
      </c>
      <c r="N2151" s="16"/>
      <c r="O2151" s="16" t="s">
        <v>596</v>
      </c>
    </row>
    <row collapsed="false" customFormat="false" customHeight="false" hidden="false" ht="12.1" outlineLevel="0" r="2152">
      <c r="A2152" s="21" t="n">
        <v>46063.697731481</v>
      </c>
      <c r="B2152" s="22" t="s">
        <v>535</v>
      </c>
      <c r="C2152" s="22" t="s">
        <v>194</v>
      </c>
      <c r="D2152" s="22" t="s">
        <v>535</v>
      </c>
      <c r="E2152" s="22" t="s">
        <v>535</v>
      </c>
      <c r="F2152" s="22" t="s">
        <v>20</v>
      </c>
      <c r="G2152" s="23" t="n">
        <v>1</v>
      </c>
      <c r="H2152" s="24" t="n">
        <v>2365</v>
      </c>
      <c r="I2152" s="24" t="n">
        <v>2365</v>
      </c>
      <c r="J2152" s="24" t="n">
        <v>0</v>
      </c>
      <c r="K2152" s="24" t="n">
        <v>-0</v>
      </c>
      <c r="L2152" s="24" t="n">
        <v>-0</v>
      </c>
      <c r="M2152" s="6" t="s">
        <f>=I2152+J2152+K2152+L2152</f>
      </c>
      <c r="N2152" s="22"/>
      <c r="O2152" s="22" t="s">
        <v>643</v>
      </c>
    </row>
    <row collapsed="false" customFormat="false" customHeight="false" hidden="false" ht="12.1" outlineLevel="0" r="2153">
      <c r="A2153" s="20" t="n">
        <v>46063.699050926</v>
      </c>
      <c r="B2153" s="16" t="s">
        <v>96</v>
      </c>
      <c r="C2153" s="16" t="s">
        <v>616</v>
      </c>
      <c r="D2153" s="16" t="s">
        <v>380</v>
      </c>
      <c r="E2153" s="16" t="s">
        <v>92</v>
      </c>
      <c r="F2153" s="16" t="s">
        <v>20</v>
      </c>
      <c r="G2153" s="7" t="n">
        <v>3</v>
      </c>
      <c r="H2153" s="6" t="n">
        <v>57.639</v>
      </c>
      <c r="I2153" s="6" t="n">
        <v>-1729.17</v>
      </c>
      <c r="J2153" s="6" t="n">
        <v>-7.02</v>
      </c>
      <c r="K2153" s="6" t="n">
        <v>-0.16</v>
      </c>
      <c r="L2153" s="6" t="n">
        <v>-0</v>
      </c>
      <c r="M2153" s="6" t="s">
        <f>=I2153+J2153+K2153+L2153</f>
      </c>
      <c r="N2153" s="16"/>
      <c r="O2153" s="16" t="s">
        <v>643</v>
      </c>
    </row>
    <row collapsed="false" customFormat="false" customHeight="false" hidden="false" ht="12.1" outlineLevel="0" r="2154">
      <c r="A2154" s="20" t="n">
        <v>46063.700636574</v>
      </c>
      <c r="B2154" s="16" t="s">
        <v>86</v>
      </c>
      <c r="C2154" s="16" t="s">
        <v>838</v>
      </c>
      <c r="D2154" s="16" t="s">
        <v>380</v>
      </c>
      <c r="E2154" s="16" t="s">
        <v>50</v>
      </c>
      <c r="F2154" s="16" t="s">
        <v>20</v>
      </c>
      <c r="G2154" s="7" t="n">
        <v>189</v>
      </c>
      <c r="H2154" s="6" t="n">
        <v>1.072</v>
      </c>
      <c r="I2154" s="6" t="n">
        <v>-202.61</v>
      </c>
      <c r="J2154" s="6" t="n">
        <v>-0</v>
      </c>
      <c r="K2154" s="6" t="n">
        <v>-0</v>
      </c>
      <c r="L2154" s="6" t="n">
        <v>-0</v>
      </c>
      <c r="M2154" s="6" t="s">
        <f>=I2154+J2154+K2154+L2154</f>
      </c>
      <c r="N2154" s="16"/>
      <c r="O2154" s="16" t="s">
        <v>643</v>
      </c>
    </row>
    <row collapsed="false" customFormat="false" customHeight="false" hidden="false" ht="12.1" outlineLevel="0" r="2155">
      <c r="A2155" s="20" t="n">
        <v>46063.700636574</v>
      </c>
      <c r="B2155" s="16" t="s">
        <v>86</v>
      </c>
      <c r="C2155" s="16" t="s">
        <v>838</v>
      </c>
      <c r="D2155" s="16" t="s">
        <v>380</v>
      </c>
      <c r="E2155" s="16" t="s">
        <v>50</v>
      </c>
      <c r="F2155" s="16" t="s">
        <v>20</v>
      </c>
      <c r="G2155" s="7" t="n">
        <v>1</v>
      </c>
      <c r="H2155" s="6" t="n">
        <v>1.073</v>
      </c>
      <c r="I2155" s="6" t="n">
        <v>-1.07</v>
      </c>
      <c r="J2155" s="6" t="n">
        <v>-0</v>
      </c>
      <c r="K2155" s="6" t="n">
        <v>-0</v>
      </c>
      <c r="L2155" s="6" t="n">
        <v>-0</v>
      </c>
      <c r="M2155" s="6" t="s">
        <f>=I2155+J2155+K2155+L2155</f>
      </c>
      <c r="N2155" s="16"/>
      <c r="O2155" s="16" t="s">
        <v>643</v>
      </c>
    </row>
    <row collapsed="false" customFormat="false" customHeight="false" hidden="false" ht="12.1" outlineLevel="0" r="2156">
      <c r="A2156" s="20" t="n">
        <v>46063.700636574</v>
      </c>
      <c r="B2156" s="16" t="s">
        <v>86</v>
      </c>
      <c r="C2156" s="16" t="s">
        <v>838</v>
      </c>
      <c r="D2156" s="16" t="s">
        <v>380</v>
      </c>
      <c r="E2156" s="16" t="s">
        <v>50</v>
      </c>
      <c r="F2156" s="16" t="s">
        <v>20</v>
      </c>
      <c r="G2156" s="7" t="n">
        <v>10</v>
      </c>
      <c r="H2156" s="6" t="n">
        <v>1.074</v>
      </c>
      <c r="I2156" s="6" t="n">
        <v>-10.74</v>
      </c>
      <c r="J2156" s="6" t="n">
        <v>-0</v>
      </c>
      <c r="K2156" s="6" t="n">
        <v>-0</v>
      </c>
      <c r="L2156" s="6" t="n">
        <v>-0</v>
      </c>
      <c r="M2156" s="6" t="s">
        <f>=I2156+J2156+K2156+L2156</f>
      </c>
      <c r="N2156" s="16"/>
      <c r="O2156" s="16" t="s">
        <v>643</v>
      </c>
    </row>
    <row collapsed="false" customFormat="false" customHeight="false" hidden="false" ht="12.1" outlineLevel="0" r="2157">
      <c r="A2157" s="33" t="n">
        <v>46063.818483796</v>
      </c>
      <c r="B2157" s="34" t="s">
        <v>597</v>
      </c>
      <c r="C2157" s="34" t="s">
        <v>846</v>
      </c>
      <c r="D2157" s="34" t="s">
        <v>597</v>
      </c>
      <c r="E2157" s="34" t="s">
        <v>597</v>
      </c>
      <c r="F2157" s="34" t="s">
        <v>20</v>
      </c>
      <c r="G2157" s="35" t="n">
        <v>1</v>
      </c>
      <c r="H2157" s="36" t="n">
        <v>-0.05</v>
      </c>
      <c r="I2157" s="36" t="n">
        <v>-0.05</v>
      </c>
      <c r="J2157" s="36" t="n">
        <v>0</v>
      </c>
      <c r="K2157" s="36" t="n">
        <v>-0</v>
      </c>
      <c r="L2157" s="36" t="n">
        <v>-0</v>
      </c>
      <c r="M2157" s="6" t="s">
        <f>=I2157+J2157+K2157+L2157</f>
      </c>
      <c r="N2157" s="34"/>
      <c r="O2157" s="34" t="s">
        <v>643</v>
      </c>
    </row>
    <row collapsed="false" customFormat="false" customHeight="false" hidden="false" ht="12.1" outlineLevel="0" r="2158">
      <c r="A2158" s="20" t="n">
        <v>46063.847013889</v>
      </c>
      <c r="B2158" s="16" t="s">
        <v>423</v>
      </c>
      <c r="C2158" s="16" t="s">
        <v>591</v>
      </c>
      <c r="D2158" s="16" t="s">
        <v>380</v>
      </c>
      <c r="E2158" s="16" t="s">
        <v>18</v>
      </c>
      <c r="F2158" s="16" t="s">
        <v>20</v>
      </c>
      <c r="G2158" s="7" t="n">
        <v>9</v>
      </c>
      <c r="H2158" s="6" t="n">
        <v>518.5</v>
      </c>
      <c r="I2158" s="6" t="n">
        <v>-4666.5</v>
      </c>
      <c r="J2158" s="6" t="n">
        <v>-0</v>
      </c>
      <c r="K2158" s="6" t="n">
        <v>-0.42</v>
      </c>
      <c r="L2158" s="6" t="n">
        <v>-0</v>
      </c>
      <c r="M2158" s="6" t="s">
        <f>=I2158+J2158+K2158+L2158</f>
      </c>
      <c r="N2158" s="16"/>
      <c r="O2158" s="16" t="s">
        <v>643</v>
      </c>
    </row>
    <row collapsed="false" customFormat="false" customHeight="false" hidden="false" ht="12.1" outlineLevel="0" r="2159">
      <c r="A2159" s="29" t="n">
        <v>46063.940543981</v>
      </c>
      <c r="B2159" s="30" t="s">
        <v>479</v>
      </c>
      <c r="C2159" s="30" t="s">
        <v>793</v>
      </c>
      <c r="D2159" s="30" t="s">
        <v>381</v>
      </c>
      <c r="E2159" s="30" t="s">
        <v>18</v>
      </c>
      <c r="F2159" s="30" t="s">
        <v>20</v>
      </c>
      <c r="G2159" s="31" t="n">
        <v>-10</v>
      </c>
      <c r="H2159" s="32" t="n">
        <v>107.26</v>
      </c>
      <c r="I2159" s="32" t="n">
        <v>1072.6</v>
      </c>
      <c r="J2159" s="32" t="n">
        <v>0</v>
      </c>
      <c r="K2159" s="32" t="n">
        <v>-0.1</v>
      </c>
      <c r="L2159" s="32" t="n">
        <v>-0</v>
      </c>
      <c r="M2159" s="6" t="s">
        <f>=I2159+J2159+K2159+L2159</f>
      </c>
      <c r="N2159" s="30"/>
      <c r="O2159" s="30" t="s">
        <v>643</v>
      </c>
    </row>
    <row collapsed="false" customFormat="false" customHeight="false" hidden="false" ht="12.1" outlineLevel="0" r="2160">
      <c r="A2160" s="29" t="n">
        <v>46064.291631944</v>
      </c>
      <c r="B2160" s="30" t="s">
        <v>389</v>
      </c>
      <c r="C2160" s="30" t="s">
        <v>543</v>
      </c>
      <c r="D2160" s="30" t="s">
        <v>381</v>
      </c>
      <c r="E2160" s="30" t="s">
        <v>18</v>
      </c>
      <c r="F2160" s="30" t="s">
        <v>20</v>
      </c>
      <c r="G2160" s="31" t="n">
        <v>-10</v>
      </c>
      <c r="H2160" s="32" t="n">
        <v>38.77</v>
      </c>
      <c r="I2160" s="32" t="n">
        <v>387.7</v>
      </c>
      <c r="J2160" s="32" t="n">
        <v>0</v>
      </c>
      <c r="K2160" s="32" t="n">
        <v>-0.03</v>
      </c>
      <c r="L2160" s="32" t="n">
        <v>-0</v>
      </c>
      <c r="M2160" s="6" t="s">
        <f>=I2160+J2160+K2160+L2160</f>
      </c>
      <c r="N2160" s="30"/>
      <c r="O2160" s="30" t="s">
        <v>643</v>
      </c>
    </row>
    <row collapsed="false" customFormat="false" customHeight="false" hidden="false" ht="12.1" outlineLevel="0" r="2161">
      <c r="A2161" s="20" t="n">
        <v>46064.297743056</v>
      </c>
      <c r="B2161" s="16" t="s">
        <v>423</v>
      </c>
      <c r="C2161" s="16" t="s">
        <v>591</v>
      </c>
      <c r="D2161" s="16" t="s">
        <v>380</v>
      </c>
      <c r="E2161" s="16" t="s">
        <v>18</v>
      </c>
      <c r="F2161" s="16" t="s">
        <v>20</v>
      </c>
      <c r="G2161" s="7" t="n">
        <v>12</v>
      </c>
      <c r="H2161" s="6" t="n">
        <v>519.7</v>
      </c>
      <c r="I2161" s="6" t="n">
        <v>-6236.4</v>
      </c>
      <c r="J2161" s="6" t="n">
        <v>-0</v>
      </c>
      <c r="K2161" s="6" t="n">
        <v>-0.56</v>
      </c>
      <c r="L2161" s="6" t="n">
        <v>-0</v>
      </c>
      <c r="M2161" s="6" t="s">
        <f>=I2161+J2161+K2161+L2161</f>
      </c>
      <c r="N2161" s="16"/>
      <c r="O2161" s="16" t="s">
        <v>643</v>
      </c>
    </row>
    <row collapsed="false" customFormat="false" customHeight="false" hidden="false" ht="12.1" outlineLevel="0" r="2162">
      <c r="A2162" s="20" t="n">
        <v>46064.297743056</v>
      </c>
      <c r="B2162" s="16" t="s">
        <v>423</v>
      </c>
      <c r="C2162" s="16" t="s">
        <v>591</v>
      </c>
      <c r="D2162" s="16" t="s">
        <v>380</v>
      </c>
      <c r="E2162" s="16" t="s">
        <v>18</v>
      </c>
      <c r="F2162" s="16" t="s">
        <v>20</v>
      </c>
      <c r="G2162" s="7" t="n">
        <v>5</v>
      </c>
      <c r="H2162" s="6" t="n">
        <v>519.7</v>
      </c>
      <c r="I2162" s="6" t="n">
        <v>-2598.5</v>
      </c>
      <c r="J2162" s="6" t="n">
        <v>-0</v>
      </c>
      <c r="K2162" s="6" t="n">
        <v>-0.23</v>
      </c>
      <c r="L2162" s="6" t="n">
        <v>-0</v>
      </c>
      <c r="M2162" s="6" t="s">
        <f>=I2162+J2162+K2162+L2162</f>
      </c>
      <c r="N2162" s="16"/>
      <c r="O2162" s="16" t="s">
        <v>643</v>
      </c>
    </row>
    <row collapsed="false" customFormat="false" customHeight="false" hidden="false" ht="12.1" outlineLevel="0" r="2163">
      <c r="A2163" s="20" t="n">
        <v>46064.297743056</v>
      </c>
      <c r="B2163" s="16" t="s">
        <v>423</v>
      </c>
      <c r="C2163" s="16" t="s">
        <v>591</v>
      </c>
      <c r="D2163" s="16" t="s">
        <v>380</v>
      </c>
      <c r="E2163" s="16" t="s">
        <v>18</v>
      </c>
      <c r="F2163" s="16" t="s">
        <v>20</v>
      </c>
      <c r="G2163" s="7" t="n">
        <v>23</v>
      </c>
      <c r="H2163" s="6" t="n">
        <v>519.7</v>
      </c>
      <c r="I2163" s="6" t="n">
        <v>-11953.1</v>
      </c>
      <c r="J2163" s="6" t="n">
        <v>-0</v>
      </c>
      <c r="K2163" s="6" t="n">
        <v>-1.08</v>
      </c>
      <c r="L2163" s="6" t="n">
        <v>-0</v>
      </c>
      <c r="M2163" s="6" t="s">
        <f>=I2163+J2163+K2163+L2163</f>
      </c>
      <c r="N2163" s="16"/>
      <c r="O2163" s="16" t="s">
        <v>643</v>
      </c>
    </row>
    <row collapsed="false" customFormat="false" customHeight="false" hidden="false" ht="12.1" outlineLevel="0" r="2164">
      <c r="A2164" s="21" t="n">
        <v>46064.632303241</v>
      </c>
      <c r="B2164" s="22" t="s">
        <v>549</v>
      </c>
      <c r="C2164" s="22" t="s">
        <v>847</v>
      </c>
      <c r="D2164" s="22" t="s">
        <v>549</v>
      </c>
      <c r="E2164" s="22" t="s">
        <v>549</v>
      </c>
      <c r="F2164" s="22" t="s">
        <v>20</v>
      </c>
      <c r="G2164" s="23" t="n">
        <v>1</v>
      </c>
      <c r="H2164" s="24" t="n">
        <v>34.9</v>
      </c>
      <c r="I2164" s="24" t="n">
        <v>34.9</v>
      </c>
      <c r="J2164" s="24" t="n">
        <v>0</v>
      </c>
      <c r="K2164" s="24" t="n">
        <v>-0</v>
      </c>
      <c r="L2164" s="24" t="n">
        <v>-0</v>
      </c>
      <c r="M2164" s="6" t="s">
        <f>=I2164+J2164+K2164+L2164</f>
      </c>
      <c r="N2164" s="22"/>
      <c r="O2164" s="22" t="s">
        <v>643</v>
      </c>
    </row>
    <row collapsed="false" customFormat="false" customHeight="false" hidden="false" ht="12.1" outlineLevel="0" r="2165">
      <c r="A2165" s="29" t="n">
        <v>46064.741608796</v>
      </c>
      <c r="B2165" s="30" t="s">
        <v>423</v>
      </c>
      <c r="C2165" s="30" t="s">
        <v>591</v>
      </c>
      <c r="D2165" s="30" t="s">
        <v>381</v>
      </c>
      <c r="E2165" s="30" t="s">
        <v>18</v>
      </c>
      <c r="F2165" s="30" t="s">
        <v>20</v>
      </c>
      <c r="G2165" s="31" t="n">
        <v>-58</v>
      </c>
      <c r="H2165" s="32" t="n">
        <v>524.5</v>
      </c>
      <c r="I2165" s="32" t="n">
        <v>30421</v>
      </c>
      <c r="J2165" s="32" t="n">
        <v>0</v>
      </c>
      <c r="K2165" s="32" t="n">
        <v>-2.74</v>
      </c>
      <c r="L2165" s="32" t="n">
        <v>-0</v>
      </c>
      <c r="M2165" s="6" t="s">
        <f>=I2165+J2165+K2165+L2165</f>
      </c>
      <c r="N2165" s="30"/>
      <c r="O2165" s="30" t="s">
        <v>643</v>
      </c>
    </row>
    <row collapsed="false" customFormat="false" customHeight="false" hidden="false" ht="12.1" outlineLevel="0" r="2166">
      <c r="A2166" s="20" t="n">
        <v>46064.750462963</v>
      </c>
      <c r="B2166" s="16" t="s">
        <v>475</v>
      </c>
      <c r="C2166" s="16" t="s">
        <v>762</v>
      </c>
      <c r="D2166" s="16" t="s">
        <v>380</v>
      </c>
      <c r="E2166" s="16" t="s">
        <v>18</v>
      </c>
      <c r="F2166" s="16" t="s">
        <v>20</v>
      </c>
      <c r="G2166" s="7" t="n">
        <v>30</v>
      </c>
      <c r="H2166" s="6" t="n">
        <v>108.4</v>
      </c>
      <c r="I2166" s="6" t="n">
        <v>-3252</v>
      </c>
      <c r="J2166" s="6" t="n">
        <v>-0</v>
      </c>
      <c r="K2166" s="6" t="n">
        <v>-0.29</v>
      </c>
      <c r="L2166" s="6" t="n">
        <v>-0</v>
      </c>
      <c r="M2166" s="6" t="s">
        <f>=I2166+J2166+K2166+L2166</f>
      </c>
      <c r="N2166" s="16"/>
      <c r="O2166" s="16" t="s">
        <v>643</v>
      </c>
    </row>
    <row collapsed="false" customFormat="false" customHeight="false" hidden="false" ht="12.1" outlineLevel="0" r="2167">
      <c r="A2167" s="20" t="n">
        <v>46064.750902778</v>
      </c>
      <c r="B2167" s="16" t="s">
        <v>23</v>
      </c>
      <c r="C2167" s="16" t="s">
        <v>603</v>
      </c>
      <c r="D2167" s="16" t="s">
        <v>380</v>
      </c>
      <c r="E2167" s="16" t="s">
        <v>18</v>
      </c>
      <c r="F2167" s="16" t="s">
        <v>20</v>
      </c>
      <c r="G2167" s="7" t="n">
        <v>6</v>
      </c>
      <c r="H2167" s="6" t="n">
        <v>119.68</v>
      </c>
      <c r="I2167" s="6" t="n">
        <v>-718.08</v>
      </c>
      <c r="J2167" s="6" t="n">
        <v>-0</v>
      </c>
      <c r="K2167" s="6" t="n">
        <v>-0.06</v>
      </c>
      <c r="L2167" s="6" t="n">
        <v>-0</v>
      </c>
      <c r="M2167" s="6" t="s">
        <f>=I2167+J2167+K2167+L2167</f>
      </c>
      <c r="N2167" s="16"/>
      <c r="O2167" s="16" t="s">
        <v>643</v>
      </c>
    </row>
    <row collapsed="false" customFormat="false" customHeight="false" hidden="false" ht="12.1" outlineLevel="0" r="2168">
      <c r="A2168" s="20" t="n">
        <v>46064.752835648</v>
      </c>
      <c r="B2168" s="16" t="s">
        <v>23</v>
      </c>
      <c r="C2168" s="16" t="s">
        <v>603</v>
      </c>
      <c r="D2168" s="16" t="s">
        <v>380</v>
      </c>
      <c r="E2168" s="16" t="s">
        <v>18</v>
      </c>
      <c r="F2168" s="16" t="s">
        <v>20</v>
      </c>
      <c r="G2168" s="7" t="n">
        <v>23</v>
      </c>
      <c r="H2168" s="6" t="n">
        <v>119.7</v>
      </c>
      <c r="I2168" s="6" t="n">
        <v>-2753.1</v>
      </c>
      <c r="J2168" s="6" t="n">
        <v>-0</v>
      </c>
      <c r="K2168" s="6" t="n">
        <v>-0.25</v>
      </c>
      <c r="L2168" s="6" t="n">
        <v>-0</v>
      </c>
      <c r="M2168" s="6" t="s">
        <f>=I2168+J2168+K2168+L2168</f>
      </c>
      <c r="N2168" s="16"/>
      <c r="O2168" s="16" t="s">
        <v>643</v>
      </c>
    </row>
    <row collapsed="false" customFormat="false" customHeight="false" hidden="false" ht="12.1" outlineLevel="0" r="2169">
      <c r="A2169" s="33" t="n">
        <v>46064.814861111</v>
      </c>
      <c r="B2169" s="34" t="s">
        <v>597</v>
      </c>
      <c r="C2169" s="34" t="s">
        <v>848</v>
      </c>
      <c r="D2169" s="34" t="s">
        <v>597</v>
      </c>
      <c r="E2169" s="34" t="s">
        <v>597</v>
      </c>
      <c r="F2169" s="34" t="s">
        <v>20</v>
      </c>
      <c r="G2169" s="35" t="n">
        <v>1</v>
      </c>
      <c r="H2169" s="36" t="n">
        <v>-1.49</v>
      </c>
      <c r="I2169" s="36" t="n">
        <v>-1.49</v>
      </c>
      <c r="J2169" s="36" t="n">
        <v>0</v>
      </c>
      <c r="K2169" s="36" t="n">
        <v>-0</v>
      </c>
      <c r="L2169" s="36" t="n">
        <v>-0</v>
      </c>
      <c r="M2169" s="6" t="s">
        <f>=I2169+J2169+K2169+L2169</f>
      </c>
      <c r="N2169" s="34"/>
      <c r="O2169" s="34" t="s">
        <v>643</v>
      </c>
    </row>
    <row collapsed="false" customFormat="false" customHeight="false" hidden="false" ht="12.1" outlineLevel="0" r="2170">
      <c r="A2170" s="21" t="n">
        <v>46065.58724537</v>
      </c>
      <c r="B2170" s="22" t="s">
        <v>549</v>
      </c>
      <c r="C2170" s="22" t="s">
        <v>849</v>
      </c>
      <c r="D2170" s="22" t="s">
        <v>549</v>
      </c>
      <c r="E2170" s="22" t="s">
        <v>549</v>
      </c>
      <c r="F2170" s="22" t="s">
        <v>20</v>
      </c>
      <c r="G2170" s="23" t="n">
        <v>1</v>
      </c>
      <c r="H2170" s="24" t="n">
        <v>46.86</v>
      </c>
      <c r="I2170" s="24" t="n">
        <v>46.86</v>
      </c>
      <c r="J2170" s="24" t="n">
        <v>0</v>
      </c>
      <c r="K2170" s="24" t="n">
        <v>-0</v>
      </c>
      <c r="L2170" s="24" t="n">
        <v>-0</v>
      </c>
      <c r="M2170" s="6" t="s">
        <f>=I2170+J2170+K2170+L2170</f>
      </c>
      <c r="N2170" s="22"/>
      <c r="O2170" s="22" t="s">
        <v>643</v>
      </c>
    </row>
    <row collapsed="false" customFormat="false" customHeight="false" hidden="false" ht="12.1" outlineLevel="0" r="2171">
      <c r="A2171" s="33" t="n">
        <v>46065.813449074</v>
      </c>
      <c r="B2171" s="34" t="s">
        <v>597</v>
      </c>
      <c r="C2171" s="34" t="s">
        <v>850</v>
      </c>
      <c r="D2171" s="34" t="s">
        <v>597</v>
      </c>
      <c r="E2171" s="34" t="s">
        <v>597</v>
      </c>
      <c r="F2171" s="34" t="s">
        <v>20</v>
      </c>
      <c r="G2171" s="35" t="n">
        <v>1</v>
      </c>
      <c r="H2171" s="36" t="n">
        <v>-11.66</v>
      </c>
      <c r="I2171" s="36" t="n">
        <v>-11.66</v>
      </c>
      <c r="J2171" s="36" t="n">
        <v>0</v>
      </c>
      <c r="K2171" s="36" t="n">
        <v>-0</v>
      </c>
      <c r="L2171" s="36" t="n">
        <v>-0</v>
      </c>
      <c r="M2171" s="6" t="s">
        <f>=I2171+J2171+K2171+L2171</f>
      </c>
      <c r="N2171" s="34"/>
      <c r="O2171" s="34" t="s">
        <v>643</v>
      </c>
    </row>
    <row collapsed="false" customFormat="false" customHeight="false" hidden="false" ht="12.1" outlineLevel="0" r="2172">
      <c r="A2172" s="21" t="n">
        <v>46069.347314815</v>
      </c>
      <c r="B2172" s="22" t="s">
        <v>535</v>
      </c>
      <c r="C2172" s="22" t="s">
        <v>194</v>
      </c>
      <c r="D2172" s="22" t="s">
        <v>535</v>
      </c>
      <c r="E2172" s="22" t="s">
        <v>535</v>
      </c>
      <c r="F2172" s="22" t="s">
        <v>20</v>
      </c>
      <c r="G2172" s="23" t="n">
        <v>1</v>
      </c>
      <c r="H2172" s="24" t="n">
        <v>1000</v>
      </c>
      <c r="I2172" s="24" t="n">
        <v>1000</v>
      </c>
      <c r="J2172" s="24" t="n">
        <v>0</v>
      </c>
      <c r="K2172" s="24" t="n">
        <v>-0</v>
      </c>
      <c r="L2172" s="24" t="n">
        <v>-0</v>
      </c>
      <c r="M2172" s="6" t="s">
        <f>=I2172+J2172+K2172+L2172</f>
      </c>
      <c r="N2172" s="22"/>
      <c r="O2172" s="22" t="s">
        <v>679</v>
      </c>
    </row>
    <row collapsed="false" customFormat="false" customHeight="false" hidden="false" ht="12.1" outlineLevel="0" r="2173">
      <c r="A2173" s="21" t="n">
        <v>46069.54474537</v>
      </c>
      <c r="B2173" s="22" t="s">
        <v>535</v>
      </c>
      <c r="C2173" s="22" t="s">
        <v>174</v>
      </c>
      <c r="D2173" s="22" t="s">
        <v>535</v>
      </c>
      <c r="E2173" s="22" t="s">
        <v>535</v>
      </c>
      <c r="F2173" s="22" t="s">
        <v>20</v>
      </c>
      <c r="G2173" s="23" t="n">
        <v>1</v>
      </c>
      <c r="H2173" s="24" t="n">
        <v>1</v>
      </c>
      <c r="I2173" s="24" t="n">
        <v>40.7</v>
      </c>
      <c r="J2173" s="24" t="n">
        <v>0</v>
      </c>
      <c r="K2173" s="24" t="n">
        <v>-0</v>
      </c>
      <c r="L2173" s="24" t="n">
        <v>-0</v>
      </c>
      <c r="M2173" s="6" t="s">
        <f>=I2173+J2173+K2173+L2173</f>
      </c>
      <c r="N2173" s="22"/>
      <c r="O2173" s="22" t="s">
        <v>596</v>
      </c>
    </row>
    <row collapsed="false" customFormat="false" customHeight="false" hidden="false" ht="12.1" outlineLevel="0" r="2174">
      <c r="A2174" s="21" t="n">
        <v>46069.595381944</v>
      </c>
      <c r="B2174" s="22" t="s">
        <v>535</v>
      </c>
      <c r="C2174" s="22" t="s">
        <v>194</v>
      </c>
      <c r="D2174" s="22" t="s">
        <v>535</v>
      </c>
      <c r="E2174" s="22" t="s">
        <v>535</v>
      </c>
      <c r="F2174" s="22" t="s">
        <v>20</v>
      </c>
      <c r="G2174" s="23" t="n">
        <v>1</v>
      </c>
      <c r="H2174" s="24" t="n">
        <v>700</v>
      </c>
      <c r="I2174" s="24" t="n">
        <v>700</v>
      </c>
      <c r="J2174" s="24" t="n">
        <v>0</v>
      </c>
      <c r="K2174" s="24" t="n">
        <v>-0</v>
      </c>
      <c r="L2174" s="24" t="n">
        <v>-0</v>
      </c>
      <c r="M2174" s="6" t="s">
        <f>=I2174+J2174+K2174+L2174</f>
      </c>
      <c r="N2174" s="22"/>
      <c r="O2174" s="22" t="s">
        <v>643</v>
      </c>
    </row>
    <row collapsed="false" customFormat="false" customHeight="false" hidden="false" ht="12.1" outlineLevel="0" r="2175">
      <c r="A2175" s="20" t="n">
        <v>46069.595729167</v>
      </c>
      <c r="B2175" s="16" t="s">
        <v>86</v>
      </c>
      <c r="C2175" s="16" t="s">
        <v>838</v>
      </c>
      <c r="D2175" s="16" t="s">
        <v>380</v>
      </c>
      <c r="E2175" s="16" t="s">
        <v>50</v>
      </c>
      <c r="F2175" s="16" t="s">
        <v>20</v>
      </c>
      <c r="G2175" s="7" t="n">
        <v>2</v>
      </c>
      <c r="H2175" s="6" t="n">
        <v>1.057</v>
      </c>
      <c r="I2175" s="6" t="n">
        <v>-2.11</v>
      </c>
      <c r="J2175" s="6" t="n">
        <v>-0</v>
      </c>
      <c r="K2175" s="6" t="n">
        <v>-0</v>
      </c>
      <c r="L2175" s="6" t="n">
        <v>-0</v>
      </c>
      <c r="M2175" s="6" t="s">
        <f>=I2175+J2175+K2175+L2175</f>
      </c>
      <c r="N2175" s="16"/>
      <c r="O2175" s="16" t="s">
        <v>643</v>
      </c>
    </row>
    <row collapsed="false" customFormat="false" customHeight="false" hidden="false" ht="12.1" outlineLevel="0" r="2176">
      <c r="A2176" s="20" t="n">
        <v>46069.597488426</v>
      </c>
      <c r="B2176" s="16" t="s">
        <v>466</v>
      </c>
      <c r="C2176" s="16" t="s">
        <v>730</v>
      </c>
      <c r="D2176" s="16" t="s">
        <v>380</v>
      </c>
      <c r="E2176" s="16" t="s">
        <v>92</v>
      </c>
      <c r="F2176" s="16" t="s">
        <v>20</v>
      </c>
      <c r="G2176" s="7" t="n">
        <v>1</v>
      </c>
      <c r="H2176" s="6" t="n">
        <v>91</v>
      </c>
      <c r="I2176" s="6" t="n">
        <v>-910</v>
      </c>
      <c r="J2176" s="6" t="n">
        <v>-7.26</v>
      </c>
      <c r="K2176" s="6" t="n">
        <v>-0.08</v>
      </c>
      <c r="L2176" s="6" t="n">
        <v>-0</v>
      </c>
      <c r="M2176" s="6" t="s">
        <f>=I2176+J2176+K2176+L2176</f>
      </c>
      <c r="N2176" s="16"/>
      <c r="O2176" s="16" t="s">
        <v>643</v>
      </c>
    </row>
    <row collapsed="false" customFormat="false" customHeight="false" hidden="false" ht="12.1" outlineLevel="0" r="2177">
      <c r="A2177" s="37" t="n">
        <v>46069.601342593</v>
      </c>
      <c r="B2177" s="38" t="s">
        <v>612</v>
      </c>
      <c r="C2177" s="38" t="s">
        <v>262</v>
      </c>
      <c r="D2177" s="38" t="s">
        <v>612</v>
      </c>
      <c r="E2177" s="38" t="s">
        <v>612</v>
      </c>
      <c r="F2177" s="38" t="s">
        <v>20</v>
      </c>
      <c r="G2177" s="39" t="n">
        <v>1</v>
      </c>
      <c r="H2177" s="40" t="n">
        <v>-1874.71</v>
      </c>
      <c r="I2177" s="40" t="n">
        <v>-1874.71</v>
      </c>
      <c r="J2177" s="40" t="n">
        <v>0</v>
      </c>
      <c r="K2177" s="40" t="n">
        <v>-0</v>
      </c>
      <c r="L2177" s="40" t="n">
        <v>-0</v>
      </c>
      <c r="M2177" s="6" t="s">
        <f>=I2177+J2177+K2177+L2177</f>
      </c>
      <c r="N2177" s="38"/>
      <c r="O2177" s="38" t="s">
        <v>679</v>
      </c>
    </row>
    <row collapsed="false" customFormat="false" customHeight="false" hidden="false" ht="12.1" outlineLevel="0" r="2178">
      <c r="A2178" s="33" t="n">
        <v>46069.601342593</v>
      </c>
      <c r="B2178" s="34" t="s">
        <v>613</v>
      </c>
      <c r="C2178" s="34" t="s">
        <v>851</v>
      </c>
      <c r="D2178" s="34" t="s">
        <v>613</v>
      </c>
      <c r="E2178" s="34" t="s">
        <v>613</v>
      </c>
      <c r="F2178" s="34" t="s">
        <v>20</v>
      </c>
      <c r="G2178" s="35" t="n">
        <v>1</v>
      </c>
      <c r="H2178" s="36" t="n">
        <v>-118</v>
      </c>
      <c r="I2178" s="36" t="n">
        <v>-118</v>
      </c>
      <c r="J2178" s="36" t="n">
        <v>0</v>
      </c>
      <c r="K2178" s="36" t="n">
        <v>-0</v>
      </c>
      <c r="L2178" s="36" t="n">
        <v>-0</v>
      </c>
      <c r="M2178" s="6" t="s">
        <f>=I2178+J2178+K2178+L2178</f>
      </c>
      <c r="N2178" s="34"/>
      <c r="O2178" s="34" t="s">
        <v>679</v>
      </c>
    </row>
    <row collapsed="false" customFormat="false" customHeight="false" hidden="false" ht="12.1" outlineLevel="0" r="2179">
      <c r="A2179" s="21" t="n">
        <v>46069.601689815</v>
      </c>
      <c r="B2179" s="22" t="s">
        <v>535</v>
      </c>
      <c r="C2179" s="22" t="s">
        <v>194</v>
      </c>
      <c r="D2179" s="22" t="s">
        <v>535</v>
      </c>
      <c r="E2179" s="22" t="s">
        <v>535</v>
      </c>
      <c r="F2179" s="22" t="s">
        <v>20</v>
      </c>
      <c r="G2179" s="23" t="n">
        <v>1</v>
      </c>
      <c r="H2179" s="24" t="n">
        <v>1902.46</v>
      </c>
      <c r="I2179" s="24" t="n">
        <v>1902.46</v>
      </c>
      <c r="J2179" s="24" t="n">
        <v>0</v>
      </c>
      <c r="K2179" s="24" t="n">
        <v>-0</v>
      </c>
      <c r="L2179" s="24" t="n">
        <v>-0</v>
      </c>
      <c r="M2179" s="6" t="s">
        <f>=I2179+J2179+K2179+L2179</f>
      </c>
      <c r="N2179" s="22"/>
      <c r="O2179" s="22" t="s">
        <v>643</v>
      </c>
    </row>
    <row collapsed="false" customFormat="false" customHeight="false" hidden="false" ht="12.1" outlineLevel="0" r="2180">
      <c r="A2180" s="21" t="n">
        <v>46069.667199074</v>
      </c>
      <c r="B2180" s="22" t="s">
        <v>549</v>
      </c>
      <c r="C2180" s="22" t="s">
        <v>852</v>
      </c>
      <c r="D2180" s="22" t="s">
        <v>549</v>
      </c>
      <c r="E2180" s="22" t="s">
        <v>549</v>
      </c>
      <c r="F2180" s="22" t="s">
        <v>20</v>
      </c>
      <c r="G2180" s="23" t="n">
        <v>1</v>
      </c>
      <c r="H2180" s="24" t="n">
        <v>14.79</v>
      </c>
      <c r="I2180" s="24" t="n">
        <v>14.79</v>
      </c>
      <c r="J2180" s="24" t="n">
        <v>0</v>
      </c>
      <c r="K2180" s="24" t="n">
        <v>-0</v>
      </c>
      <c r="L2180" s="24" t="n">
        <v>-0</v>
      </c>
      <c r="M2180" s="6" t="s">
        <f>=I2180+J2180+K2180+L2180</f>
      </c>
      <c r="N2180" s="22"/>
      <c r="O2180" s="22" t="s">
        <v>643</v>
      </c>
    </row>
    <row collapsed="false" customFormat="false" customHeight="false" hidden="false" ht="12.1" outlineLevel="0" r="2181">
      <c r="A2181" s="20" t="n">
        <v>46069.86275463</v>
      </c>
      <c r="B2181" s="16" t="s">
        <v>488</v>
      </c>
      <c r="C2181" s="16" t="s">
        <v>853</v>
      </c>
      <c r="D2181" s="16" t="s">
        <v>380</v>
      </c>
      <c r="E2181" s="16" t="s">
        <v>18</v>
      </c>
      <c r="F2181" s="16" t="s">
        <v>20</v>
      </c>
      <c r="G2181" s="7" t="n">
        <v>20</v>
      </c>
      <c r="H2181" s="6" t="n">
        <v>87.2</v>
      </c>
      <c r="I2181" s="6" t="n">
        <v>-1744</v>
      </c>
      <c r="J2181" s="6" t="n">
        <v>-0</v>
      </c>
      <c r="K2181" s="6" t="n">
        <v>-0.16</v>
      </c>
      <c r="L2181" s="6" t="n">
        <v>-0</v>
      </c>
      <c r="M2181" s="6" t="s">
        <f>=I2181+J2181+K2181+L2181</f>
      </c>
      <c r="N2181" s="16"/>
      <c r="O2181" s="16" t="s">
        <v>643</v>
      </c>
    </row>
    <row collapsed="false" customFormat="false" customHeight="false" hidden="false" ht="12.1" outlineLevel="0" r="2182">
      <c r="A2182" s="29" t="n">
        <v>46069.903159722</v>
      </c>
      <c r="B2182" s="30" t="s">
        <v>488</v>
      </c>
      <c r="C2182" s="30" t="s">
        <v>853</v>
      </c>
      <c r="D2182" s="30" t="s">
        <v>381</v>
      </c>
      <c r="E2182" s="30" t="s">
        <v>18</v>
      </c>
      <c r="F2182" s="30" t="s">
        <v>20</v>
      </c>
      <c r="G2182" s="31" t="n">
        <v>-20</v>
      </c>
      <c r="H2182" s="32" t="n">
        <v>87.4</v>
      </c>
      <c r="I2182" s="32" t="n">
        <v>1748</v>
      </c>
      <c r="J2182" s="32" t="n">
        <v>0</v>
      </c>
      <c r="K2182" s="32" t="n">
        <v>-0.16</v>
      </c>
      <c r="L2182" s="32" t="n">
        <v>-0</v>
      </c>
      <c r="M2182" s="6" t="s">
        <f>=I2182+J2182+K2182+L2182</f>
      </c>
      <c r="N2182" s="30"/>
      <c r="O2182" s="30" t="s">
        <v>643</v>
      </c>
    </row>
    <row collapsed="false" customFormat="false" customHeight="false" hidden="false" ht="12.1" outlineLevel="0" r="2183">
      <c r="A2183" s="20" t="n">
        <v>46070.291666667</v>
      </c>
      <c r="B2183" s="16" t="s">
        <v>479</v>
      </c>
      <c r="C2183" s="16" t="s">
        <v>793</v>
      </c>
      <c r="D2183" s="16" t="s">
        <v>380</v>
      </c>
      <c r="E2183" s="16" t="s">
        <v>18</v>
      </c>
      <c r="F2183" s="16" t="s">
        <v>20</v>
      </c>
      <c r="G2183" s="7" t="n">
        <v>10</v>
      </c>
      <c r="H2183" s="6" t="n">
        <v>112.36</v>
      </c>
      <c r="I2183" s="6" t="n">
        <v>-1123.6</v>
      </c>
      <c r="J2183" s="6" t="n">
        <v>-0</v>
      </c>
      <c r="K2183" s="6" t="n">
        <v>-0.1</v>
      </c>
      <c r="L2183" s="6" t="n">
        <v>-0</v>
      </c>
      <c r="M2183" s="6" t="s">
        <f>=I2183+J2183+K2183+L2183</f>
      </c>
      <c r="N2183" s="16"/>
      <c r="O2183" s="16" t="s">
        <v>643</v>
      </c>
    </row>
    <row collapsed="false" customFormat="false" customHeight="false" hidden="false" ht="12.1" outlineLevel="0" r="2184">
      <c r="A2184" s="33" t="n">
        <v>46070.815115741</v>
      </c>
      <c r="B2184" s="34" t="s">
        <v>597</v>
      </c>
      <c r="C2184" s="34" t="s">
        <v>854</v>
      </c>
      <c r="D2184" s="34" t="s">
        <v>597</v>
      </c>
      <c r="E2184" s="34" t="s">
        <v>597</v>
      </c>
      <c r="F2184" s="34" t="s">
        <v>20</v>
      </c>
      <c r="G2184" s="35" t="n">
        <v>1</v>
      </c>
      <c r="H2184" s="36" t="n">
        <v>-0.88</v>
      </c>
      <c r="I2184" s="36" t="n">
        <v>-0.88</v>
      </c>
      <c r="J2184" s="36" t="n">
        <v>0</v>
      </c>
      <c r="K2184" s="36" t="n">
        <v>-0</v>
      </c>
      <c r="L2184" s="36" t="n">
        <v>-0</v>
      </c>
      <c r="M2184" s="6" t="s">
        <f>=I2184+J2184+K2184+L2184</f>
      </c>
      <c r="N2184" s="34"/>
      <c r="O2184" s="34" t="s">
        <v>643</v>
      </c>
    </row>
    <row collapsed="false" customFormat="false" customHeight="false" hidden="false" ht="12.1" outlineLevel="0" r="2185">
      <c r="A2185" s="21" t="n">
        <v>46071.53568287</v>
      </c>
      <c r="B2185" s="22" t="s">
        <v>644</v>
      </c>
      <c r="C2185" s="22" t="s">
        <v>855</v>
      </c>
      <c r="D2185" s="22" t="s">
        <v>549</v>
      </c>
      <c r="E2185" s="22" t="s">
        <v>549</v>
      </c>
      <c r="F2185" s="22" t="s">
        <v>20</v>
      </c>
      <c r="G2185" s="23" t="n">
        <v>1</v>
      </c>
      <c r="H2185" s="24" t="n">
        <v>0.19</v>
      </c>
      <c r="I2185" s="24" t="n">
        <v>0.19</v>
      </c>
      <c r="J2185" s="24" t="n">
        <v>0</v>
      </c>
      <c r="K2185" s="24" t="n">
        <v>-0</v>
      </c>
      <c r="L2185" s="24" t="n">
        <v>-0</v>
      </c>
      <c r="M2185" s="6" t="s">
        <f>=I2185+J2185+K2185+L2185</f>
      </c>
      <c r="N2185" s="22"/>
      <c r="O2185" s="22" t="s">
        <v>643</v>
      </c>
    </row>
    <row collapsed="false" customFormat="false" customHeight="false" hidden="false" ht="12.1" outlineLevel="0" r="2186">
      <c r="A2186" s="33" t="n">
        <v>46071.816365741</v>
      </c>
      <c r="B2186" s="34" t="s">
        <v>597</v>
      </c>
      <c r="C2186" s="34" t="s">
        <v>856</v>
      </c>
      <c r="D2186" s="34" t="s">
        <v>597</v>
      </c>
      <c r="E2186" s="34" t="s">
        <v>597</v>
      </c>
      <c r="F2186" s="34" t="s">
        <v>20</v>
      </c>
      <c r="G2186" s="35" t="n">
        <v>1</v>
      </c>
      <c r="H2186" s="36" t="n">
        <v>-0.22</v>
      </c>
      <c r="I2186" s="36" t="n">
        <v>-0.22</v>
      </c>
      <c r="J2186" s="36" t="n">
        <v>0</v>
      </c>
      <c r="K2186" s="36" t="n">
        <v>-0</v>
      </c>
      <c r="L2186" s="36" t="n">
        <v>-0</v>
      </c>
      <c r="M2186" s="6" t="s">
        <f>=I2186+J2186+K2186+L2186</f>
      </c>
      <c r="N2186" s="34"/>
      <c r="O2186" s="34" t="s">
        <v>643</v>
      </c>
    </row>
    <row collapsed="false" customFormat="false" customHeight="false" hidden="false" ht="12.1" outlineLevel="0" r="2187">
      <c r="A2187" s="29" t="n">
        <v>46072.417662037</v>
      </c>
      <c r="B2187" s="30" t="s">
        <v>467</v>
      </c>
      <c r="C2187" s="30" t="s">
        <v>731</v>
      </c>
      <c r="D2187" s="30" t="s">
        <v>381</v>
      </c>
      <c r="E2187" s="30" t="s">
        <v>92</v>
      </c>
      <c r="F2187" s="30" t="s">
        <v>20</v>
      </c>
      <c r="G2187" s="31" t="n">
        <v>-3</v>
      </c>
      <c r="H2187" s="32" t="n">
        <v>78.54</v>
      </c>
      <c r="I2187" s="32" t="n">
        <v>2356.2</v>
      </c>
      <c r="J2187" s="32" t="n">
        <v>38.01</v>
      </c>
      <c r="K2187" s="32" t="n">
        <v>-0.21</v>
      </c>
      <c r="L2187" s="32" t="n">
        <v>-0</v>
      </c>
      <c r="M2187" s="6" t="s">
        <f>=I2187+J2187+K2187+L2187</f>
      </c>
      <c r="N2187" s="30"/>
      <c r="O2187" s="30" t="s">
        <v>643</v>
      </c>
    </row>
    <row collapsed="false" customFormat="false" customHeight="false" hidden="false" ht="12.1" outlineLevel="0" r="2188">
      <c r="A2188" s="29" t="n">
        <v>46072.41849537</v>
      </c>
      <c r="B2188" s="30" t="s">
        <v>410</v>
      </c>
      <c r="C2188" s="30" t="s">
        <v>577</v>
      </c>
      <c r="D2188" s="30" t="s">
        <v>381</v>
      </c>
      <c r="E2188" s="30" t="s">
        <v>18</v>
      </c>
      <c r="F2188" s="30" t="s">
        <v>20</v>
      </c>
      <c r="G2188" s="31" t="n">
        <v>-1000</v>
      </c>
      <c r="H2188" s="32" t="n">
        <v>0.4363</v>
      </c>
      <c r="I2188" s="32" t="n">
        <v>436.3</v>
      </c>
      <c r="J2188" s="32" t="n">
        <v>0</v>
      </c>
      <c r="K2188" s="32" t="n">
        <v>-0.04</v>
      </c>
      <c r="L2188" s="32" t="n">
        <v>-0</v>
      </c>
      <c r="M2188" s="6" t="s">
        <f>=I2188+J2188+K2188+L2188</f>
      </c>
      <c r="N2188" s="30"/>
      <c r="O2188" s="30" t="s">
        <v>643</v>
      </c>
    </row>
    <row collapsed="false" customFormat="false" customHeight="false" hidden="false" ht="12.1" outlineLevel="0" r="2189">
      <c r="A2189" s="29" t="n">
        <v>46072.418738426</v>
      </c>
      <c r="B2189" s="30" t="s">
        <v>482</v>
      </c>
      <c r="C2189" s="30" t="s">
        <v>801</v>
      </c>
      <c r="D2189" s="30" t="s">
        <v>381</v>
      </c>
      <c r="E2189" s="30" t="s">
        <v>18</v>
      </c>
      <c r="F2189" s="30" t="s">
        <v>20</v>
      </c>
      <c r="G2189" s="31" t="n">
        <v>-1</v>
      </c>
      <c r="H2189" s="32" t="n">
        <v>424.35</v>
      </c>
      <c r="I2189" s="32" t="n">
        <v>424.35</v>
      </c>
      <c r="J2189" s="32" t="n">
        <v>0</v>
      </c>
      <c r="K2189" s="32" t="n">
        <v>-0.04</v>
      </c>
      <c r="L2189" s="32" t="n">
        <v>-0</v>
      </c>
      <c r="M2189" s="6" t="s">
        <f>=I2189+J2189+K2189+L2189</f>
      </c>
      <c r="N2189" s="30"/>
      <c r="O2189" s="30" t="s">
        <v>643</v>
      </c>
    </row>
    <row collapsed="false" customFormat="false" customHeight="false" hidden="false" ht="12.1" outlineLevel="0" r="2190">
      <c r="A2190" s="29" t="n">
        <v>46072.499375</v>
      </c>
      <c r="B2190" s="30" t="s">
        <v>466</v>
      </c>
      <c r="C2190" s="30" t="s">
        <v>730</v>
      </c>
      <c r="D2190" s="30" t="s">
        <v>381</v>
      </c>
      <c r="E2190" s="30" t="s">
        <v>92</v>
      </c>
      <c r="F2190" s="30" t="s">
        <v>20</v>
      </c>
      <c r="G2190" s="31" t="n">
        <v>-3</v>
      </c>
      <c r="H2190" s="32" t="n">
        <v>93.58</v>
      </c>
      <c r="I2190" s="32" t="n">
        <v>2807.4</v>
      </c>
      <c r="J2190" s="32" t="n">
        <v>24.39</v>
      </c>
      <c r="K2190" s="32" t="n">
        <v>-0.25</v>
      </c>
      <c r="L2190" s="32" t="n">
        <v>-0</v>
      </c>
      <c r="M2190" s="6" t="s">
        <f>=I2190+J2190+K2190+L2190</f>
      </c>
      <c r="N2190" s="30"/>
      <c r="O2190" s="30" t="s">
        <v>643</v>
      </c>
    </row>
    <row collapsed="false" customFormat="false" customHeight="false" hidden="false" ht="12.1" outlineLevel="0" r="2191">
      <c r="A2191" s="20" t="n">
        <v>46072.851226852</v>
      </c>
      <c r="B2191" s="16" t="s">
        <v>124</v>
      </c>
      <c r="C2191" s="16" t="s">
        <v>857</v>
      </c>
      <c r="D2191" s="16" t="s">
        <v>380</v>
      </c>
      <c r="E2191" s="16" t="s">
        <v>92</v>
      </c>
      <c r="F2191" s="16" t="s">
        <v>20</v>
      </c>
      <c r="G2191" s="7" t="n">
        <v>7</v>
      </c>
      <c r="H2191" s="6" t="n">
        <v>92.783</v>
      </c>
      <c r="I2191" s="6" t="n">
        <v>-6494.81</v>
      </c>
      <c r="J2191" s="6" t="n">
        <v>-301.63</v>
      </c>
      <c r="K2191" s="6" t="n">
        <v>-0.58</v>
      </c>
      <c r="L2191" s="6" t="n">
        <v>-0</v>
      </c>
      <c r="M2191" s="6" t="s">
        <f>=I2191+J2191+K2191+L2191</f>
      </c>
      <c r="N2191" s="16"/>
      <c r="O2191" s="16" t="s">
        <v>643</v>
      </c>
    </row>
    <row collapsed="false" customFormat="false" customHeight="false" hidden="false" ht="12.1" outlineLevel="0" r="2192">
      <c r="A2192" s="20" t="n">
        <v>46073.696018519</v>
      </c>
      <c r="B2192" s="16" t="s">
        <v>400</v>
      </c>
      <c r="C2192" s="16" t="s">
        <v>561</v>
      </c>
      <c r="D2192" s="16" t="s">
        <v>380</v>
      </c>
      <c r="E2192" s="16" t="s">
        <v>18</v>
      </c>
      <c r="F2192" s="16" t="s">
        <v>20</v>
      </c>
      <c r="G2192" s="7" t="n">
        <v>30</v>
      </c>
      <c r="H2192" s="6" t="n">
        <v>87.8</v>
      </c>
      <c r="I2192" s="6" t="n">
        <v>-2634</v>
      </c>
      <c r="J2192" s="6" t="n">
        <v>-0</v>
      </c>
      <c r="K2192" s="6" t="n">
        <v>-0.24</v>
      </c>
      <c r="L2192" s="6" t="n">
        <v>-0</v>
      </c>
      <c r="M2192" s="6" t="s">
        <f>=I2192+J2192+K2192+L2192</f>
      </c>
      <c r="N2192" s="16"/>
      <c r="O2192" s="16" t="s">
        <v>643</v>
      </c>
    </row>
    <row collapsed="false" customFormat="false" customHeight="false" hidden="false" ht="12.1" outlineLevel="0" r="2193">
      <c r="A2193" s="29" t="n">
        <v>46073.696516204</v>
      </c>
      <c r="B2193" s="30" t="s">
        <v>475</v>
      </c>
      <c r="C2193" s="30" t="s">
        <v>762</v>
      </c>
      <c r="D2193" s="30" t="s">
        <v>381</v>
      </c>
      <c r="E2193" s="30" t="s">
        <v>18</v>
      </c>
      <c r="F2193" s="30" t="s">
        <v>20</v>
      </c>
      <c r="G2193" s="31" t="n">
        <v>-32</v>
      </c>
      <c r="H2193" s="32" t="n">
        <v>109.3</v>
      </c>
      <c r="I2193" s="32" t="n">
        <v>3497.6</v>
      </c>
      <c r="J2193" s="32" t="n">
        <v>0</v>
      </c>
      <c r="K2193" s="32" t="n">
        <v>-0.31</v>
      </c>
      <c r="L2193" s="32" t="n">
        <v>-0</v>
      </c>
      <c r="M2193" s="6" t="s">
        <f>=I2193+J2193+K2193+L2193</f>
      </c>
      <c r="N2193" s="30"/>
      <c r="O2193" s="30" t="s">
        <v>643</v>
      </c>
    </row>
    <row collapsed="false" customFormat="false" customHeight="false" hidden="false" ht="12.1" outlineLevel="0" r="2194">
      <c r="A2194" s="20" t="n">
        <v>46073.697847222</v>
      </c>
      <c r="B2194" s="16" t="s">
        <v>400</v>
      </c>
      <c r="C2194" s="16" t="s">
        <v>561</v>
      </c>
      <c r="D2194" s="16" t="s">
        <v>380</v>
      </c>
      <c r="E2194" s="16" t="s">
        <v>18</v>
      </c>
      <c r="F2194" s="16" t="s">
        <v>20</v>
      </c>
      <c r="G2194" s="7" t="n">
        <v>10</v>
      </c>
      <c r="H2194" s="6" t="n">
        <v>87.88</v>
      </c>
      <c r="I2194" s="6" t="n">
        <v>-878.8</v>
      </c>
      <c r="J2194" s="6" t="n">
        <v>-0</v>
      </c>
      <c r="K2194" s="6" t="n">
        <v>-0.08</v>
      </c>
      <c r="L2194" s="6" t="n">
        <v>-0</v>
      </c>
      <c r="M2194" s="6" t="s">
        <f>=I2194+J2194+K2194+L2194</f>
      </c>
      <c r="N2194" s="16"/>
      <c r="O2194" s="16" t="s">
        <v>643</v>
      </c>
    </row>
    <row collapsed="false" customFormat="false" customHeight="false" hidden="false" ht="12.1" outlineLevel="0" r="2195">
      <c r="A2195" s="33" t="n">
        <v>46073.814699074</v>
      </c>
      <c r="B2195" s="34" t="s">
        <v>597</v>
      </c>
      <c r="C2195" s="34" t="s">
        <v>858</v>
      </c>
      <c r="D2195" s="34" t="s">
        <v>597</v>
      </c>
      <c r="E2195" s="34" t="s">
        <v>597</v>
      </c>
      <c r="F2195" s="34" t="s">
        <v>20</v>
      </c>
      <c r="G2195" s="35" t="n">
        <v>1</v>
      </c>
      <c r="H2195" s="36" t="n">
        <v>-2.5</v>
      </c>
      <c r="I2195" s="36" t="n">
        <v>-2.5</v>
      </c>
      <c r="J2195" s="36" t="n">
        <v>0</v>
      </c>
      <c r="K2195" s="36" t="n">
        <v>-0</v>
      </c>
      <c r="L2195" s="36" t="n">
        <v>-0</v>
      </c>
      <c r="M2195" s="6" t="s">
        <f>=I2195+J2195+K2195+L2195</f>
      </c>
      <c r="N2195" s="34"/>
      <c r="O2195" s="34" t="s">
        <v>643</v>
      </c>
    </row>
    <row collapsed="false" customFormat="false" customHeight="false" hidden="false" ht="12.1" outlineLevel="0" r="2196">
      <c r="A2196" s="21" t="n">
        <v>46076.387835648</v>
      </c>
      <c r="B2196" s="22" t="s">
        <v>535</v>
      </c>
      <c r="C2196" s="22" t="s">
        <v>194</v>
      </c>
      <c r="D2196" s="22" t="s">
        <v>535</v>
      </c>
      <c r="E2196" s="22" t="s">
        <v>535</v>
      </c>
      <c r="F2196" s="22" t="s">
        <v>20</v>
      </c>
      <c r="G2196" s="23" t="n">
        <v>1</v>
      </c>
      <c r="H2196" s="24" t="n">
        <v>500</v>
      </c>
      <c r="I2196" s="24" t="n">
        <v>500</v>
      </c>
      <c r="J2196" s="24" t="n">
        <v>0</v>
      </c>
      <c r="K2196" s="24" t="n">
        <v>-0</v>
      </c>
      <c r="L2196" s="24" t="n">
        <v>-0</v>
      </c>
      <c r="M2196" s="6" t="s">
        <f>=I2196+J2196+K2196+L2196</f>
      </c>
      <c r="N2196" s="22"/>
      <c r="O2196" s="22" t="s">
        <v>643</v>
      </c>
    </row>
    <row collapsed="false" customFormat="false" customHeight="false" hidden="false" ht="12.1" outlineLevel="0" r="2197">
      <c r="A2197" s="29" t="n">
        <v>46076.627777778</v>
      </c>
      <c r="B2197" s="30" t="s">
        <v>390</v>
      </c>
      <c r="C2197" s="30" t="s">
        <v>545</v>
      </c>
      <c r="D2197" s="30" t="s">
        <v>381</v>
      </c>
      <c r="E2197" s="30" t="s">
        <v>18</v>
      </c>
      <c r="F2197" s="30" t="s">
        <v>20</v>
      </c>
      <c r="G2197" s="31" t="n">
        <v>-10</v>
      </c>
      <c r="H2197" s="32" t="n">
        <v>57.57</v>
      </c>
      <c r="I2197" s="32" t="n">
        <v>575.7</v>
      </c>
      <c r="J2197" s="32" t="n">
        <v>0</v>
      </c>
      <c r="K2197" s="32" t="n">
        <v>-0.35</v>
      </c>
      <c r="L2197" s="32" t="n">
        <v>-0</v>
      </c>
      <c r="M2197" s="6" t="s">
        <f>=I2197+J2197+K2197+L2197</f>
      </c>
      <c r="N2197" s="30"/>
      <c r="O2197" s="30" t="s">
        <v>639</v>
      </c>
    </row>
    <row collapsed="false" customFormat="false" customHeight="false" hidden="false" ht="12.1" outlineLevel="0" r="2198">
      <c r="A2198" s="20" t="n">
        <v>46076.63125</v>
      </c>
      <c r="B2198" s="16" t="s">
        <v>17</v>
      </c>
      <c r="C2198" s="16" t="s">
        <v>538</v>
      </c>
      <c r="D2198" s="16" t="s">
        <v>380</v>
      </c>
      <c r="E2198" s="16" t="s">
        <v>18</v>
      </c>
      <c r="F2198" s="16" t="s">
        <v>20</v>
      </c>
      <c r="G2198" s="7" t="n">
        <v>1</v>
      </c>
      <c r="H2198" s="6" t="n">
        <v>314.04</v>
      </c>
      <c r="I2198" s="6" t="n">
        <v>-314.04</v>
      </c>
      <c r="J2198" s="6" t="n">
        <v>-0</v>
      </c>
      <c r="K2198" s="6" t="n">
        <v>-0.18</v>
      </c>
      <c r="L2198" s="6" t="n">
        <v>-0</v>
      </c>
      <c r="M2198" s="6" t="s">
        <f>=I2198+J2198+K2198+L2198</f>
      </c>
      <c r="N2198" s="16"/>
      <c r="O2198" s="16" t="s">
        <v>639</v>
      </c>
    </row>
    <row collapsed="false" customFormat="false" customHeight="false" hidden="false" ht="12.1" outlineLevel="0" r="2199">
      <c r="A2199" s="29" t="n">
        <v>46076.636956019</v>
      </c>
      <c r="B2199" s="30" t="s">
        <v>458</v>
      </c>
      <c r="C2199" s="30" t="s">
        <v>704</v>
      </c>
      <c r="D2199" s="30" t="s">
        <v>381</v>
      </c>
      <c r="E2199" s="30" t="s">
        <v>18</v>
      </c>
      <c r="F2199" s="30" t="s">
        <v>20</v>
      </c>
      <c r="G2199" s="31" t="n">
        <v>-20</v>
      </c>
      <c r="H2199" s="32" t="n">
        <v>63.41</v>
      </c>
      <c r="I2199" s="32" t="n">
        <v>1268.2</v>
      </c>
      <c r="J2199" s="32" t="n">
        <v>0</v>
      </c>
      <c r="K2199" s="32" t="n">
        <v>-0.76</v>
      </c>
      <c r="L2199" s="32" t="n">
        <v>-0</v>
      </c>
      <c r="M2199" s="6" t="s">
        <f>=I2199+J2199+K2199+L2199</f>
      </c>
      <c r="N2199" s="30"/>
      <c r="O2199" s="30" t="s">
        <v>639</v>
      </c>
    </row>
    <row collapsed="false" customFormat="false" customHeight="false" hidden="false" ht="12.1" outlineLevel="0" r="2200">
      <c r="A2200" s="20" t="n">
        <v>46076.639930556</v>
      </c>
      <c r="B2200" s="16" t="s">
        <v>17</v>
      </c>
      <c r="C2200" s="16" t="s">
        <v>538</v>
      </c>
      <c r="D2200" s="16" t="s">
        <v>380</v>
      </c>
      <c r="E2200" s="16" t="s">
        <v>18</v>
      </c>
      <c r="F2200" s="16" t="s">
        <v>20</v>
      </c>
      <c r="G2200" s="7" t="n">
        <v>4</v>
      </c>
      <c r="H2200" s="6" t="n">
        <v>314.02</v>
      </c>
      <c r="I2200" s="6" t="n">
        <v>-1256.08</v>
      </c>
      <c r="J2200" s="6" t="n">
        <v>-0</v>
      </c>
      <c r="K2200" s="6" t="n">
        <v>-0.76</v>
      </c>
      <c r="L2200" s="6" t="n">
        <v>-0</v>
      </c>
      <c r="M2200" s="6" t="s">
        <f>=I2200+J2200+K2200+L2200</f>
      </c>
      <c r="N2200" s="16"/>
      <c r="O2200" s="16" t="s">
        <v>639</v>
      </c>
    </row>
    <row collapsed="false" customFormat="false" customHeight="false" hidden="false" ht="12.1" outlineLevel="0" r="2201">
      <c r="A2201" s="21" t="n">
        <v>46076.642291667</v>
      </c>
      <c r="B2201" s="22" t="s">
        <v>535</v>
      </c>
      <c r="C2201" s="22" t="s">
        <v>194</v>
      </c>
      <c r="D2201" s="22" t="s">
        <v>535</v>
      </c>
      <c r="E2201" s="22" t="s">
        <v>535</v>
      </c>
      <c r="F2201" s="22" t="s">
        <v>20</v>
      </c>
      <c r="G2201" s="23" t="n">
        <v>1</v>
      </c>
      <c r="H2201" s="24" t="n">
        <v>250</v>
      </c>
      <c r="I2201" s="24" t="n">
        <v>250</v>
      </c>
      <c r="J2201" s="24" t="n">
        <v>0</v>
      </c>
      <c r="K2201" s="24" t="n">
        <v>-0</v>
      </c>
      <c r="L2201" s="24" t="n">
        <v>-0</v>
      </c>
      <c r="M2201" s="6" t="s">
        <f>=I2201+J2201+K2201+L2201</f>
      </c>
      <c r="N2201" s="22"/>
      <c r="O2201" s="22" t="s">
        <v>679</v>
      </c>
    </row>
    <row collapsed="false" customFormat="false" customHeight="false" hidden="false" ht="12.1" outlineLevel="0" r="2202">
      <c r="A2202" s="20" t="n">
        <v>46076.642476852</v>
      </c>
      <c r="B2202" s="16" t="s">
        <v>54</v>
      </c>
      <c r="C2202" s="16" t="s">
        <v>681</v>
      </c>
      <c r="D2202" s="16" t="s">
        <v>380</v>
      </c>
      <c r="E2202" s="16" t="s">
        <v>50</v>
      </c>
      <c r="F2202" s="16" t="s">
        <v>20</v>
      </c>
      <c r="G2202" s="7" t="n">
        <v>120</v>
      </c>
      <c r="H2202" s="6" t="n">
        <v>1.907</v>
      </c>
      <c r="I2202" s="6" t="n">
        <v>-228.84</v>
      </c>
      <c r="J2202" s="6" t="n">
        <v>-0</v>
      </c>
      <c r="K2202" s="6" t="n">
        <v>-0</v>
      </c>
      <c r="L2202" s="6" t="n">
        <v>-0</v>
      </c>
      <c r="M2202" s="6" t="s">
        <f>=I2202+J2202+K2202+L2202</f>
      </c>
      <c r="N2202" s="16"/>
      <c r="O2202" s="16" t="s">
        <v>679</v>
      </c>
    </row>
    <row collapsed="false" customFormat="false" customHeight="false" hidden="false" ht="12.1" outlineLevel="0" r="2203">
      <c r="A2203" s="29" t="n">
        <v>46076.658969907</v>
      </c>
      <c r="B2203" s="30" t="s">
        <v>481</v>
      </c>
      <c r="C2203" s="30" t="s">
        <v>800</v>
      </c>
      <c r="D2203" s="30" t="s">
        <v>381</v>
      </c>
      <c r="E2203" s="30" t="s">
        <v>18</v>
      </c>
      <c r="F2203" s="30" t="s">
        <v>20</v>
      </c>
      <c r="G2203" s="31" t="n">
        <v>-5000</v>
      </c>
      <c r="H2203" s="32" t="n">
        <v>0.13295</v>
      </c>
      <c r="I2203" s="32" t="n">
        <v>664.75</v>
      </c>
      <c r="J2203" s="32" t="n">
        <v>0</v>
      </c>
      <c r="K2203" s="32" t="n">
        <v>-0.06</v>
      </c>
      <c r="L2203" s="32" t="n">
        <v>-0</v>
      </c>
      <c r="M2203" s="6" t="s">
        <f>=I2203+J2203+K2203+L2203</f>
      </c>
      <c r="N2203" s="30"/>
      <c r="O2203" s="30" t="s">
        <v>643</v>
      </c>
    </row>
    <row collapsed="false" customFormat="false" customHeight="false" hidden="false" ht="12.1" outlineLevel="0" r="2204">
      <c r="A2204" s="29" t="n">
        <v>46076.658969907</v>
      </c>
      <c r="B2204" s="30" t="s">
        <v>481</v>
      </c>
      <c r="C2204" s="30" t="s">
        <v>800</v>
      </c>
      <c r="D2204" s="30" t="s">
        <v>381</v>
      </c>
      <c r="E2204" s="30" t="s">
        <v>18</v>
      </c>
      <c r="F2204" s="30" t="s">
        <v>20</v>
      </c>
      <c r="G2204" s="31" t="n">
        <v>-20000</v>
      </c>
      <c r="H2204" s="32" t="n">
        <v>0.13295</v>
      </c>
      <c r="I2204" s="32" t="n">
        <v>2659</v>
      </c>
      <c r="J2204" s="32" t="n">
        <v>0</v>
      </c>
      <c r="K2204" s="32" t="n">
        <v>-0.24</v>
      </c>
      <c r="L2204" s="32" t="n">
        <v>-0</v>
      </c>
      <c r="M2204" s="6" t="s">
        <f>=I2204+J2204+K2204+L2204</f>
      </c>
      <c r="N2204" s="30"/>
      <c r="O2204" s="30" t="s">
        <v>643</v>
      </c>
    </row>
    <row collapsed="false" customFormat="false" customHeight="false" hidden="false" ht="12.1" outlineLevel="0" r="2205">
      <c r="A2205" s="29" t="n">
        <v>46076.659791667</v>
      </c>
      <c r="B2205" s="30" t="s">
        <v>400</v>
      </c>
      <c r="C2205" s="30" t="s">
        <v>561</v>
      </c>
      <c r="D2205" s="30" t="s">
        <v>381</v>
      </c>
      <c r="E2205" s="30" t="s">
        <v>18</v>
      </c>
      <c r="F2205" s="30" t="s">
        <v>20</v>
      </c>
      <c r="G2205" s="31" t="n">
        <v>-40</v>
      </c>
      <c r="H2205" s="32" t="n">
        <v>88.44</v>
      </c>
      <c r="I2205" s="32" t="n">
        <v>3537.6</v>
      </c>
      <c r="J2205" s="32" t="n">
        <v>0</v>
      </c>
      <c r="K2205" s="32" t="n">
        <v>-0.32</v>
      </c>
      <c r="L2205" s="32" t="n">
        <v>-0</v>
      </c>
      <c r="M2205" s="6" t="s">
        <f>=I2205+J2205+K2205+L2205</f>
      </c>
      <c r="N2205" s="30"/>
      <c r="O2205" s="30" t="s">
        <v>643</v>
      </c>
    </row>
    <row collapsed="false" customFormat="false" customHeight="false" hidden="false" ht="12.1" outlineLevel="0" r="2206">
      <c r="A2206" s="29" t="n">
        <v>46076.659930556</v>
      </c>
      <c r="B2206" s="30" t="s">
        <v>479</v>
      </c>
      <c r="C2206" s="30" t="s">
        <v>793</v>
      </c>
      <c r="D2206" s="30" t="s">
        <v>381</v>
      </c>
      <c r="E2206" s="30" t="s">
        <v>18</v>
      </c>
      <c r="F2206" s="30" t="s">
        <v>20</v>
      </c>
      <c r="G2206" s="31" t="n">
        <v>-10</v>
      </c>
      <c r="H2206" s="32" t="n">
        <v>111.3</v>
      </c>
      <c r="I2206" s="32" t="n">
        <v>1113</v>
      </c>
      <c r="J2206" s="32" t="n">
        <v>0</v>
      </c>
      <c r="K2206" s="32" t="n">
        <v>-0.1</v>
      </c>
      <c r="L2206" s="32" t="n">
        <v>-0</v>
      </c>
      <c r="M2206" s="6" t="s">
        <f>=I2206+J2206+K2206+L2206</f>
      </c>
      <c r="N2206" s="30"/>
      <c r="O2206" s="30" t="s">
        <v>643</v>
      </c>
    </row>
    <row collapsed="false" customFormat="false" customHeight="false" hidden="false" ht="12.1" outlineLevel="0" r="2207">
      <c r="A2207" s="29" t="n">
        <v>46076.731215278</v>
      </c>
      <c r="B2207" s="30" t="s">
        <v>23</v>
      </c>
      <c r="C2207" s="30" t="s">
        <v>603</v>
      </c>
      <c r="D2207" s="30" t="s">
        <v>381</v>
      </c>
      <c r="E2207" s="30" t="s">
        <v>18</v>
      </c>
      <c r="F2207" s="30" t="s">
        <v>20</v>
      </c>
      <c r="G2207" s="31" t="n">
        <v>-32</v>
      </c>
      <c r="H2207" s="32" t="n">
        <v>122.8</v>
      </c>
      <c r="I2207" s="32" t="n">
        <v>3929.6</v>
      </c>
      <c r="J2207" s="32" t="n">
        <v>0</v>
      </c>
      <c r="K2207" s="32" t="n">
        <v>-0.35</v>
      </c>
      <c r="L2207" s="32" t="n">
        <v>-0</v>
      </c>
      <c r="M2207" s="6" t="s">
        <f>=I2207+J2207+K2207+L2207</f>
      </c>
      <c r="N2207" s="30"/>
      <c r="O2207" s="30" t="s">
        <v>643</v>
      </c>
    </row>
    <row collapsed="false" customFormat="false" customHeight="false" hidden="false" ht="12.1" outlineLevel="0" r="2208">
      <c r="A2208" s="29" t="n">
        <v>46077.416724537</v>
      </c>
      <c r="B2208" s="30" t="s">
        <v>469</v>
      </c>
      <c r="C2208" s="30" t="s">
        <v>734</v>
      </c>
      <c r="D2208" s="30" t="s">
        <v>381</v>
      </c>
      <c r="E2208" s="30" t="s">
        <v>92</v>
      </c>
      <c r="F2208" s="30" t="s">
        <v>20</v>
      </c>
      <c r="G2208" s="31" t="n">
        <v>-1</v>
      </c>
      <c r="H2208" s="32" t="n">
        <v>76</v>
      </c>
      <c r="I2208" s="32" t="n">
        <v>760</v>
      </c>
      <c r="J2208" s="32" t="n">
        <v>14.38</v>
      </c>
      <c r="K2208" s="32" t="n">
        <v>-0.07</v>
      </c>
      <c r="L2208" s="32" t="n">
        <v>-0</v>
      </c>
      <c r="M2208" s="6" t="s">
        <f>=I2208+J2208+K2208+L2208</f>
      </c>
      <c r="N2208" s="30"/>
      <c r="O2208" s="30" t="s">
        <v>643</v>
      </c>
    </row>
    <row collapsed="false" customFormat="false" customHeight="false" hidden="false" ht="12.1" outlineLevel="0" r="2209">
      <c r="A2209" s="29" t="n">
        <v>46077.424131944</v>
      </c>
      <c r="B2209" s="30" t="s">
        <v>476</v>
      </c>
      <c r="C2209" s="30" t="s">
        <v>773</v>
      </c>
      <c r="D2209" s="30" t="s">
        <v>381</v>
      </c>
      <c r="E2209" s="30" t="s">
        <v>92</v>
      </c>
      <c r="F2209" s="30" t="s">
        <v>20</v>
      </c>
      <c r="G2209" s="31" t="n">
        <v>-1</v>
      </c>
      <c r="H2209" s="32" t="n">
        <v>101.88</v>
      </c>
      <c r="I2209" s="32" t="n">
        <v>1018.8</v>
      </c>
      <c r="J2209" s="32" t="n">
        <v>5.42</v>
      </c>
      <c r="K2209" s="32" t="n">
        <v>-0.09</v>
      </c>
      <c r="L2209" s="32" t="n">
        <v>-0</v>
      </c>
      <c r="M2209" s="6" t="s">
        <f>=I2209+J2209+K2209+L2209</f>
      </c>
      <c r="N2209" s="30"/>
      <c r="O2209" s="30" t="s">
        <v>643</v>
      </c>
    </row>
    <row collapsed="false" customFormat="false" customHeight="false" hidden="false" ht="12.1" outlineLevel="0" r="2210">
      <c r="A2210" s="29" t="n">
        <v>46077.424178241</v>
      </c>
      <c r="B2210" s="30" t="s">
        <v>471</v>
      </c>
      <c r="C2210" s="30" t="s">
        <v>736</v>
      </c>
      <c r="D2210" s="30" t="s">
        <v>381</v>
      </c>
      <c r="E2210" s="30" t="s">
        <v>92</v>
      </c>
      <c r="F2210" s="30" t="s">
        <v>20</v>
      </c>
      <c r="G2210" s="31" t="n">
        <v>-1</v>
      </c>
      <c r="H2210" s="32" t="n">
        <v>98.79</v>
      </c>
      <c r="I2210" s="32" t="n">
        <v>987.9</v>
      </c>
      <c r="J2210" s="32" t="n">
        <v>12.95</v>
      </c>
      <c r="K2210" s="32" t="n">
        <v>-0.09</v>
      </c>
      <c r="L2210" s="32" t="n">
        <v>-0</v>
      </c>
      <c r="M2210" s="6" t="s">
        <f>=I2210+J2210+K2210+L2210</f>
      </c>
      <c r="N2210" s="30"/>
      <c r="O2210" s="30" t="s">
        <v>643</v>
      </c>
    </row>
    <row collapsed="false" customFormat="false" customHeight="false" hidden="false" ht="12.1" outlineLevel="0" r="2211">
      <c r="A2211" s="29" t="n">
        <v>46077.428958333</v>
      </c>
      <c r="B2211" s="30" t="s">
        <v>483</v>
      </c>
      <c r="C2211" s="30" t="s">
        <v>804</v>
      </c>
      <c r="D2211" s="30" t="s">
        <v>381</v>
      </c>
      <c r="E2211" s="30" t="s">
        <v>92</v>
      </c>
      <c r="F2211" s="30" t="s">
        <v>20</v>
      </c>
      <c r="G2211" s="31" t="n">
        <v>-1</v>
      </c>
      <c r="H2211" s="32" t="n">
        <v>98.74</v>
      </c>
      <c r="I2211" s="32" t="n">
        <v>987.4</v>
      </c>
      <c r="J2211" s="32" t="n">
        <v>25.5</v>
      </c>
      <c r="K2211" s="32" t="n">
        <v>-0.09</v>
      </c>
      <c r="L2211" s="32" t="n">
        <v>-0</v>
      </c>
      <c r="M2211" s="6" t="s">
        <f>=I2211+J2211+K2211+L2211</f>
      </c>
      <c r="N2211" s="30"/>
      <c r="O2211" s="30" t="s">
        <v>643</v>
      </c>
    </row>
    <row collapsed="false" customFormat="false" customHeight="false" hidden="false" ht="12.1" outlineLevel="0" r="2212">
      <c r="A2212" s="29" t="n">
        <v>46077.429548611</v>
      </c>
      <c r="B2212" s="30" t="s">
        <v>484</v>
      </c>
      <c r="C2212" s="30" t="s">
        <v>807</v>
      </c>
      <c r="D2212" s="30" t="s">
        <v>381</v>
      </c>
      <c r="E2212" s="30" t="s">
        <v>92</v>
      </c>
      <c r="F2212" s="30" t="s">
        <v>20</v>
      </c>
      <c r="G2212" s="31" t="n">
        <v>-1</v>
      </c>
      <c r="H2212" s="32" t="n">
        <v>84.71</v>
      </c>
      <c r="I2212" s="32" t="n">
        <v>847.1</v>
      </c>
      <c r="J2212" s="32" t="n">
        <v>8.5</v>
      </c>
      <c r="K2212" s="32" t="n">
        <v>-0.08</v>
      </c>
      <c r="L2212" s="32" t="n">
        <v>-0</v>
      </c>
      <c r="M2212" s="6" t="s">
        <f>=I2212+J2212+K2212+L2212</f>
      </c>
      <c r="N2212" s="30"/>
      <c r="O2212" s="30" t="s">
        <v>643</v>
      </c>
    </row>
    <row collapsed="false" customFormat="false" customHeight="false" hidden="false" ht="12.1" outlineLevel="0" r="2213">
      <c r="A2213" s="29" t="n">
        <v>46077.437418981</v>
      </c>
      <c r="B2213" s="30" t="s">
        <v>86</v>
      </c>
      <c r="C2213" s="30" t="s">
        <v>838</v>
      </c>
      <c r="D2213" s="30" t="s">
        <v>381</v>
      </c>
      <c r="E2213" s="30" t="s">
        <v>50</v>
      </c>
      <c r="F2213" s="30" t="s">
        <v>20</v>
      </c>
      <c r="G2213" s="31" t="n">
        <v>-175</v>
      </c>
      <c r="H2213" s="32" t="n">
        <v>1.062</v>
      </c>
      <c r="I2213" s="32" t="n">
        <v>185.85</v>
      </c>
      <c r="J2213" s="32" t="n">
        <v>0</v>
      </c>
      <c r="K2213" s="32" t="n">
        <v>-0</v>
      </c>
      <c r="L2213" s="32" t="n">
        <v>-0</v>
      </c>
      <c r="M2213" s="6" t="s">
        <f>=I2213+J2213+K2213+L2213</f>
      </c>
      <c r="N2213" s="30"/>
      <c r="O2213" s="30" t="s">
        <v>643</v>
      </c>
    </row>
    <row collapsed="false" customFormat="false" customHeight="false" hidden="false" ht="12.1" outlineLevel="0" r="2214">
      <c r="A2214" s="29" t="n">
        <v>46077.437430556</v>
      </c>
      <c r="B2214" s="30" t="s">
        <v>86</v>
      </c>
      <c r="C2214" s="30" t="s">
        <v>838</v>
      </c>
      <c r="D2214" s="30" t="s">
        <v>381</v>
      </c>
      <c r="E2214" s="30" t="s">
        <v>50</v>
      </c>
      <c r="F2214" s="30" t="s">
        <v>20</v>
      </c>
      <c r="G2214" s="31" t="n">
        <v>-1</v>
      </c>
      <c r="H2214" s="32" t="n">
        <v>1.062</v>
      </c>
      <c r="I2214" s="32" t="n">
        <v>1.06</v>
      </c>
      <c r="J2214" s="32" t="n">
        <v>0</v>
      </c>
      <c r="K2214" s="32" t="n">
        <v>-0</v>
      </c>
      <c r="L2214" s="32" t="n">
        <v>-0</v>
      </c>
      <c r="M2214" s="6" t="s">
        <f>=I2214+J2214+K2214+L2214</f>
      </c>
      <c r="N2214" s="30"/>
      <c r="O2214" s="30" t="s">
        <v>643</v>
      </c>
    </row>
    <row collapsed="false" customFormat="false" customHeight="false" hidden="false" ht="12.1" outlineLevel="0" r="2215">
      <c r="A2215" s="29" t="n">
        <v>46077.437465278</v>
      </c>
      <c r="B2215" s="30" t="s">
        <v>86</v>
      </c>
      <c r="C2215" s="30" t="s">
        <v>838</v>
      </c>
      <c r="D2215" s="30" t="s">
        <v>381</v>
      </c>
      <c r="E2215" s="30" t="s">
        <v>50</v>
      </c>
      <c r="F2215" s="30" t="s">
        <v>20</v>
      </c>
      <c r="G2215" s="31" t="n">
        <v>-1</v>
      </c>
      <c r="H2215" s="32" t="n">
        <v>1.062</v>
      </c>
      <c r="I2215" s="32" t="n">
        <v>1.06</v>
      </c>
      <c r="J2215" s="32" t="n">
        <v>0</v>
      </c>
      <c r="K2215" s="32" t="n">
        <v>-0</v>
      </c>
      <c r="L2215" s="32" t="n">
        <v>-0</v>
      </c>
      <c r="M2215" s="6" t="s">
        <f>=I2215+J2215+K2215+L2215</f>
      </c>
      <c r="N2215" s="30"/>
      <c r="O2215" s="30" t="s">
        <v>643</v>
      </c>
    </row>
    <row collapsed="false" customFormat="false" customHeight="false" hidden="false" ht="12.1" outlineLevel="0" r="2216">
      <c r="A2216" s="29" t="n">
        <v>46077.437476852</v>
      </c>
      <c r="B2216" s="30" t="s">
        <v>86</v>
      </c>
      <c r="C2216" s="30" t="s">
        <v>838</v>
      </c>
      <c r="D2216" s="30" t="s">
        <v>381</v>
      </c>
      <c r="E2216" s="30" t="s">
        <v>50</v>
      </c>
      <c r="F2216" s="30" t="s">
        <v>20</v>
      </c>
      <c r="G2216" s="31" t="n">
        <v>-1</v>
      </c>
      <c r="H2216" s="32" t="n">
        <v>1.062</v>
      </c>
      <c r="I2216" s="32" t="n">
        <v>1.06</v>
      </c>
      <c r="J2216" s="32" t="n">
        <v>0</v>
      </c>
      <c r="K2216" s="32" t="n">
        <v>-0</v>
      </c>
      <c r="L2216" s="32" t="n">
        <v>-0</v>
      </c>
      <c r="M2216" s="6" t="s">
        <f>=I2216+J2216+K2216+L2216</f>
      </c>
      <c r="N2216" s="30"/>
      <c r="O2216" s="30" t="s">
        <v>643</v>
      </c>
    </row>
    <row collapsed="false" customFormat="false" customHeight="false" hidden="false" ht="12.1" outlineLevel="0" r="2217">
      <c r="A2217" s="29" t="n">
        <v>46077.437488426</v>
      </c>
      <c r="B2217" s="30" t="s">
        <v>86</v>
      </c>
      <c r="C2217" s="30" t="s">
        <v>838</v>
      </c>
      <c r="D2217" s="30" t="s">
        <v>381</v>
      </c>
      <c r="E2217" s="30" t="s">
        <v>50</v>
      </c>
      <c r="F2217" s="30" t="s">
        <v>20</v>
      </c>
      <c r="G2217" s="31" t="n">
        <v>-1</v>
      </c>
      <c r="H2217" s="32" t="n">
        <v>1.062</v>
      </c>
      <c r="I2217" s="32" t="n">
        <v>1.06</v>
      </c>
      <c r="J2217" s="32" t="n">
        <v>0</v>
      </c>
      <c r="K2217" s="32" t="n">
        <v>-0</v>
      </c>
      <c r="L2217" s="32" t="n">
        <v>-0</v>
      </c>
      <c r="M2217" s="6" t="s">
        <f>=I2217+J2217+K2217+L2217</f>
      </c>
      <c r="N2217" s="30"/>
      <c r="O2217" s="30" t="s">
        <v>643</v>
      </c>
    </row>
    <row collapsed="false" customFormat="false" customHeight="false" hidden="false" ht="12.1" outlineLevel="0" r="2218">
      <c r="A2218" s="29" t="n">
        <v>46077.437523148</v>
      </c>
      <c r="B2218" s="30" t="s">
        <v>86</v>
      </c>
      <c r="C2218" s="30" t="s">
        <v>838</v>
      </c>
      <c r="D2218" s="30" t="s">
        <v>381</v>
      </c>
      <c r="E2218" s="30" t="s">
        <v>50</v>
      </c>
      <c r="F2218" s="30" t="s">
        <v>20</v>
      </c>
      <c r="G2218" s="31" t="n">
        <v>-1</v>
      </c>
      <c r="H2218" s="32" t="n">
        <v>1.062</v>
      </c>
      <c r="I2218" s="32" t="n">
        <v>1.06</v>
      </c>
      <c r="J2218" s="32" t="n">
        <v>0</v>
      </c>
      <c r="K2218" s="32" t="n">
        <v>-0</v>
      </c>
      <c r="L2218" s="32" t="n">
        <v>-0</v>
      </c>
      <c r="M2218" s="6" t="s">
        <f>=I2218+J2218+K2218+L2218</f>
      </c>
      <c r="N2218" s="30"/>
      <c r="O2218" s="30" t="s">
        <v>643</v>
      </c>
    </row>
    <row collapsed="false" customFormat="false" customHeight="false" hidden="false" ht="12.1" outlineLevel="0" r="2219">
      <c r="A2219" s="29" t="n">
        <v>46077.437546296</v>
      </c>
      <c r="B2219" s="30" t="s">
        <v>86</v>
      </c>
      <c r="C2219" s="30" t="s">
        <v>838</v>
      </c>
      <c r="D2219" s="30" t="s">
        <v>381</v>
      </c>
      <c r="E2219" s="30" t="s">
        <v>50</v>
      </c>
      <c r="F2219" s="30" t="s">
        <v>20</v>
      </c>
      <c r="G2219" s="31" t="n">
        <v>-1</v>
      </c>
      <c r="H2219" s="32" t="n">
        <v>1.062</v>
      </c>
      <c r="I2219" s="32" t="n">
        <v>1.06</v>
      </c>
      <c r="J2219" s="32" t="n">
        <v>0</v>
      </c>
      <c r="K2219" s="32" t="n">
        <v>-0</v>
      </c>
      <c r="L2219" s="32" t="n">
        <v>-0</v>
      </c>
      <c r="M2219" s="6" t="s">
        <f>=I2219+J2219+K2219+L2219</f>
      </c>
      <c r="N2219" s="30"/>
      <c r="O2219" s="30" t="s">
        <v>643</v>
      </c>
    </row>
    <row collapsed="false" customFormat="false" customHeight="false" hidden="false" ht="12.1" outlineLevel="0" r="2220">
      <c r="A2220" s="29" t="n">
        <v>46077.437546296</v>
      </c>
      <c r="B2220" s="30" t="s">
        <v>86</v>
      </c>
      <c r="C2220" s="30" t="s">
        <v>838</v>
      </c>
      <c r="D2220" s="30" t="s">
        <v>381</v>
      </c>
      <c r="E2220" s="30" t="s">
        <v>50</v>
      </c>
      <c r="F2220" s="30" t="s">
        <v>20</v>
      </c>
      <c r="G2220" s="31" t="n">
        <v>-1</v>
      </c>
      <c r="H2220" s="32" t="n">
        <v>1.062</v>
      </c>
      <c r="I2220" s="32" t="n">
        <v>1.06</v>
      </c>
      <c r="J2220" s="32" t="n">
        <v>0</v>
      </c>
      <c r="K2220" s="32" t="n">
        <v>-0</v>
      </c>
      <c r="L2220" s="32" t="n">
        <v>-0</v>
      </c>
      <c r="M2220" s="6" t="s">
        <f>=I2220+J2220+K2220+L2220</f>
      </c>
      <c r="N2220" s="30"/>
      <c r="O2220" s="30" t="s">
        <v>643</v>
      </c>
    </row>
    <row collapsed="false" customFormat="false" customHeight="false" hidden="false" ht="12.1" outlineLevel="0" r="2221">
      <c r="A2221" s="29" t="n">
        <v>46077.43755787</v>
      </c>
      <c r="B2221" s="30" t="s">
        <v>86</v>
      </c>
      <c r="C2221" s="30" t="s">
        <v>838</v>
      </c>
      <c r="D2221" s="30" t="s">
        <v>381</v>
      </c>
      <c r="E2221" s="30" t="s">
        <v>50</v>
      </c>
      <c r="F2221" s="30" t="s">
        <v>20</v>
      </c>
      <c r="G2221" s="31" t="n">
        <v>-75</v>
      </c>
      <c r="H2221" s="32" t="n">
        <v>1.062</v>
      </c>
      <c r="I2221" s="32" t="n">
        <v>79.65</v>
      </c>
      <c r="J2221" s="32" t="n">
        <v>0</v>
      </c>
      <c r="K2221" s="32" t="n">
        <v>-0</v>
      </c>
      <c r="L2221" s="32" t="n">
        <v>-0</v>
      </c>
      <c r="M2221" s="6" t="s">
        <f>=I2221+J2221+K2221+L2221</f>
      </c>
      <c r="N2221" s="30"/>
      <c r="O2221" s="30" t="s">
        <v>643</v>
      </c>
    </row>
    <row collapsed="false" customFormat="false" customHeight="false" hidden="false" ht="12.1" outlineLevel="0" r="2222">
      <c r="A2222" s="29" t="n">
        <v>46077.437581019</v>
      </c>
      <c r="B2222" s="30" t="s">
        <v>86</v>
      </c>
      <c r="C2222" s="30" t="s">
        <v>838</v>
      </c>
      <c r="D2222" s="30" t="s">
        <v>381</v>
      </c>
      <c r="E2222" s="30" t="s">
        <v>50</v>
      </c>
      <c r="F2222" s="30" t="s">
        <v>20</v>
      </c>
      <c r="G2222" s="31" t="n">
        <v>-1</v>
      </c>
      <c r="H2222" s="32" t="n">
        <v>1.062</v>
      </c>
      <c r="I2222" s="32" t="n">
        <v>1.06</v>
      </c>
      <c r="J2222" s="32" t="n">
        <v>0</v>
      </c>
      <c r="K2222" s="32" t="n">
        <v>-0</v>
      </c>
      <c r="L2222" s="32" t="n">
        <v>-0</v>
      </c>
      <c r="M2222" s="6" t="s">
        <f>=I2222+J2222+K2222+L2222</f>
      </c>
      <c r="N2222" s="30"/>
      <c r="O2222" s="30" t="s">
        <v>643</v>
      </c>
    </row>
    <row collapsed="false" customFormat="false" customHeight="false" hidden="false" ht="12.1" outlineLevel="0" r="2223">
      <c r="A2223" s="29" t="n">
        <v>46077.437592593</v>
      </c>
      <c r="B2223" s="30" t="s">
        <v>86</v>
      </c>
      <c r="C2223" s="30" t="s">
        <v>838</v>
      </c>
      <c r="D2223" s="30" t="s">
        <v>381</v>
      </c>
      <c r="E2223" s="30" t="s">
        <v>50</v>
      </c>
      <c r="F2223" s="30" t="s">
        <v>20</v>
      </c>
      <c r="G2223" s="31" t="n">
        <v>-1</v>
      </c>
      <c r="H2223" s="32" t="n">
        <v>1.062</v>
      </c>
      <c r="I2223" s="32" t="n">
        <v>1.06</v>
      </c>
      <c r="J2223" s="32" t="n">
        <v>0</v>
      </c>
      <c r="K2223" s="32" t="n">
        <v>-0</v>
      </c>
      <c r="L2223" s="32" t="n">
        <v>-0</v>
      </c>
      <c r="M2223" s="6" t="s">
        <f>=I2223+J2223+K2223+L2223</f>
      </c>
      <c r="N2223" s="30"/>
      <c r="O2223" s="30" t="s">
        <v>643</v>
      </c>
    </row>
    <row collapsed="false" customFormat="false" customHeight="false" hidden="false" ht="12.1" outlineLevel="0" r="2224">
      <c r="A2224" s="29" t="n">
        <v>46077.437604167</v>
      </c>
      <c r="B2224" s="30" t="s">
        <v>86</v>
      </c>
      <c r="C2224" s="30" t="s">
        <v>838</v>
      </c>
      <c r="D2224" s="30" t="s">
        <v>381</v>
      </c>
      <c r="E2224" s="30" t="s">
        <v>50</v>
      </c>
      <c r="F2224" s="30" t="s">
        <v>20</v>
      </c>
      <c r="G2224" s="31" t="n">
        <v>-1</v>
      </c>
      <c r="H2224" s="32" t="n">
        <v>1.062</v>
      </c>
      <c r="I2224" s="32" t="n">
        <v>1.06</v>
      </c>
      <c r="J2224" s="32" t="n">
        <v>0</v>
      </c>
      <c r="K2224" s="32" t="n">
        <v>-0</v>
      </c>
      <c r="L2224" s="32" t="n">
        <v>-0</v>
      </c>
      <c r="M2224" s="6" t="s">
        <f>=I2224+J2224+K2224+L2224</f>
      </c>
      <c r="N2224" s="30"/>
      <c r="O2224" s="30" t="s">
        <v>643</v>
      </c>
    </row>
    <row collapsed="false" customFormat="false" customHeight="false" hidden="false" ht="12.1" outlineLevel="0" r="2225">
      <c r="A2225" s="29" t="n">
        <v>46077.437604167</v>
      </c>
      <c r="B2225" s="30" t="s">
        <v>86</v>
      </c>
      <c r="C2225" s="30" t="s">
        <v>838</v>
      </c>
      <c r="D2225" s="30" t="s">
        <v>381</v>
      </c>
      <c r="E2225" s="30" t="s">
        <v>50</v>
      </c>
      <c r="F2225" s="30" t="s">
        <v>20</v>
      </c>
      <c r="G2225" s="31" t="n">
        <v>-1</v>
      </c>
      <c r="H2225" s="32" t="n">
        <v>1.062</v>
      </c>
      <c r="I2225" s="32" t="n">
        <v>1.06</v>
      </c>
      <c r="J2225" s="32" t="n">
        <v>0</v>
      </c>
      <c r="K2225" s="32" t="n">
        <v>-0</v>
      </c>
      <c r="L2225" s="32" t="n">
        <v>-0</v>
      </c>
      <c r="M2225" s="6" t="s">
        <f>=I2225+J2225+K2225+L2225</f>
      </c>
      <c r="N2225" s="30"/>
      <c r="O2225" s="30" t="s">
        <v>643</v>
      </c>
    </row>
    <row collapsed="false" customFormat="false" customHeight="false" hidden="false" ht="12.1" outlineLevel="0" r="2226">
      <c r="A2226" s="29" t="n">
        <v>46077.437627315</v>
      </c>
      <c r="B2226" s="30" t="s">
        <v>86</v>
      </c>
      <c r="C2226" s="30" t="s">
        <v>838</v>
      </c>
      <c r="D2226" s="30" t="s">
        <v>381</v>
      </c>
      <c r="E2226" s="30" t="s">
        <v>50</v>
      </c>
      <c r="F2226" s="30" t="s">
        <v>20</v>
      </c>
      <c r="G2226" s="31" t="n">
        <v>-1</v>
      </c>
      <c r="H2226" s="32" t="n">
        <v>1.062</v>
      </c>
      <c r="I2226" s="32" t="n">
        <v>1.06</v>
      </c>
      <c r="J2226" s="32" t="n">
        <v>0</v>
      </c>
      <c r="K2226" s="32" t="n">
        <v>-0</v>
      </c>
      <c r="L2226" s="32" t="n">
        <v>-0</v>
      </c>
      <c r="M2226" s="6" t="s">
        <f>=I2226+J2226+K2226+L2226</f>
      </c>
      <c r="N2226" s="30"/>
      <c r="O2226" s="30" t="s">
        <v>643</v>
      </c>
    </row>
    <row collapsed="false" customFormat="false" customHeight="false" hidden="false" ht="12.1" outlineLevel="0" r="2227">
      <c r="A2227" s="29" t="n">
        <v>46077.437650463</v>
      </c>
      <c r="B2227" s="30" t="s">
        <v>86</v>
      </c>
      <c r="C2227" s="30" t="s">
        <v>838</v>
      </c>
      <c r="D2227" s="30" t="s">
        <v>381</v>
      </c>
      <c r="E2227" s="30" t="s">
        <v>50</v>
      </c>
      <c r="F2227" s="30" t="s">
        <v>20</v>
      </c>
      <c r="G2227" s="31" t="n">
        <v>-2</v>
      </c>
      <c r="H2227" s="32" t="n">
        <v>1.062</v>
      </c>
      <c r="I2227" s="32" t="n">
        <v>2.12</v>
      </c>
      <c r="J2227" s="32" t="n">
        <v>0</v>
      </c>
      <c r="K2227" s="32" t="n">
        <v>-0</v>
      </c>
      <c r="L2227" s="32" t="n">
        <v>-0</v>
      </c>
      <c r="M2227" s="6" t="s">
        <f>=I2227+J2227+K2227+L2227</f>
      </c>
      <c r="N2227" s="30"/>
      <c r="O2227" s="30" t="s">
        <v>643</v>
      </c>
    </row>
    <row collapsed="false" customFormat="false" customHeight="false" hidden="false" ht="12.1" outlineLevel="0" r="2228">
      <c r="A2228" s="29" t="n">
        <v>46077.437662037</v>
      </c>
      <c r="B2228" s="30" t="s">
        <v>86</v>
      </c>
      <c r="C2228" s="30" t="s">
        <v>838</v>
      </c>
      <c r="D2228" s="30" t="s">
        <v>381</v>
      </c>
      <c r="E2228" s="30" t="s">
        <v>50</v>
      </c>
      <c r="F2228" s="30" t="s">
        <v>20</v>
      </c>
      <c r="G2228" s="31" t="n">
        <v>-1</v>
      </c>
      <c r="H2228" s="32" t="n">
        <v>1.062</v>
      </c>
      <c r="I2228" s="32" t="n">
        <v>1.06</v>
      </c>
      <c r="J2228" s="32" t="n">
        <v>0</v>
      </c>
      <c r="K2228" s="32" t="n">
        <v>-0</v>
      </c>
      <c r="L2228" s="32" t="n">
        <v>-0</v>
      </c>
      <c r="M2228" s="6" t="s">
        <f>=I2228+J2228+K2228+L2228</f>
      </c>
      <c r="N2228" s="30"/>
      <c r="O2228" s="30" t="s">
        <v>643</v>
      </c>
    </row>
    <row collapsed="false" customFormat="false" customHeight="false" hidden="false" ht="12.1" outlineLevel="0" r="2229">
      <c r="A2229" s="29" t="n">
        <v>46077.437662037</v>
      </c>
      <c r="B2229" s="30" t="s">
        <v>86</v>
      </c>
      <c r="C2229" s="30" t="s">
        <v>838</v>
      </c>
      <c r="D2229" s="30" t="s">
        <v>381</v>
      </c>
      <c r="E2229" s="30" t="s">
        <v>50</v>
      </c>
      <c r="F2229" s="30" t="s">
        <v>20</v>
      </c>
      <c r="G2229" s="31" t="n">
        <v>-1</v>
      </c>
      <c r="H2229" s="32" t="n">
        <v>1.062</v>
      </c>
      <c r="I2229" s="32" t="n">
        <v>1.06</v>
      </c>
      <c r="J2229" s="32" t="n">
        <v>0</v>
      </c>
      <c r="K2229" s="32" t="n">
        <v>-0</v>
      </c>
      <c r="L2229" s="32" t="n">
        <v>-0</v>
      </c>
      <c r="M2229" s="6" t="s">
        <f>=I2229+J2229+K2229+L2229</f>
      </c>
      <c r="N2229" s="30"/>
      <c r="O2229" s="30" t="s">
        <v>643</v>
      </c>
    </row>
    <row collapsed="false" customFormat="false" customHeight="false" hidden="false" ht="12.1" outlineLevel="0" r="2230">
      <c r="A2230" s="29" t="n">
        <v>46077.437685185</v>
      </c>
      <c r="B2230" s="30" t="s">
        <v>86</v>
      </c>
      <c r="C2230" s="30" t="s">
        <v>838</v>
      </c>
      <c r="D2230" s="30" t="s">
        <v>381</v>
      </c>
      <c r="E2230" s="30" t="s">
        <v>50</v>
      </c>
      <c r="F2230" s="30" t="s">
        <v>20</v>
      </c>
      <c r="G2230" s="31" t="n">
        <v>-1</v>
      </c>
      <c r="H2230" s="32" t="n">
        <v>1.062</v>
      </c>
      <c r="I2230" s="32" t="n">
        <v>1.06</v>
      </c>
      <c r="J2230" s="32" t="n">
        <v>0</v>
      </c>
      <c r="K2230" s="32" t="n">
        <v>-0</v>
      </c>
      <c r="L2230" s="32" t="n">
        <v>-0</v>
      </c>
      <c r="M2230" s="6" t="s">
        <f>=I2230+J2230+K2230+L2230</f>
      </c>
      <c r="N2230" s="30"/>
      <c r="O2230" s="30" t="s">
        <v>643</v>
      </c>
    </row>
    <row collapsed="false" customFormat="false" customHeight="false" hidden="false" ht="12.1" outlineLevel="0" r="2231">
      <c r="A2231" s="29" t="n">
        <v>46077.437685185</v>
      </c>
      <c r="B2231" s="30" t="s">
        <v>86</v>
      </c>
      <c r="C2231" s="30" t="s">
        <v>838</v>
      </c>
      <c r="D2231" s="30" t="s">
        <v>381</v>
      </c>
      <c r="E2231" s="30" t="s">
        <v>50</v>
      </c>
      <c r="F2231" s="30" t="s">
        <v>20</v>
      </c>
      <c r="G2231" s="31" t="n">
        <v>-2</v>
      </c>
      <c r="H2231" s="32" t="n">
        <v>1.062</v>
      </c>
      <c r="I2231" s="32" t="n">
        <v>2.12</v>
      </c>
      <c r="J2231" s="32" t="n">
        <v>0</v>
      </c>
      <c r="K2231" s="32" t="n">
        <v>-0</v>
      </c>
      <c r="L2231" s="32" t="n">
        <v>-0</v>
      </c>
      <c r="M2231" s="6" t="s">
        <f>=I2231+J2231+K2231+L2231</f>
      </c>
      <c r="N2231" s="30"/>
      <c r="O2231" s="30" t="s">
        <v>643</v>
      </c>
    </row>
    <row collapsed="false" customFormat="false" customHeight="false" hidden="false" ht="12.1" outlineLevel="0" r="2232">
      <c r="A2232" s="29" t="n">
        <v>46077.437708333</v>
      </c>
      <c r="B2232" s="30" t="s">
        <v>86</v>
      </c>
      <c r="C2232" s="30" t="s">
        <v>838</v>
      </c>
      <c r="D2232" s="30" t="s">
        <v>381</v>
      </c>
      <c r="E2232" s="30" t="s">
        <v>50</v>
      </c>
      <c r="F2232" s="30" t="s">
        <v>20</v>
      </c>
      <c r="G2232" s="31" t="n">
        <v>-2</v>
      </c>
      <c r="H2232" s="32" t="n">
        <v>1.062</v>
      </c>
      <c r="I2232" s="32" t="n">
        <v>2.12</v>
      </c>
      <c r="J2232" s="32" t="n">
        <v>0</v>
      </c>
      <c r="K2232" s="32" t="n">
        <v>-0</v>
      </c>
      <c r="L2232" s="32" t="n">
        <v>-0</v>
      </c>
      <c r="M2232" s="6" t="s">
        <f>=I2232+J2232+K2232+L2232</f>
      </c>
      <c r="N2232" s="30"/>
      <c r="O2232" s="30" t="s">
        <v>643</v>
      </c>
    </row>
    <row collapsed="false" customFormat="false" customHeight="false" hidden="false" ht="12.1" outlineLevel="0" r="2233">
      <c r="A2233" s="29" t="n">
        <v>46077.437708333</v>
      </c>
      <c r="B2233" s="30" t="s">
        <v>86</v>
      </c>
      <c r="C2233" s="30" t="s">
        <v>838</v>
      </c>
      <c r="D2233" s="30" t="s">
        <v>381</v>
      </c>
      <c r="E2233" s="30" t="s">
        <v>50</v>
      </c>
      <c r="F2233" s="30" t="s">
        <v>20</v>
      </c>
      <c r="G2233" s="31" t="n">
        <v>-2</v>
      </c>
      <c r="H2233" s="32" t="n">
        <v>1.062</v>
      </c>
      <c r="I2233" s="32" t="n">
        <v>2.12</v>
      </c>
      <c r="J2233" s="32" t="n">
        <v>0</v>
      </c>
      <c r="K2233" s="32" t="n">
        <v>-0</v>
      </c>
      <c r="L2233" s="32" t="n">
        <v>-0</v>
      </c>
      <c r="M2233" s="6" t="s">
        <f>=I2233+J2233+K2233+L2233</f>
      </c>
      <c r="N2233" s="30"/>
      <c r="O2233" s="30" t="s">
        <v>643</v>
      </c>
    </row>
    <row collapsed="false" customFormat="false" customHeight="false" hidden="false" ht="12.1" outlineLevel="0" r="2234">
      <c r="A2234" s="29" t="n">
        <v>46077.437708333</v>
      </c>
      <c r="B2234" s="30" t="s">
        <v>86</v>
      </c>
      <c r="C2234" s="30" t="s">
        <v>838</v>
      </c>
      <c r="D2234" s="30" t="s">
        <v>381</v>
      </c>
      <c r="E2234" s="30" t="s">
        <v>50</v>
      </c>
      <c r="F2234" s="30" t="s">
        <v>20</v>
      </c>
      <c r="G2234" s="31" t="n">
        <v>-1</v>
      </c>
      <c r="H2234" s="32" t="n">
        <v>1.062</v>
      </c>
      <c r="I2234" s="32" t="n">
        <v>1.06</v>
      </c>
      <c r="J2234" s="32" t="n">
        <v>0</v>
      </c>
      <c r="K2234" s="32" t="n">
        <v>-0</v>
      </c>
      <c r="L2234" s="32" t="n">
        <v>-0</v>
      </c>
      <c r="M2234" s="6" t="s">
        <f>=I2234+J2234+K2234+L2234</f>
      </c>
      <c r="N2234" s="30"/>
      <c r="O2234" s="30" t="s">
        <v>643</v>
      </c>
    </row>
    <row collapsed="false" customFormat="false" customHeight="false" hidden="false" ht="12.1" outlineLevel="0" r="2235">
      <c r="A2235" s="29" t="n">
        <v>46077.437719907</v>
      </c>
      <c r="B2235" s="30" t="s">
        <v>86</v>
      </c>
      <c r="C2235" s="30" t="s">
        <v>838</v>
      </c>
      <c r="D2235" s="30" t="s">
        <v>381</v>
      </c>
      <c r="E2235" s="30" t="s">
        <v>50</v>
      </c>
      <c r="F2235" s="30" t="s">
        <v>20</v>
      </c>
      <c r="G2235" s="31" t="n">
        <v>-2</v>
      </c>
      <c r="H2235" s="32" t="n">
        <v>1.062</v>
      </c>
      <c r="I2235" s="32" t="n">
        <v>2.12</v>
      </c>
      <c r="J2235" s="32" t="n">
        <v>0</v>
      </c>
      <c r="K2235" s="32" t="n">
        <v>-0</v>
      </c>
      <c r="L2235" s="32" t="n">
        <v>-0</v>
      </c>
      <c r="M2235" s="6" t="s">
        <f>=I2235+J2235+K2235+L2235</f>
      </c>
      <c r="N2235" s="30"/>
      <c r="O2235" s="30" t="s">
        <v>643</v>
      </c>
    </row>
    <row collapsed="false" customFormat="false" customHeight="false" hidden="false" ht="12.1" outlineLevel="0" r="2236">
      <c r="A2236" s="29" t="n">
        <v>46077.437719907</v>
      </c>
      <c r="B2236" s="30" t="s">
        <v>86</v>
      </c>
      <c r="C2236" s="30" t="s">
        <v>838</v>
      </c>
      <c r="D2236" s="30" t="s">
        <v>381</v>
      </c>
      <c r="E2236" s="30" t="s">
        <v>50</v>
      </c>
      <c r="F2236" s="30" t="s">
        <v>20</v>
      </c>
      <c r="G2236" s="31" t="n">
        <v>-1</v>
      </c>
      <c r="H2236" s="32" t="n">
        <v>1.062</v>
      </c>
      <c r="I2236" s="32" t="n">
        <v>1.06</v>
      </c>
      <c r="J2236" s="32" t="n">
        <v>0</v>
      </c>
      <c r="K2236" s="32" t="n">
        <v>-0</v>
      </c>
      <c r="L2236" s="32" t="n">
        <v>-0</v>
      </c>
      <c r="M2236" s="6" t="s">
        <f>=I2236+J2236+K2236+L2236</f>
      </c>
      <c r="N2236" s="30"/>
      <c r="O2236" s="30" t="s">
        <v>643</v>
      </c>
    </row>
    <row collapsed="false" customFormat="false" customHeight="false" hidden="false" ht="12.1" outlineLevel="0" r="2237">
      <c r="A2237" s="29" t="n">
        <v>46077.437743056</v>
      </c>
      <c r="B2237" s="30" t="s">
        <v>86</v>
      </c>
      <c r="C2237" s="30" t="s">
        <v>838</v>
      </c>
      <c r="D2237" s="30" t="s">
        <v>381</v>
      </c>
      <c r="E2237" s="30" t="s">
        <v>50</v>
      </c>
      <c r="F2237" s="30" t="s">
        <v>20</v>
      </c>
      <c r="G2237" s="31" t="n">
        <v>-2</v>
      </c>
      <c r="H2237" s="32" t="n">
        <v>1.062</v>
      </c>
      <c r="I2237" s="32" t="n">
        <v>2.12</v>
      </c>
      <c r="J2237" s="32" t="n">
        <v>0</v>
      </c>
      <c r="K2237" s="32" t="n">
        <v>-0</v>
      </c>
      <c r="L2237" s="32" t="n">
        <v>-0</v>
      </c>
      <c r="M2237" s="6" t="s">
        <f>=I2237+J2237+K2237+L2237</f>
      </c>
      <c r="N2237" s="30"/>
      <c r="O2237" s="30" t="s">
        <v>643</v>
      </c>
    </row>
    <row collapsed="false" customFormat="false" customHeight="false" hidden="false" ht="12.1" outlineLevel="0" r="2238">
      <c r="A2238" s="29" t="n">
        <v>46077.437743056</v>
      </c>
      <c r="B2238" s="30" t="s">
        <v>86</v>
      </c>
      <c r="C2238" s="30" t="s">
        <v>838</v>
      </c>
      <c r="D2238" s="30" t="s">
        <v>381</v>
      </c>
      <c r="E2238" s="30" t="s">
        <v>50</v>
      </c>
      <c r="F2238" s="30" t="s">
        <v>20</v>
      </c>
      <c r="G2238" s="31" t="n">
        <v>-1</v>
      </c>
      <c r="H2238" s="32" t="n">
        <v>1.062</v>
      </c>
      <c r="I2238" s="32" t="n">
        <v>1.06</v>
      </c>
      <c r="J2238" s="32" t="n">
        <v>0</v>
      </c>
      <c r="K2238" s="32" t="n">
        <v>-0</v>
      </c>
      <c r="L2238" s="32" t="n">
        <v>-0</v>
      </c>
      <c r="M2238" s="6" t="s">
        <f>=I2238+J2238+K2238+L2238</f>
      </c>
      <c r="N2238" s="30"/>
      <c r="O2238" s="30" t="s">
        <v>643</v>
      </c>
    </row>
    <row collapsed="false" customFormat="false" customHeight="false" hidden="false" ht="12.1" outlineLevel="0" r="2239">
      <c r="A2239" s="29" t="n">
        <v>46077.43775463</v>
      </c>
      <c r="B2239" s="30" t="s">
        <v>86</v>
      </c>
      <c r="C2239" s="30" t="s">
        <v>838</v>
      </c>
      <c r="D2239" s="30" t="s">
        <v>381</v>
      </c>
      <c r="E2239" s="30" t="s">
        <v>50</v>
      </c>
      <c r="F2239" s="30" t="s">
        <v>20</v>
      </c>
      <c r="G2239" s="31" t="n">
        <v>-2</v>
      </c>
      <c r="H2239" s="32" t="n">
        <v>1.062</v>
      </c>
      <c r="I2239" s="32" t="n">
        <v>2.12</v>
      </c>
      <c r="J2239" s="32" t="n">
        <v>0</v>
      </c>
      <c r="K2239" s="32" t="n">
        <v>-0</v>
      </c>
      <c r="L2239" s="32" t="n">
        <v>-0</v>
      </c>
      <c r="M2239" s="6" t="s">
        <f>=I2239+J2239+K2239+L2239</f>
      </c>
      <c r="N2239" s="30"/>
      <c r="O2239" s="30" t="s">
        <v>643</v>
      </c>
    </row>
    <row collapsed="false" customFormat="false" customHeight="false" hidden="false" ht="12.1" outlineLevel="0" r="2240">
      <c r="A2240" s="29" t="n">
        <v>46077.43775463</v>
      </c>
      <c r="B2240" s="30" t="s">
        <v>86</v>
      </c>
      <c r="C2240" s="30" t="s">
        <v>838</v>
      </c>
      <c r="D2240" s="30" t="s">
        <v>381</v>
      </c>
      <c r="E2240" s="30" t="s">
        <v>50</v>
      </c>
      <c r="F2240" s="30" t="s">
        <v>20</v>
      </c>
      <c r="G2240" s="31" t="n">
        <v>-2</v>
      </c>
      <c r="H2240" s="32" t="n">
        <v>1.062</v>
      </c>
      <c r="I2240" s="32" t="n">
        <v>2.12</v>
      </c>
      <c r="J2240" s="32" t="n">
        <v>0</v>
      </c>
      <c r="K2240" s="32" t="n">
        <v>-0</v>
      </c>
      <c r="L2240" s="32" t="n">
        <v>-0</v>
      </c>
      <c r="M2240" s="6" t="s">
        <f>=I2240+J2240+K2240+L2240</f>
      </c>
      <c r="N2240" s="30"/>
      <c r="O2240" s="30" t="s">
        <v>643</v>
      </c>
    </row>
    <row collapsed="false" customFormat="false" customHeight="false" hidden="false" ht="12.1" outlineLevel="0" r="2241">
      <c r="A2241" s="29" t="n">
        <v>46077.43775463</v>
      </c>
      <c r="B2241" s="30" t="s">
        <v>86</v>
      </c>
      <c r="C2241" s="30" t="s">
        <v>838</v>
      </c>
      <c r="D2241" s="30" t="s">
        <v>381</v>
      </c>
      <c r="E2241" s="30" t="s">
        <v>50</v>
      </c>
      <c r="F2241" s="30" t="s">
        <v>20</v>
      </c>
      <c r="G2241" s="31" t="n">
        <v>-2</v>
      </c>
      <c r="H2241" s="32" t="n">
        <v>1.062</v>
      </c>
      <c r="I2241" s="32" t="n">
        <v>2.12</v>
      </c>
      <c r="J2241" s="32" t="n">
        <v>0</v>
      </c>
      <c r="K2241" s="32" t="n">
        <v>-0</v>
      </c>
      <c r="L2241" s="32" t="n">
        <v>-0</v>
      </c>
      <c r="M2241" s="6" t="s">
        <f>=I2241+J2241+K2241+L2241</f>
      </c>
      <c r="N2241" s="30"/>
      <c r="O2241" s="30" t="s">
        <v>643</v>
      </c>
    </row>
    <row collapsed="false" customFormat="false" customHeight="false" hidden="false" ht="12.1" outlineLevel="0" r="2242">
      <c r="A2242" s="29" t="n">
        <v>46077.43775463</v>
      </c>
      <c r="B2242" s="30" t="s">
        <v>86</v>
      </c>
      <c r="C2242" s="30" t="s">
        <v>838</v>
      </c>
      <c r="D2242" s="30" t="s">
        <v>381</v>
      </c>
      <c r="E2242" s="30" t="s">
        <v>50</v>
      </c>
      <c r="F2242" s="30" t="s">
        <v>20</v>
      </c>
      <c r="G2242" s="31" t="n">
        <v>-2</v>
      </c>
      <c r="H2242" s="32" t="n">
        <v>1.062</v>
      </c>
      <c r="I2242" s="32" t="n">
        <v>2.12</v>
      </c>
      <c r="J2242" s="32" t="n">
        <v>0</v>
      </c>
      <c r="K2242" s="32" t="n">
        <v>-0</v>
      </c>
      <c r="L2242" s="32" t="n">
        <v>-0</v>
      </c>
      <c r="M2242" s="6" t="s">
        <f>=I2242+J2242+K2242+L2242</f>
      </c>
      <c r="N2242" s="30"/>
      <c r="O2242" s="30" t="s">
        <v>643</v>
      </c>
    </row>
    <row collapsed="false" customFormat="false" customHeight="false" hidden="false" ht="12.1" outlineLevel="0" r="2243">
      <c r="A2243" s="29" t="n">
        <v>46077.437777778</v>
      </c>
      <c r="B2243" s="30" t="s">
        <v>86</v>
      </c>
      <c r="C2243" s="30" t="s">
        <v>838</v>
      </c>
      <c r="D2243" s="30" t="s">
        <v>381</v>
      </c>
      <c r="E2243" s="30" t="s">
        <v>50</v>
      </c>
      <c r="F2243" s="30" t="s">
        <v>20</v>
      </c>
      <c r="G2243" s="31" t="n">
        <v>-1</v>
      </c>
      <c r="H2243" s="32" t="n">
        <v>1.062</v>
      </c>
      <c r="I2243" s="32" t="n">
        <v>1.06</v>
      </c>
      <c r="J2243" s="32" t="n">
        <v>0</v>
      </c>
      <c r="K2243" s="32" t="n">
        <v>-0</v>
      </c>
      <c r="L2243" s="32" t="n">
        <v>-0</v>
      </c>
      <c r="M2243" s="6" t="s">
        <f>=I2243+J2243+K2243+L2243</f>
      </c>
      <c r="N2243" s="30"/>
      <c r="O2243" s="30" t="s">
        <v>643</v>
      </c>
    </row>
    <row collapsed="false" customFormat="false" customHeight="false" hidden="false" ht="12.1" outlineLevel="0" r="2244">
      <c r="A2244" s="29" t="n">
        <v>46077.437777778</v>
      </c>
      <c r="B2244" s="30" t="s">
        <v>86</v>
      </c>
      <c r="C2244" s="30" t="s">
        <v>838</v>
      </c>
      <c r="D2244" s="30" t="s">
        <v>381</v>
      </c>
      <c r="E2244" s="30" t="s">
        <v>50</v>
      </c>
      <c r="F2244" s="30" t="s">
        <v>20</v>
      </c>
      <c r="G2244" s="31" t="n">
        <v>-2</v>
      </c>
      <c r="H2244" s="32" t="n">
        <v>1.062</v>
      </c>
      <c r="I2244" s="32" t="n">
        <v>2.12</v>
      </c>
      <c r="J2244" s="32" t="n">
        <v>0</v>
      </c>
      <c r="K2244" s="32" t="n">
        <v>-0</v>
      </c>
      <c r="L2244" s="32" t="n">
        <v>-0</v>
      </c>
      <c r="M2244" s="6" t="s">
        <f>=I2244+J2244+K2244+L2244</f>
      </c>
      <c r="N2244" s="30"/>
      <c r="O2244" s="30" t="s">
        <v>643</v>
      </c>
    </row>
    <row collapsed="false" customFormat="false" customHeight="false" hidden="false" ht="12.1" outlineLevel="0" r="2245">
      <c r="A2245" s="29" t="n">
        <v>46077.437777778</v>
      </c>
      <c r="B2245" s="30" t="s">
        <v>86</v>
      </c>
      <c r="C2245" s="30" t="s">
        <v>838</v>
      </c>
      <c r="D2245" s="30" t="s">
        <v>381</v>
      </c>
      <c r="E2245" s="30" t="s">
        <v>50</v>
      </c>
      <c r="F2245" s="30" t="s">
        <v>20</v>
      </c>
      <c r="G2245" s="31" t="n">
        <v>-1</v>
      </c>
      <c r="H2245" s="32" t="n">
        <v>1.062</v>
      </c>
      <c r="I2245" s="32" t="n">
        <v>1.06</v>
      </c>
      <c r="J2245" s="32" t="n">
        <v>0</v>
      </c>
      <c r="K2245" s="32" t="n">
        <v>-0</v>
      </c>
      <c r="L2245" s="32" t="n">
        <v>-0</v>
      </c>
      <c r="M2245" s="6" t="s">
        <f>=I2245+J2245+K2245+L2245</f>
      </c>
      <c r="N2245" s="30"/>
      <c r="O2245" s="30" t="s">
        <v>643</v>
      </c>
    </row>
    <row collapsed="false" customFormat="false" customHeight="false" hidden="false" ht="12.1" outlineLevel="0" r="2246">
      <c r="A2246" s="29" t="n">
        <v>46077.437777778</v>
      </c>
      <c r="B2246" s="30" t="s">
        <v>86</v>
      </c>
      <c r="C2246" s="30" t="s">
        <v>838</v>
      </c>
      <c r="D2246" s="30" t="s">
        <v>381</v>
      </c>
      <c r="E2246" s="30" t="s">
        <v>50</v>
      </c>
      <c r="F2246" s="30" t="s">
        <v>20</v>
      </c>
      <c r="G2246" s="31" t="n">
        <v>-2</v>
      </c>
      <c r="H2246" s="32" t="n">
        <v>1.062</v>
      </c>
      <c r="I2246" s="32" t="n">
        <v>2.12</v>
      </c>
      <c r="J2246" s="32" t="n">
        <v>0</v>
      </c>
      <c r="K2246" s="32" t="n">
        <v>-0</v>
      </c>
      <c r="L2246" s="32" t="n">
        <v>-0</v>
      </c>
      <c r="M2246" s="6" t="s">
        <f>=I2246+J2246+K2246+L2246</f>
      </c>
      <c r="N2246" s="30"/>
      <c r="O2246" s="30" t="s">
        <v>643</v>
      </c>
    </row>
    <row collapsed="false" customFormat="false" customHeight="false" hidden="false" ht="12.1" outlineLevel="0" r="2247">
      <c r="A2247" s="29" t="n">
        <v>46077.437789352</v>
      </c>
      <c r="B2247" s="30" t="s">
        <v>86</v>
      </c>
      <c r="C2247" s="30" t="s">
        <v>838</v>
      </c>
      <c r="D2247" s="30" t="s">
        <v>381</v>
      </c>
      <c r="E2247" s="30" t="s">
        <v>50</v>
      </c>
      <c r="F2247" s="30" t="s">
        <v>20</v>
      </c>
      <c r="G2247" s="31" t="n">
        <v>-2</v>
      </c>
      <c r="H2247" s="32" t="n">
        <v>1.062</v>
      </c>
      <c r="I2247" s="32" t="n">
        <v>2.12</v>
      </c>
      <c r="J2247" s="32" t="n">
        <v>0</v>
      </c>
      <c r="K2247" s="32" t="n">
        <v>-0</v>
      </c>
      <c r="L2247" s="32" t="n">
        <v>-0</v>
      </c>
      <c r="M2247" s="6" t="s">
        <f>=I2247+J2247+K2247+L2247</f>
      </c>
      <c r="N2247" s="30"/>
      <c r="O2247" s="30" t="s">
        <v>643</v>
      </c>
    </row>
    <row collapsed="false" customFormat="false" customHeight="false" hidden="false" ht="12.1" outlineLevel="0" r="2248">
      <c r="A2248" s="29" t="n">
        <v>46077.437789352</v>
      </c>
      <c r="B2248" s="30" t="s">
        <v>86</v>
      </c>
      <c r="C2248" s="30" t="s">
        <v>838</v>
      </c>
      <c r="D2248" s="30" t="s">
        <v>381</v>
      </c>
      <c r="E2248" s="30" t="s">
        <v>50</v>
      </c>
      <c r="F2248" s="30" t="s">
        <v>20</v>
      </c>
      <c r="G2248" s="31" t="n">
        <v>-2</v>
      </c>
      <c r="H2248" s="32" t="n">
        <v>1.062</v>
      </c>
      <c r="I2248" s="32" t="n">
        <v>2.12</v>
      </c>
      <c r="J2248" s="32" t="n">
        <v>0</v>
      </c>
      <c r="K2248" s="32" t="n">
        <v>-0</v>
      </c>
      <c r="L2248" s="32" t="n">
        <v>-0</v>
      </c>
      <c r="M2248" s="6" t="s">
        <f>=I2248+J2248+K2248+L2248</f>
      </c>
      <c r="N2248" s="30"/>
      <c r="O2248" s="30" t="s">
        <v>643</v>
      </c>
    </row>
    <row collapsed="false" customFormat="false" customHeight="false" hidden="false" ht="12.1" outlineLevel="0" r="2249">
      <c r="A2249" s="29" t="n">
        <v>46077.437789352</v>
      </c>
      <c r="B2249" s="30" t="s">
        <v>86</v>
      </c>
      <c r="C2249" s="30" t="s">
        <v>838</v>
      </c>
      <c r="D2249" s="30" t="s">
        <v>381</v>
      </c>
      <c r="E2249" s="30" t="s">
        <v>50</v>
      </c>
      <c r="F2249" s="30" t="s">
        <v>20</v>
      </c>
      <c r="G2249" s="31" t="n">
        <v>-2</v>
      </c>
      <c r="H2249" s="32" t="n">
        <v>1.062</v>
      </c>
      <c r="I2249" s="32" t="n">
        <v>2.12</v>
      </c>
      <c r="J2249" s="32" t="n">
        <v>0</v>
      </c>
      <c r="K2249" s="32" t="n">
        <v>-0</v>
      </c>
      <c r="L2249" s="32" t="n">
        <v>-0</v>
      </c>
      <c r="M2249" s="6" t="s">
        <f>=I2249+J2249+K2249+L2249</f>
      </c>
      <c r="N2249" s="30"/>
      <c r="O2249" s="30" t="s">
        <v>643</v>
      </c>
    </row>
    <row collapsed="false" customFormat="false" customHeight="false" hidden="false" ht="12.1" outlineLevel="0" r="2250">
      <c r="A2250" s="29" t="n">
        <v>46077.437800926</v>
      </c>
      <c r="B2250" s="30" t="s">
        <v>86</v>
      </c>
      <c r="C2250" s="30" t="s">
        <v>838</v>
      </c>
      <c r="D2250" s="30" t="s">
        <v>381</v>
      </c>
      <c r="E2250" s="30" t="s">
        <v>50</v>
      </c>
      <c r="F2250" s="30" t="s">
        <v>20</v>
      </c>
      <c r="G2250" s="31" t="n">
        <v>-1</v>
      </c>
      <c r="H2250" s="32" t="n">
        <v>1.062</v>
      </c>
      <c r="I2250" s="32" t="n">
        <v>1.06</v>
      </c>
      <c r="J2250" s="32" t="n">
        <v>0</v>
      </c>
      <c r="K2250" s="32" t="n">
        <v>-0</v>
      </c>
      <c r="L2250" s="32" t="n">
        <v>-0</v>
      </c>
      <c r="M2250" s="6" t="s">
        <f>=I2250+J2250+K2250+L2250</f>
      </c>
      <c r="N2250" s="30"/>
      <c r="O2250" s="30" t="s">
        <v>643</v>
      </c>
    </row>
    <row collapsed="false" customFormat="false" customHeight="false" hidden="false" ht="12.1" outlineLevel="0" r="2251">
      <c r="A2251" s="29" t="n">
        <v>46077.4378125</v>
      </c>
      <c r="B2251" s="30" t="s">
        <v>86</v>
      </c>
      <c r="C2251" s="30" t="s">
        <v>838</v>
      </c>
      <c r="D2251" s="30" t="s">
        <v>381</v>
      </c>
      <c r="E2251" s="30" t="s">
        <v>50</v>
      </c>
      <c r="F2251" s="30" t="s">
        <v>20</v>
      </c>
      <c r="G2251" s="31" t="n">
        <v>-2</v>
      </c>
      <c r="H2251" s="32" t="n">
        <v>1.062</v>
      </c>
      <c r="I2251" s="32" t="n">
        <v>2.12</v>
      </c>
      <c r="J2251" s="32" t="n">
        <v>0</v>
      </c>
      <c r="K2251" s="32" t="n">
        <v>-0</v>
      </c>
      <c r="L2251" s="32" t="n">
        <v>-0</v>
      </c>
      <c r="M2251" s="6" t="s">
        <f>=I2251+J2251+K2251+L2251</f>
      </c>
      <c r="N2251" s="30"/>
      <c r="O2251" s="30" t="s">
        <v>643</v>
      </c>
    </row>
    <row collapsed="false" customFormat="false" customHeight="false" hidden="false" ht="12.1" outlineLevel="0" r="2252">
      <c r="A2252" s="29" t="n">
        <v>46077.4378125</v>
      </c>
      <c r="B2252" s="30" t="s">
        <v>86</v>
      </c>
      <c r="C2252" s="30" t="s">
        <v>838</v>
      </c>
      <c r="D2252" s="30" t="s">
        <v>381</v>
      </c>
      <c r="E2252" s="30" t="s">
        <v>50</v>
      </c>
      <c r="F2252" s="30" t="s">
        <v>20</v>
      </c>
      <c r="G2252" s="31" t="n">
        <v>-2</v>
      </c>
      <c r="H2252" s="32" t="n">
        <v>1.062</v>
      </c>
      <c r="I2252" s="32" t="n">
        <v>2.12</v>
      </c>
      <c r="J2252" s="32" t="n">
        <v>0</v>
      </c>
      <c r="K2252" s="32" t="n">
        <v>-0</v>
      </c>
      <c r="L2252" s="32" t="n">
        <v>-0</v>
      </c>
      <c r="M2252" s="6" t="s">
        <f>=I2252+J2252+K2252+L2252</f>
      </c>
      <c r="N2252" s="30"/>
      <c r="O2252" s="30" t="s">
        <v>643</v>
      </c>
    </row>
    <row collapsed="false" customFormat="false" customHeight="false" hidden="false" ht="12.1" outlineLevel="0" r="2253">
      <c r="A2253" s="29" t="n">
        <v>46077.4378125</v>
      </c>
      <c r="B2253" s="30" t="s">
        <v>86</v>
      </c>
      <c r="C2253" s="30" t="s">
        <v>838</v>
      </c>
      <c r="D2253" s="30" t="s">
        <v>381</v>
      </c>
      <c r="E2253" s="30" t="s">
        <v>50</v>
      </c>
      <c r="F2253" s="30" t="s">
        <v>20</v>
      </c>
      <c r="G2253" s="31" t="n">
        <v>-2</v>
      </c>
      <c r="H2253" s="32" t="n">
        <v>1.062</v>
      </c>
      <c r="I2253" s="32" t="n">
        <v>2.12</v>
      </c>
      <c r="J2253" s="32" t="n">
        <v>0</v>
      </c>
      <c r="K2253" s="32" t="n">
        <v>-0</v>
      </c>
      <c r="L2253" s="32" t="n">
        <v>-0</v>
      </c>
      <c r="M2253" s="6" t="s">
        <f>=I2253+J2253+K2253+L2253</f>
      </c>
      <c r="N2253" s="30"/>
      <c r="O2253" s="30" t="s">
        <v>643</v>
      </c>
    </row>
    <row collapsed="false" customFormat="false" customHeight="false" hidden="false" ht="12.1" outlineLevel="0" r="2254">
      <c r="A2254" s="29" t="n">
        <v>46077.4378125</v>
      </c>
      <c r="B2254" s="30" t="s">
        <v>86</v>
      </c>
      <c r="C2254" s="30" t="s">
        <v>838</v>
      </c>
      <c r="D2254" s="30" t="s">
        <v>381</v>
      </c>
      <c r="E2254" s="30" t="s">
        <v>50</v>
      </c>
      <c r="F2254" s="30" t="s">
        <v>20</v>
      </c>
      <c r="G2254" s="31" t="n">
        <v>-2</v>
      </c>
      <c r="H2254" s="32" t="n">
        <v>1.062</v>
      </c>
      <c r="I2254" s="32" t="n">
        <v>2.12</v>
      </c>
      <c r="J2254" s="32" t="n">
        <v>0</v>
      </c>
      <c r="K2254" s="32" t="n">
        <v>-0</v>
      </c>
      <c r="L2254" s="32" t="n">
        <v>-0</v>
      </c>
      <c r="M2254" s="6" t="s">
        <f>=I2254+J2254+K2254+L2254</f>
      </c>
      <c r="N2254" s="30"/>
      <c r="O2254" s="30" t="s">
        <v>643</v>
      </c>
    </row>
    <row collapsed="false" customFormat="false" customHeight="false" hidden="false" ht="12.1" outlineLevel="0" r="2255">
      <c r="A2255" s="29" t="n">
        <v>46077.4378125</v>
      </c>
      <c r="B2255" s="30" t="s">
        <v>86</v>
      </c>
      <c r="C2255" s="30" t="s">
        <v>838</v>
      </c>
      <c r="D2255" s="30" t="s">
        <v>381</v>
      </c>
      <c r="E2255" s="30" t="s">
        <v>50</v>
      </c>
      <c r="F2255" s="30" t="s">
        <v>20</v>
      </c>
      <c r="G2255" s="31" t="n">
        <v>-2</v>
      </c>
      <c r="H2255" s="32" t="n">
        <v>1.062</v>
      </c>
      <c r="I2255" s="32" t="n">
        <v>2.12</v>
      </c>
      <c r="J2255" s="32" t="n">
        <v>0</v>
      </c>
      <c r="K2255" s="32" t="n">
        <v>-0</v>
      </c>
      <c r="L2255" s="32" t="n">
        <v>-0</v>
      </c>
      <c r="M2255" s="6" t="s">
        <f>=I2255+J2255+K2255+L2255</f>
      </c>
      <c r="N2255" s="30"/>
      <c r="O2255" s="30" t="s">
        <v>643</v>
      </c>
    </row>
    <row collapsed="false" customFormat="false" customHeight="false" hidden="false" ht="12.1" outlineLevel="0" r="2256">
      <c r="A2256" s="29" t="n">
        <v>46077.437824074</v>
      </c>
      <c r="B2256" s="30" t="s">
        <v>86</v>
      </c>
      <c r="C2256" s="30" t="s">
        <v>838</v>
      </c>
      <c r="D2256" s="30" t="s">
        <v>381</v>
      </c>
      <c r="E2256" s="30" t="s">
        <v>50</v>
      </c>
      <c r="F2256" s="30" t="s">
        <v>20</v>
      </c>
      <c r="G2256" s="31" t="n">
        <v>-1</v>
      </c>
      <c r="H2256" s="32" t="n">
        <v>1.062</v>
      </c>
      <c r="I2256" s="32" t="n">
        <v>1.06</v>
      </c>
      <c r="J2256" s="32" t="n">
        <v>0</v>
      </c>
      <c r="K2256" s="32" t="n">
        <v>-0</v>
      </c>
      <c r="L2256" s="32" t="n">
        <v>-0</v>
      </c>
      <c r="M2256" s="6" t="s">
        <f>=I2256+J2256+K2256+L2256</f>
      </c>
      <c r="N2256" s="30"/>
      <c r="O2256" s="30" t="s">
        <v>643</v>
      </c>
    </row>
    <row collapsed="false" customFormat="false" customHeight="false" hidden="false" ht="12.1" outlineLevel="0" r="2257">
      <c r="A2257" s="29" t="n">
        <v>46077.437835648</v>
      </c>
      <c r="B2257" s="30" t="s">
        <v>86</v>
      </c>
      <c r="C2257" s="30" t="s">
        <v>838</v>
      </c>
      <c r="D2257" s="30" t="s">
        <v>381</v>
      </c>
      <c r="E2257" s="30" t="s">
        <v>50</v>
      </c>
      <c r="F2257" s="30" t="s">
        <v>20</v>
      </c>
      <c r="G2257" s="31" t="n">
        <v>-2</v>
      </c>
      <c r="H2257" s="32" t="n">
        <v>1.062</v>
      </c>
      <c r="I2257" s="32" t="n">
        <v>2.12</v>
      </c>
      <c r="J2257" s="32" t="n">
        <v>0</v>
      </c>
      <c r="K2257" s="32" t="n">
        <v>-0</v>
      </c>
      <c r="L2257" s="32" t="n">
        <v>-0</v>
      </c>
      <c r="M2257" s="6" t="s">
        <f>=I2257+J2257+K2257+L2257</f>
      </c>
      <c r="N2257" s="30"/>
      <c r="O2257" s="30" t="s">
        <v>643</v>
      </c>
    </row>
    <row collapsed="false" customFormat="false" customHeight="false" hidden="false" ht="12.1" outlineLevel="0" r="2258">
      <c r="A2258" s="29" t="n">
        <v>46077.437835648</v>
      </c>
      <c r="B2258" s="30" t="s">
        <v>86</v>
      </c>
      <c r="C2258" s="30" t="s">
        <v>838</v>
      </c>
      <c r="D2258" s="30" t="s">
        <v>381</v>
      </c>
      <c r="E2258" s="30" t="s">
        <v>50</v>
      </c>
      <c r="F2258" s="30" t="s">
        <v>20</v>
      </c>
      <c r="G2258" s="31" t="n">
        <v>-1</v>
      </c>
      <c r="H2258" s="32" t="n">
        <v>1.062</v>
      </c>
      <c r="I2258" s="32" t="n">
        <v>1.06</v>
      </c>
      <c r="J2258" s="32" t="n">
        <v>0</v>
      </c>
      <c r="K2258" s="32" t="n">
        <v>-0</v>
      </c>
      <c r="L2258" s="32" t="n">
        <v>-0</v>
      </c>
      <c r="M2258" s="6" t="s">
        <f>=I2258+J2258+K2258+L2258</f>
      </c>
      <c r="N2258" s="30"/>
      <c r="O2258" s="30" t="s">
        <v>643</v>
      </c>
    </row>
    <row collapsed="false" customFormat="false" customHeight="false" hidden="false" ht="12.1" outlineLevel="0" r="2259">
      <c r="A2259" s="29" t="n">
        <v>46077.437835648</v>
      </c>
      <c r="B2259" s="30" t="s">
        <v>86</v>
      </c>
      <c r="C2259" s="30" t="s">
        <v>838</v>
      </c>
      <c r="D2259" s="30" t="s">
        <v>381</v>
      </c>
      <c r="E2259" s="30" t="s">
        <v>50</v>
      </c>
      <c r="F2259" s="30" t="s">
        <v>20</v>
      </c>
      <c r="G2259" s="31" t="n">
        <v>-2</v>
      </c>
      <c r="H2259" s="32" t="n">
        <v>1.062</v>
      </c>
      <c r="I2259" s="32" t="n">
        <v>2.12</v>
      </c>
      <c r="J2259" s="32" t="n">
        <v>0</v>
      </c>
      <c r="K2259" s="32" t="n">
        <v>-0</v>
      </c>
      <c r="L2259" s="32" t="n">
        <v>-0</v>
      </c>
      <c r="M2259" s="6" t="s">
        <f>=I2259+J2259+K2259+L2259</f>
      </c>
      <c r="N2259" s="30"/>
      <c r="O2259" s="30" t="s">
        <v>643</v>
      </c>
    </row>
    <row collapsed="false" customFormat="false" customHeight="false" hidden="false" ht="12.1" outlineLevel="0" r="2260">
      <c r="A2260" s="29" t="n">
        <v>46077.437847222</v>
      </c>
      <c r="B2260" s="30" t="s">
        <v>86</v>
      </c>
      <c r="C2260" s="30" t="s">
        <v>838</v>
      </c>
      <c r="D2260" s="30" t="s">
        <v>381</v>
      </c>
      <c r="E2260" s="30" t="s">
        <v>50</v>
      </c>
      <c r="F2260" s="30" t="s">
        <v>20</v>
      </c>
      <c r="G2260" s="31" t="n">
        <v>-2</v>
      </c>
      <c r="H2260" s="32" t="n">
        <v>1.062</v>
      </c>
      <c r="I2260" s="32" t="n">
        <v>2.12</v>
      </c>
      <c r="J2260" s="32" t="n">
        <v>0</v>
      </c>
      <c r="K2260" s="32" t="n">
        <v>-0</v>
      </c>
      <c r="L2260" s="32" t="n">
        <v>-0</v>
      </c>
      <c r="M2260" s="6" t="s">
        <f>=I2260+J2260+K2260+L2260</f>
      </c>
      <c r="N2260" s="30"/>
      <c r="O2260" s="30" t="s">
        <v>643</v>
      </c>
    </row>
    <row collapsed="false" customFormat="false" customHeight="false" hidden="false" ht="12.1" outlineLevel="0" r="2261">
      <c r="A2261" s="29" t="n">
        <v>46077.437847222</v>
      </c>
      <c r="B2261" s="30" t="s">
        <v>86</v>
      </c>
      <c r="C2261" s="30" t="s">
        <v>838</v>
      </c>
      <c r="D2261" s="30" t="s">
        <v>381</v>
      </c>
      <c r="E2261" s="30" t="s">
        <v>50</v>
      </c>
      <c r="F2261" s="30" t="s">
        <v>20</v>
      </c>
      <c r="G2261" s="31" t="n">
        <v>-2</v>
      </c>
      <c r="H2261" s="32" t="n">
        <v>1.062</v>
      </c>
      <c r="I2261" s="32" t="n">
        <v>2.12</v>
      </c>
      <c r="J2261" s="32" t="n">
        <v>0</v>
      </c>
      <c r="K2261" s="32" t="n">
        <v>-0</v>
      </c>
      <c r="L2261" s="32" t="n">
        <v>-0</v>
      </c>
      <c r="M2261" s="6" t="s">
        <f>=I2261+J2261+K2261+L2261</f>
      </c>
      <c r="N2261" s="30"/>
      <c r="O2261" s="30" t="s">
        <v>643</v>
      </c>
    </row>
    <row collapsed="false" customFormat="false" customHeight="false" hidden="false" ht="12.1" outlineLevel="0" r="2262">
      <c r="A2262" s="29" t="n">
        <v>46077.437847222</v>
      </c>
      <c r="B2262" s="30" t="s">
        <v>86</v>
      </c>
      <c r="C2262" s="30" t="s">
        <v>838</v>
      </c>
      <c r="D2262" s="30" t="s">
        <v>381</v>
      </c>
      <c r="E2262" s="30" t="s">
        <v>50</v>
      </c>
      <c r="F2262" s="30" t="s">
        <v>20</v>
      </c>
      <c r="G2262" s="31" t="n">
        <v>-2</v>
      </c>
      <c r="H2262" s="32" t="n">
        <v>1.062</v>
      </c>
      <c r="I2262" s="32" t="n">
        <v>2.12</v>
      </c>
      <c r="J2262" s="32" t="n">
        <v>0</v>
      </c>
      <c r="K2262" s="32" t="n">
        <v>-0</v>
      </c>
      <c r="L2262" s="32" t="n">
        <v>-0</v>
      </c>
      <c r="M2262" s="6" t="s">
        <f>=I2262+J2262+K2262+L2262</f>
      </c>
      <c r="N2262" s="30"/>
      <c r="O2262" s="30" t="s">
        <v>643</v>
      </c>
    </row>
    <row collapsed="false" customFormat="false" customHeight="false" hidden="false" ht="12.1" outlineLevel="0" r="2263">
      <c r="A2263" s="29" t="n">
        <v>46077.437858796</v>
      </c>
      <c r="B2263" s="30" t="s">
        <v>86</v>
      </c>
      <c r="C2263" s="30" t="s">
        <v>838</v>
      </c>
      <c r="D2263" s="30" t="s">
        <v>381</v>
      </c>
      <c r="E2263" s="30" t="s">
        <v>50</v>
      </c>
      <c r="F2263" s="30" t="s">
        <v>20</v>
      </c>
      <c r="G2263" s="31" t="n">
        <v>-1</v>
      </c>
      <c r="H2263" s="32" t="n">
        <v>1.062</v>
      </c>
      <c r="I2263" s="32" t="n">
        <v>1.06</v>
      </c>
      <c r="J2263" s="32" t="n">
        <v>0</v>
      </c>
      <c r="K2263" s="32" t="n">
        <v>-0</v>
      </c>
      <c r="L2263" s="32" t="n">
        <v>-0</v>
      </c>
      <c r="M2263" s="6" t="s">
        <f>=I2263+J2263+K2263+L2263</f>
      </c>
      <c r="N2263" s="30"/>
      <c r="O2263" s="30" t="s">
        <v>643</v>
      </c>
    </row>
    <row collapsed="false" customFormat="false" customHeight="false" hidden="false" ht="12.1" outlineLevel="0" r="2264">
      <c r="A2264" s="29" t="n">
        <v>46077.43787037</v>
      </c>
      <c r="B2264" s="30" t="s">
        <v>86</v>
      </c>
      <c r="C2264" s="30" t="s">
        <v>838</v>
      </c>
      <c r="D2264" s="30" t="s">
        <v>381</v>
      </c>
      <c r="E2264" s="30" t="s">
        <v>50</v>
      </c>
      <c r="F2264" s="30" t="s">
        <v>20</v>
      </c>
      <c r="G2264" s="31" t="n">
        <v>-2</v>
      </c>
      <c r="H2264" s="32" t="n">
        <v>1.062</v>
      </c>
      <c r="I2264" s="32" t="n">
        <v>2.12</v>
      </c>
      <c r="J2264" s="32" t="n">
        <v>0</v>
      </c>
      <c r="K2264" s="32" t="n">
        <v>-0</v>
      </c>
      <c r="L2264" s="32" t="n">
        <v>-0</v>
      </c>
      <c r="M2264" s="6" t="s">
        <f>=I2264+J2264+K2264+L2264</f>
      </c>
      <c r="N2264" s="30"/>
      <c r="O2264" s="30" t="s">
        <v>643</v>
      </c>
    </row>
    <row collapsed="false" customFormat="false" customHeight="false" hidden="false" ht="12.1" outlineLevel="0" r="2265">
      <c r="A2265" s="29" t="n">
        <v>46077.43787037</v>
      </c>
      <c r="B2265" s="30" t="s">
        <v>86</v>
      </c>
      <c r="C2265" s="30" t="s">
        <v>838</v>
      </c>
      <c r="D2265" s="30" t="s">
        <v>381</v>
      </c>
      <c r="E2265" s="30" t="s">
        <v>50</v>
      </c>
      <c r="F2265" s="30" t="s">
        <v>20</v>
      </c>
      <c r="G2265" s="31" t="n">
        <v>-2</v>
      </c>
      <c r="H2265" s="32" t="n">
        <v>1.062</v>
      </c>
      <c r="I2265" s="32" t="n">
        <v>2.12</v>
      </c>
      <c r="J2265" s="32" t="n">
        <v>0</v>
      </c>
      <c r="K2265" s="32" t="n">
        <v>-0</v>
      </c>
      <c r="L2265" s="32" t="n">
        <v>-0</v>
      </c>
      <c r="M2265" s="6" t="s">
        <f>=I2265+J2265+K2265+L2265</f>
      </c>
      <c r="N2265" s="30"/>
      <c r="O2265" s="30" t="s">
        <v>643</v>
      </c>
    </row>
    <row collapsed="false" customFormat="false" customHeight="false" hidden="false" ht="12.1" outlineLevel="0" r="2266">
      <c r="A2266" s="29" t="n">
        <v>46077.437881944</v>
      </c>
      <c r="B2266" s="30" t="s">
        <v>86</v>
      </c>
      <c r="C2266" s="30" t="s">
        <v>838</v>
      </c>
      <c r="D2266" s="30" t="s">
        <v>381</v>
      </c>
      <c r="E2266" s="30" t="s">
        <v>50</v>
      </c>
      <c r="F2266" s="30" t="s">
        <v>20</v>
      </c>
      <c r="G2266" s="31" t="n">
        <v>-2</v>
      </c>
      <c r="H2266" s="32" t="n">
        <v>1.062</v>
      </c>
      <c r="I2266" s="32" t="n">
        <v>2.12</v>
      </c>
      <c r="J2266" s="32" t="n">
        <v>0</v>
      </c>
      <c r="K2266" s="32" t="n">
        <v>-0</v>
      </c>
      <c r="L2266" s="32" t="n">
        <v>-0</v>
      </c>
      <c r="M2266" s="6" t="s">
        <f>=I2266+J2266+K2266+L2266</f>
      </c>
      <c r="N2266" s="30"/>
      <c r="O2266" s="30" t="s">
        <v>643</v>
      </c>
    </row>
    <row collapsed="false" customFormat="false" customHeight="false" hidden="false" ht="12.1" outlineLevel="0" r="2267">
      <c r="A2267" s="29" t="n">
        <v>46077.437881944</v>
      </c>
      <c r="B2267" s="30" t="s">
        <v>86</v>
      </c>
      <c r="C2267" s="30" t="s">
        <v>838</v>
      </c>
      <c r="D2267" s="30" t="s">
        <v>381</v>
      </c>
      <c r="E2267" s="30" t="s">
        <v>50</v>
      </c>
      <c r="F2267" s="30" t="s">
        <v>20</v>
      </c>
      <c r="G2267" s="31" t="n">
        <v>-2</v>
      </c>
      <c r="H2267" s="32" t="n">
        <v>1.062</v>
      </c>
      <c r="I2267" s="32" t="n">
        <v>2.12</v>
      </c>
      <c r="J2267" s="32" t="n">
        <v>0</v>
      </c>
      <c r="K2267" s="32" t="n">
        <v>-0</v>
      </c>
      <c r="L2267" s="32" t="n">
        <v>-0</v>
      </c>
      <c r="M2267" s="6" t="s">
        <f>=I2267+J2267+K2267+L2267</f>
      </c>
      <c r="N2267" s="30"/>
      <c r="O2267" s="30" t="s">
        <v>643</v>
      </c>
    </row>
    <row collapsed="false" customFormat="false" customHeight="false" hidden="false" ht="12.1" outlineLevel="0" r="2268">
      <c r="A2268" s="29" t="n">
        <v>46077.437881944</v>
      </c>
      <c r="B2268" s="30" t="s">
        <v>86</v>
      </c>
      <c r="C2268" s="30" t="s">
        <v>838</v>
      </c>
      <c r="D2268" s="30" t="s">
        <v>381</v>
      </c>
      <c r="E2268" s="30" t="s">
        <v>50</v>
      </c>
      <c r="F2268" s="30" t="s">
        <v>20</v>
      </c>
      <c r="G2268" s="31" t="n">
        <v>-2</v>
      </c>
      <c r="H2268" s="32" t="n">
        <v>1.062</v>
      </c>
      <c r="I2268" s="32" t="n">
        <v>2.12</v>
      </c>
      <c r="J2268" s="32" t="n">
        <v>0</v>
      </c>
      <c r="K2268" s="32" t="n">
        <v>-0</v>
      </c>
      <c r="L2268" s="32" t="n">
        <v>-0</v>
      </c>
      <c r="M2268" s="6" t="s">
        <f>=I2268+J2268+K2268+L2268</f>
      </c>
      <c r="N2268" s="30"/>
      <c r="O2268" s="30" t="s">
        <v>643</v>
      </c>
    </row>
    <row collapsed="false" customFormat="false" customHeight="false" hidden="false" ht="12.1" outlineLevel="0" r="2269">
      <c r="A2269" s="29" t="n">
        <v>46077.437881944</v>
      </c>
      <c r="B2269" s="30" t="s">
        <v>86</v>
      </c>
      <c r="C2269" s="30" t="s">
        <v>838</v>
      </c>
      <c r="D2269" s="30" t="s">
        <v>381</v>
      </c>
      <c r="E2269" s="30" t="s">
        <v>50</v>
      </c>
      <c r="F2269" s="30" t="s">
        <v>20</v>
      </c>
      <c r="G2269" s="31" t="n">
        <v>-1</v>
      </c>
      <c r="H2269" s="32" t="n">
        <v>1.062</v>
      </c>
      <c r="I2269" s="32" t="n">
        <v>1.06</v>
      </c>
      <c r="J2269" s="32" t="n">
        <v>0</v>
      </c>
      <c r="K2269" s="32" t="n">
        <v>-0</v>
      </c>
      <c r="L2269" s="32" t="n">
        <v>-0</v>
      </c>
      <c r="M2269" s="6" t="s">
        <f>=I2269+J2269+K2269+L2269</f>
      </c>
      <c r="N2269" s="30"/>
      <c r="O2269" s="30" t="s">
        <v>643</v>
      </c>
    </row>
    <row collapsed="false" customFormat="false" customHeight="false" hidden="false" ht="12.1" outlineLevel="0" r="2270">
      <c r="A2270" s="29" t="n">
        <v>46077.437881944</v>
      </c>
      <c r="B2270" s="30" t="s">
        <v>86</v>
      </c>
      <c r="C2270" s="30" t="s">
        <v>838</v>
      </c>
      <c r="D2270" s="30" t="s">
        <v>381</v>
      </c>
      <c r="E2270" s="30" t="s">
        <v>50</v>
      </c>
      <c r="F2270" s="30" t="s">
        <v>20</v>
      </c>
      <c r="G2270" s="31" t="n">
        <v>-1</v>
      </c>
      <c r="H2270" s="32" t="n">
        <v>1.062</v>
      </c>
      <c r="I2270" s="32" t="n">
        <v>1.06</v>
      </c>
      <c r="J2270" s="32" t="n">
        <v>0</v>
      </c>
      <c r="K2270" s="32" t="n">
        <v>-0</v>
      </c>
      <c r="L2270" s="32" t="n">
        <v>-0</v>
      </c>
      <c r="M2270" s="6" t="s">
        <f>=I2270+J2270+K2270+L2270</f>
      </c>
      <c r="N2270" s="30"/>
      <c r="O2270" s="30" t="s">
        <v>643</v>
      </c>
    </row>
    <row collapsed="false" customFormat="false" customHeight="false" hidden="false" ht="12.1" outlineLevel="0" r="2271">
      <c r="A2271" s="29" t="n">
        <v>46077.437916667</v>
      </c>
      <c r="B2271" s="30" t="s">
        <v>86</v>
      </c>
      <c r="C2271" s="30" t="s">
        <v>838</v>
      </c>
      <c r="D2271" s="30" t="s">
        <v>381</v>
      </c>
      <c r="E2271" s="30" t="s">
        <v>50</v>
      </c>
      <c r="F2271" s="30" t="s">
        <v>20</v>
      </c>
      <c r="G2271" s="31" t="n">
        <v>-1</v>
      </c>
      <c r="H2271" s="32" t="n">
        <v>1.062</v>
      </c>
      <c r="I2271" s="32" t="n">
        <v>1.06</v>
      </c>
      <c r="J2271" s="32" t="n">
        <v>0</v>
      </c>
      <c r="K2271" s="32" t="n">
        <v>-0</v>
      </c>
      <c r="L2271" s="32" t="n">
        <v>-0</v>
      </c>
      <c r="M2271" s="6" t="s">
        <f>=I2271+J2271+K2271+L2271</f>
      </c>
      <c r="N2271" s="30"/>
      <c r="O2271" s="30" t="s">
        <v>643</v>
      </c>
    </row>
    <row collapsed="false" customFormat="false" customHeight="false" hidden="false" ht="12.1" outlineLevel="0" r="2272">
      <c r="A2272" s="29" t="n">
        <v>46077.437951389</v>
      </c>
      <c r="B2272" s="30" t="s">
        <v>86</v>
      </c>
      <c r="C2272" s="30" t="s">
        <v>838</v>
      </c>
      <c r="D2272" s="30" t="s">
        <v>381</v>
      </c>
      <c r="E2272" s="30" t="s">
        <v>50</v>
      </c>
      <c r="F2272" s="30" t="s">
        <v>20</v>
      </c>
      <c r="G2272" s="31" t="n">
        <v>-1</v>
      </c>
      <c r="H2272" s="32" t="n">
        <v>1.062</v>
      </c>
      <c r="I2272" s="32" t="n">
        <v>1.06</v>
      </c>
      <c r="J2272" s="32" t="n">
        <v>0</v>
      </c>
      <c r="K2272" s="32" t="n">
        <v>-0</v>
      </c>
      <c r="L2272" s="32" t="n">
        <v>-0</v>
      </c>
      <c r="M2272" s="6" t="s">
        <f>=I2272+J2272+K2272+L2272</f>
      </c>
      <c r="N2272" s="30"/>
      <c r="O2272" s="30" t="s">
        <v>643</v>
      </c>
    </row>
    <row collapsed="false" customFormat="false" customHeight="false" hidden="false" ht="12.1" outlineLevel="0" r="2273">
      <c r="A2273" s="29" t="n">
        <v>46077.437951389</v>
      </c>
      <c r="B2273" s="30" t="s">
        <v>86</v>
      </c>
      <c r="C2273" s="30" t="s">
        <v>838</v>
      </c>
      <c r="D2273" s="30" t="s">
        <v>381</v>
      </c>
      <c r="E2273" s="30" t="s">
        <v>50</v>
      </c>
      <c r="F2273" s="30" t="s">
        <v>20</v>
      </c>
      <c r="G2273" s="31" t="n">
        <v>-2</v>
      </c>
      <c r="H2273" s="32" t="n">
        <v>1.062</v>
      </c>
      <c r="I2273" s="32" t="n">
        <v>2.12</v>
      </c>
      <c r="J2273" s="32" t="n">
        <v>0</v>
      </c>
      <c r="K2273" s="32" t="n">
        <v>-0</v>
      </c>
      <c r="L2273" s="32" t="n">
        <v>-0</v>
      </c>
      <c r="M2273" s="6" t="s">
        <f>=I2273+J2273+K2273+L2273</f>
      </c>
      <c r="N2273" s="30"/>
      <c r="O2273" s="30" t="s">
        <v>643</v>
      </c>
    </row>
    <row collapsed="false" customFormat="false" customHeight="false" hidden="false" ht="12.1" outlineLevel="0" r="2274">
      <c r="A2274" s="29" t="n">
        <v>46077.437962963</v>
      </c>
      <c r="B2274" s="30" t="s">
        <v>86</v>
      </c>
      <c r="C2274" s="30" t="s">
        <v>838</v>
      </c>
      <c r="D2274" s="30" t="s">
        <v>381</v>
      </c>
      <c r="E2274" s="30" t="s">
        <v>50</v>
      </c>
      <c r="F2274" s="30" t="s">
        <v>20</v>
      </c>
      <c r="G2274" s="31" t="n">
        <v>-2</v>
      </c>
      <c r="H2274" s="32" t="n">
        <v>1.062</v>
      </c>
      <c r="I2274" s="32" t="n">
        <v>2.12</v>
      </c>
      <c r="J2274" s="32" t="n">
        <v>0</v>
      </c>
      <c r="K2274" s="32" t="n">
        <v>-0</v>
      </c>
      <c r="L2274" s="32" t="n">
        <v>-0</v>
      </c>
      <c r="M2274" s="6" t="s">
        <f>=I2274+J2274+K2274+L2274</f>
      </c>
      <c r="N2274" s="30"/>
      <c r="O2274" s="30" t="s">
        <v>643</v>
      </c>
    </row>
    <row collapsed="false" customFormat="false" customHeight="false" hidden="false" ht="12.1" outlineLevel="0" r="2275">
      <c r="A2275" s="29" t="n">
        <v>46077.437962963</v>
      </c>
      <c r="B2275" s="30" t="s">
        <v>86</v>
      </c>
      <c r="C2275" s="30" t="s">
        <v>838</v>
      </c>
      <c r="D2275" s="30" t="s">
        <v>381</v>
      </c>
      <c r="E2275" s="30" t="s">
        <v>50</v>
      </c>
      <c r="F2275" s="30" t="s">
        <v>20</v>
      </c>
      <c r="G2275" s="31" t="n">
        <v>-2</v>
      </c>
      <c r="H2275" s="32" t="n">
        <v>1.062</v>
      </c>
      <c r="I2275" s="32" t="n">
        <v>2.12</v>
      </c>
      <c r="J2275" s="32" t="n">
        <v>0</v>
      </c>
      <c r="K2275" s="32" t="n">
        <v>-0</v>
      </c>
      <c r="L2275" s="32" t="n">
        <v>-0</v>
      </c>
      <c r="M2275" s="6" t="s">
        <f>=I2275+J2275+K2275+L2275</f>
      </c>
      <c r="N2275" s="30"/>
      <c r="O2275" s="30" t="s">
        <v>643</v>
      </c>
    </row>
    <row collapsed="false" customFormat="false" customHeight="false" hidden="false" ht="12.1" outlineLevel="0" r="2276">
      <c r="A2276" s="29" t="n">
        <v>46077.437962963</v>
      </c>
      <c r="B2276" s="30" t="s">
        <v>86</v>
      </c>
      <c r="C2276" s="30" t="s">
        <v>838</v>
      </c>
      <c r="D2276" s="30" t="s">
        <v>381</v>
      </c>
      <c r="E2276" s="30" t="s">
        <v>50</v>
      </c>
      <c r="F2276" s="30" t="s">
        <v>20</v>
      </c>
      <c r="G2276" s="31" t="n">
        <v>-2</v>
      </c>
      <c r="H2276" s="32" t="n">
        <v>1.062</v>
      </c>
      <c r="I2276" s="32" t="n">
        <v>2.12</v>
      </c>
      <c r="J2276" s="32" t="n">
        <v>0</v>
      </c>
      <c r="K2276" s="32" t="n">
        <v>-0</v>
      </c>
      <c r="L2276" s="32" t="n">
        <v>-0</v>
      </c>
      <c r="M2276" s="6" t="s">
        <f>=I2276+J2276+K2276+L2276</f>
      </c>
      <c r="N2276" s="30"/>
      <c r="O2276" s="30" t="s">
        <v>643</v>
      </c>
    </row>
    <row collapsed="false" customFormat="false" customHeight="false" hidden="false" ht="12.1" outlineLevel="0" r="2277">
      <c r="A2277" s="29" t="n">
        <v>46077.437962963</v>
      </c>
      <c r="B2277" s="30" t="s">
        <v>86</v>
      </c>
      <c r="C2277" s="30" t="s">
        <v>838</v>
      </c>
      <c r="D2277" s="30" t="s">
        <v>381</v>
      </c>
      <c r="E2277" s="30" t="s">
        <v>50</v>
      </c>
      <c r="F2277" s="30" t="s">
        <v>20</v>
      </c>
      <c r="G2277" s="31" t="n">
        <v>-2</v>
      </c>
      <c r="H2277" s="32" t="n">
        <v>1.062</v>
      </c>
      <c r="I2277" s="32" t="n">
        <v>2.12</v>
      </c>
      <c r="J2277" s="32" t="n">
        <v>0</v>
      </c>
      <c r="K2277" s="32" t="n">
        <v>-0</v>
      </c>
      <c r="L2277" s="32" t="n">
        <v>-0</v>
      </c>
      <c r="M2277" s="6" t="s">
        <f>=I2277+J2277+K2277+L2277</f>
      </c>
      <c r="N2277" s="30"/>
      <c r="O2277" s="30" t="s">
        <v>643</v>
      </c>
    </row>
    <row collapsed="false" customFormat="false" customHeight="false" hidden="false" ht="12.1" outlineLevel="0" r="2278">
      <c r="A2278" s="29" t="n">
        <v>46077.437974537</v>
      </c>
      <c r="B2278" s="30" t="s">
        <v>86</v>
      </c>
      <c r="C2278" s="30" t="s">
        <v>838</v>
      </c>
      <c r="D2278" s="30" t="s">
        <v>381</v>
      </c>
      <c r="E2278" s="30" t="s">
        <v>50</v>
      </c>
      <c r="F2278" s="30" t="s">
        <v>20</v>
      </c>
      <c r="G2278" s="31" t="n">
        <v>-1</v>
      </c>
      <c r="H2278" s="32" t="n">
        <v>1.062</v>
      </c>
      <c r="I2278" s="32" t="n">
        <v>1.06</v>
      </c>
      <c r="J2278" s="32" t="n">
        <v>0</v>
      </c>
      <c r="K2278" s="32" t="n">
        <v>-0</v>
      </c>
      <c r="L2278" s="32" t="n">
        <v>-0</v>
      </c>
      <c r="M2278" s="6" t="s">
        <f>=I2278+J2278+K2278+L2278</f>
      </c>
      <c r="N2278" s="30"/>
      <c r="O2278" s="30" t="s">
        <v>643</v>
      </c>
    </row>
    <row collapsed="false" customFormat="false" customHeight="false" hidden="false" ht="12.1" outlineLevel="0" r="2279">
      <c r="A2279" s="29" t="n">
        <v>46077.437974537</v>
      </c>
      <c r="B2279" s="30" t="s">
        <v>86</v>
      </c>
      <c r="C2279" s="30" t="s">
        <v>838</v>
      </c>
      <c r="D2279" s="30" t="s">
        <v>381</v>
      </c>
      <c r="E2279" s="30" t="s">
        <v>50</v>
      </c>
      <c r="F2279" s="30" t="s">
        <v>20</v>
      </c>
      <c r="G2279" s="31" t="n">
        <v>-1</v>
      </c>
      <c r="H2279" s="32" t="n">
        <v>1.062</v>
      </c>
      <c r="I2279" s="32" t="n">
        <v>1.06</v>
      </c>
      <c r="J2279" s="32" t="n">
        <v>0</v>
      </c>
      <c r="K2279" s="32" t="n">
        <v>-0</v>
      </c>
      <c r="L2279" s="32" t="n">
        <v>-0</v>
      </c>
      <c r="M2279" s="6" t="s">
        <f>=I2279+J2279+K2279+L2279</f>
      </c>
      <c r="N2279" s="30"/>
      <c r="O2279" s="30" t="s">
        <v>643</v>
      </c>
    </row>
    <row collapsed="false" customFormat="false" customHeight="false" hidden="false" ht="12.1" outlineLevel="0" r="2280">
      <c r="A2280" s="29" t="n">
        <v>46077.437986111</v>
      </c>
      <c r="B2280" s="30" t="s">
        <v>86</v>
      </c>
      <c r="C2280" s="30" t="s">
        <v>838</v>
      </c>
      <c r="D2280" s="30" t="s">
        <v>381</v>
      </c>
      <c r="E2280" s="30" t="s">
        <v>50</v>
      </c>
      <c r="F2280" s="30" t="s">
        <v>20</v>
      </c>
      <c r="G2280" s="31" t="n">
        <v>-2</v>
      </c>
      <c r="H2280" s="32" t="n">
        <v>1.062</v>
      </c>
      <c r="I2280" s="32" t="n">
        <v>2.12</v>
      </c>
      <c r="J2280" s="32" t="n">
        <v>0</v>
      </c>
      <c r="K2280" s="32" t="n">
        <v>-0</v>
      </c>
      <c r="L2280" s="32" t="n">
        <v>-0</v>
      </c>
      <c r="M2280" s="6" t="s">
        <f>=I2280+J2280+K2280+L2280</f>
      </c>
      <c r="N2280" s="30"/>
      <c r="O2280" s="30" t="s">
        <v>643</v>
      </c>
    </row>
    <row collapsed="false" customFormat="false" customHeight="false" hidden="false" ht="12.1" outlineLevel="0" r="2281">
      <c r="A2281" s="29" t="n">
        <v>46077.437986111</v>
      </c>
      <c r="B2281" s="30" t="s">
        <v>86</v>
      </c>
      <c r="C2281" s="30" t="s">
        <v>838</v>
      </c>
      <c r="D2281" s="30" t="s">
        <v>381</v>
      </c>
      <c r="E2281" s="30" t="s">
        <v>50</v>
      </c>
      <c r="F2281" s="30" t="s">
        <v>20</v>
      </c>
      <c r="G2281" s="31" t="n">
        <v>-2</v>
      </c>
      <c r="H2281" s="32" t="n">
        <v>1.062</v>
      </c>
      <c r="I2281" s="32" t="n">
        <v>2.12</v>
      </c>
      <c r="J2281" s="32" t="n">
        <v>0</v>
      </c>
      <c r="K2281" s="32" t="n">
        <v>-0</v>
      </c>
      <c r="L2281" s="32" t="n">
        <v>-0</v>
      </c>
      <c r="M2281" s="6" t="s">
        <f>=I2281+J2281+K2281+L2281</f>
      </c>
      <c r="N2281" s="30"/>
      <c r="O2281" s="30" t="s">
        <v>643</v>
      </c>
    </row>
    <row collapsed="false" customFormat="false" customHeight="false" hidden="false" ht="12.1" outlineLevel="0" r="2282">
      <c r="A2282" s="29" t="n">
        <v>46077.437986111</v>
      </c>
      <c r="B2282" s="30" t="s">
        <v>86</v>
      </c>
      <c r="C2282" s="30" t="s">
        <v>838</v>
      </c>
      <c r="D2282" s="30" t="s">
        <v>381</v>
      </c>
      <c r="E2282" s="30" t="s">
        <v>50</v>
      </c>
      <c r="F2282" s="30" t="s">
        <v>20</v>
      </c>
      <c r="G2282" s="31" t="n">
        <v>-2</v>
      </c>
      <c r="H2282" s="32" t="n">
        <v>1.062</v>
      </c>
      <c r="I2282" s="32" t="n">
        <v>2.12</v>
      </c>
      <c r="J2282" s="32" t="n">
        <v>0</v>
      </c>
      <c r="K2282" s="32" t="n">
        <v>-0</v>
      </c>
      <c r="L2282" s="32" t="n">
        <v>-0</v>
      </c>
      <c r="M2282" s="6" t="s">
        <f>=I2282+J2282+K2282+L2282</f>
      </c>
      <c r="N2282" s="30"/>
      <c r="O2282" s="30" t="s">
        <v>643</v>
      </c>
    </row>
    <row collapsed="false" customFormat="false" customHeight="false" hidden="false" ht="12.1" outlineLevel="0" r="2283">
      <c r="A2283" s="29" t="n">
        <v>46077.437997685</v>
      </c>
      <c r="B2283" s="30" t="s">
        <v>86</v>
      </c>
      <c r="C2283" s="30" t="s">
        <v>838</v>
      </c>
      <c r="D2283" s="30" t="s">
        <v>381</v>
      </c>
      <c r="E2283" s="30" t="s">
        <v>50</v>
      </c>
      <c r="F2283" s="30" t="s">
        <v>20</v>
      </c>
      <c r="G2283" s="31" t="n">
        <v>-2</v>
      </c>
      <c r="H2283" s="32" t="n">
        <v>1.062</v>
      </c>
      <c r="I2283" s="32" t="n">
        <v>2.12</v>
      </c>
      <c r="J2283" s="32" t="n">
        <v>0</v>
      </c>
      <c r="K2283" s="32" t="n">
        <v>-0</v>
      </c>
      <c r="L2283" s="32" t="n">
        <v>-0</v>
      </c>
      <c r="M2283" s="6" t="s">
        <f>=I2283+J2283+K2283+L2283</f>
      </c>
      <c r="N2283" s="30"/>
      <c r="O2283" s="30" t="s">
        <v>643</v>
      </c>
    </row>
    <row collapsed="false" customFormat="false" customHeight="false" hidden="false" ht="12.1" outlineLevel="0" r="2284">
      <c r="A2284" s="29" t="n">
        <v>46077.437997685</v>
      </c>
      <c r="B2284" s="30" t="s">
        <v>86</v>
      </c>
      <c r="C2284" s="30" t="s">
        <v>838</v>
      </c>
      <c r="D2284" s="30" t="s">
        <v>381</v>
      </c>
      <c r="E2284" s="30" t="s">
        <v>50</v>
      </c>
      <c r="F2284" s="30" t="s">
        <v>20</v>
      </c>
      <c r="G2284" s="31" t="n">
        <v>-2</v>
      </c>
      <c r="H2284" s="32" t="n">
        <v>1.062</v>
      </c>
      <c r="I2284" s="32" t="n">
        <v>2.12</v>
      </c>
      <c r="J2284" s="32" t="n">
        <v>0</v>
      </c>
      <c r="K2284" s="32" t="n">
        <v>-0</v>
      </c>
      <c r="L2284" s="32" t="n">
        <v>-0</v>
      </c>
      <c r="M2284" s="6" t="s">
        <f>=I2284+J2284+K2284+L2284</f>
      </c>
      <c r="N2284" s="30"/>
      <c r="O2284" s="30" t="s">
        <v>643</v>
      </c>
    </row>
    <row collapsed="false" customFormat="false" customHeight="false" hidden="false" ht="12.1" outlineLevel="0" r="2285">
      <c r="A2285" s="29" t="n">
        <v>46077.438009259</v>
      </c>
      <c r="B2285" s="30" t="s">
        <v>86</v>
      </c>
      <c r="C2285" s="30" t="s">
        <v>838</v>
      </c>
      <c r="D2285" s="30" t="s">
        <v>381</v>
      </c>
      <c r="E2285" s="30" t="s">
        <v>50</v>
      </c>
      <c r="F2285" s="30" t="s">
        <v>20</v>
      </c>
      <c r="G2285" s="31" t="n">
        <v>-1</v>
      </c>
      <c r="H2285" s="32" t="n">
        <v>1.062</v>
      </c>
      <c r="I2285" s="32" t="n">
        <v>1.06</v>
      </c>
      <c r="J2285" s="32" t="n">
        <v>0</v>
      </c>
      <c r="K2285" s="32" t="n">
        <v>-0</v>
      </c>
      <c r="L2285" s="32" t="n">
        <v>-0</v>
      </c>
      <c r="M2285" s="6" t="s">
        <f>=I2285+J2285+K2285+L2285</f>
      </c>
      <c r="N2285" s="30"/>
      <c r="O2285" s="30" t="s">
        <v>643</v>
      </c>
    </row>
    <row collapsed="false" customFormat="false" customHeight="false" hidden="false" ht="12.1" outlineLevel="0" r="2286">
      <c r="A2286" s="29" t="n">
        <v>46077.438009259</v>
      </c>
      <c r="B2286" s="30" t="s">
        <v>86</v>
      </c>
      <c r="C2286" s="30" t="s">
        <v>838</v>
      </c>
      <c r="D2286" s="30" t="s">
        <v>381</v>
      </c>
      <c r="E2286" s="30" t="s">
        <v>50</v>
      </c>
      <c r="F2286" s="30" t="s">
        <v>20</v>
      </c>
      <c r="G2286" s="31" t="n">
        <v>-2</v>
      </c>
      <c r="H2286" s="32" t="n">
        <v>1.062</v>
      </c>
      <c r="I2286" s="32" t="n">
        <v>2.12</v>
      </c>
      <c r="J2286" s="32" t="n">
        <v>0</v>
      </c>
      <c r="K2286" s="32" t="n">
        <v>-0</v>
      </c>
      <c r="L2286" s="32" t="n">
        <v>-0</v>
      </c>
      <c r="M2286" s="6" t="s">
        <f>=I2286+J2286+K2286+L2286</f>
      </c>
      <c r="N2286" s="30"/>
      <c r="O2286" s="30" t="s">
        <v>643</v>
      </c>
    </row>
    <row collapsed="false" customFormat="false" customHeight="false" hidden="false" ht="12.1" outlineLevel="0" r="2287">
      <c r="A2287" s="29" t="n">
        <v>46077.438020833</v>
      </c>
      <c r="B2287" s="30" t="s">
        <v>86</v>
      </c>
      <c r="C2287" s="30" t="s">
        <v>838</v>
      </c>
      <c r="D2287" s="30" t="s">
        <v>381</v>
      </c>
      <c r="E2287" s="30" t="s">
        <v>50</v>
      </c>
      <c r="F2287" s="30" t="s">
        <v>20</v>
      </c>
      <c r="G2287" s="31" t="n">
        <v>-2</v>
      </c>
      <c r="H2287" s="32" t="n">
        <v>1.062</v>
      </c>
      <c r="I2287" s="32" t="n">
        <v>2.12</v>
      </c>
      <c r="J2287" s="32" t="n">
        <v>0</v>
      </c>
      <c r="K2287" s="32" t="n">
        <v>-0</v>
      </c>
      <c r="L2287" s="32" t="n">
        <v>-0</v>
      </c>
      <c r="M2287" s="6" t="s">
        <f>=I2287+J2287+K2287+L2287</f>
      </c>
      <c r="N2287" s="30"/>
      <c r="O2287" s="30" t="s">
        <v>643</v>
      </c>
    </row>
    <row collapsed="false" customFormat="false" customHeight="false" hidden="false" ht="12.1" outlineLevel="0" r="2288">
      <c r="A2288" s="29" t="n">
        <v>46077.438020833</v>
      </c>
      <c r="B2288" s="30" t="s">
        <v>86</v>
      </c>
      <c r="C2288" s="30" t="s">
        <v>838</v>
      </c>
      <c r="D2288" s="30" t="s">
        <v>381</v>
      </c>
      <c r="E2288" s="30" t="s">
        <v>50</v>
      </c>
      <c r="F2288" s="30" t="s">
        <v>20</v>
      </c>
      <c r="G2288" s="31" t="n">
        <v>-2</v>
      </c>
      <c r="H2288" s="32" t="n">
        <v>1.062</v>
      </c>
      <c r="I2288" s="32" t="n">
        <v>2.12</v>
      </c>
      <c r="J2288" s="32" t="n">
        <v>0</v>
      </c>
      <c r="K2288" s="32" t="n">
        <v>-0</v>
      </c>
      <c r="L2288" s="32" t="n">
        <v>-0</v>
      </c>
      <c r="M2288" s="6" t="s">
        <f>=I2288+J2288+K2288+L2288</f>
      </c>
      <c r="N2288" s="30"/>
      <c r="O2288" s="30" t="s">
        <v>643</v>
      </c>
    </row>
    <row collapsed="false" customFormat="false" customHeight="false" hidden="false" ht="12.1" outlineLevel="0" r="2289">
      <c r="A2289" s="29" t="n">
        <v>46077.438020833</v>
      </c>
      <c r="B2289" s="30" t="s">
        <v>86</v>
      </c>
      <c r="C2289" s="30" t="s">
        <v>838</v>
      </c>
      <c r="D2289" s="30" t="s">
        <v>381</v>
      </c>
      <c r="E2289" s="30" t="s">
        <v>50</v>
      </c>
      <c r="F2289" s="30" t="s">
        <v>20</v>
      </c>
      <c r="G2289" s="31" t="n">
        <v>-2</v>
      </c>
      <c r="H2289" s="32" t="n">
        <v>1.062</v>
      </c>
      <c r="I2289" s="32" t="n">
        <v>2.12</v>
      </c>
      <c r="J2289" s="32" t="n">
        <v>0</v>
      </c>
      <c r="K2289" s="32" t="n">
        <v>-0</v>
      </c>
      <c r="L2289" s="32" t="n">
        <v>-0</v>
      </c>
      <c r="M2289" s="6" t="s">
        <f>=I2289+J2289+K2289+L2289</f>
      </c>
      <c r="N2289" s="30"/>
      <c r="O2289" s="30" t="s">
        <v>643</v>
      </c>
    </row>
    <row collapsed="false" customFormat="false" customHeight="false" hidden="false" ht="12.1" outlineLevel="0" r="2290">
      <c r="A2290" s="29" t="n">
        <v>46077.438020833</v>
      </c>
      <c r="B2290" s="30" t="s">
        <v>86</v>
      </c>
      <c r="C2290" s="30" t="s">
        <v>838</v>
      </c>
      <c r="D2290" s="30" t="s">
        <v>381</v>
      </c>
      <c r="E2290" s="30" t="s">
        <v>50</v>
      </c>
      <c r="F2290" s="30" t="s">
        <v>20</v>
      </c>
      <c r="G2290" s="31" t="n">
        <v>-2</v>
      </c>
      <c r="H2290" s="32" t="n">
        <v>1.062</v>
      </c>
      <c r="I2290" s="32" t="n">
        <v>2.12</v>
      </c>
      <c r="J2290" s="32" t="n">
        <v>0</v>
      </c>
      <c r="K2290" s="32" t="n">
        <v>-0</v>
      </c>
      <c r="L2290" s="32" t="n">
        <v>-0</v>
      </c>
      <c r="M2290" s="6" t="s">
        <f>=I2290+J2290+K2290+L2290</f>
      </c>
      <c r="N2290" s="30"/>
      <c r="O2290" s="30" t="s">
        <v>643</v>
      </c>
    </row>
    <row collapsed="false" customFormat="false" customHeight="false" hidden="false" ht="12.1" outlineLevel="0" r="2291">
      <c r="A2291" s="29" t="n">
        <v>46077.438032407</v>
      </c>
      <c r="B2291" s="30" t="s">
        <v>86</v>
      </c>
      <c r="C2291" s="30" t="s">
        <v>838</v>
      </c>
      <c r="D2291" s="30" t="s">
        <v>381</v>
      </c>
      <c r="E2291" s="30" t="s">
        <v>50</v>
      </c>
      <c r="F2291" s="30" t="s">
        <v>20</v>
      </c>
      <c r="G2291" s="31" t="n">
        <v>-1</v>
      </c>
      <c r="H2291" s="32" t="n">
        <v>1.062</v>
      </c>
      <c r="I2291" s="32" t="n">
        <v>1.06</v>
      </c>
      <c r="J2291" s="32" t="n">
        <v>0</v>
      </c>
      <c r="K2291" s="32" t="n">
        <v>-0</v>
      </c>
      <c r="L2291" s="32" t="n">
        <v>-0</v>
      </c>
      <c r="M2291" s="6" t="s">
        <f>=I2291+J2291+K2291+L2291</f>
      </c>
      <c r="N2291" s="30"/>
      <c r="O2291" s="30" t="s">
        <v>643</v>
      </c>
    </row>
    <row collapsed="false" customFormat="false" customHeight="false" hidden="false" ht="12.1" outlineLevel="0" r="2292">
      <c r="A2292" s="29" t="n">
        <v>46077.438032407</v>
      </c>
      <c r="B2292" s="30" t="s">
        <v>86</v>
      </c>
      <c r="C2292" s="30" t="s">
        <v>838</v>
      </c>
      <c r="D2292" s="30" t="s">
        <v>381</v>
      </c>
      <c r="E2292" s="30" t="s">
        <v>50</v>
      </c>
      <c r="F2292" s="30" t="s">
        <v>20</v>
      </c>
      <c r="G2292" s="31" t="n">
        <v>-1</v>
      </c>
      <c r="H2292" s="32" t="n">
        <v>1.062</v>
      </c>
      <c r="I2292" s="32" t="n">
        <v>1.06</v>
      </c>
      <c r="J2292" s="32" t="n">
        <v>0</v>
      </c>
      <c r="K2292" s="32" t="n">
        <v>-0</v>
      </c>
      <c r="L2292" s="32" t="n">
        <v>-0</v>
      </c>
      <c r="M2292" s="6" t="s">
        <f>=I2292+J2292+K2292+L2292</f>
      </c>
      <c r="N2292" s="30"/>
      <c r="O2292" s="30" t="s">
        <v>643</v>
      </c>
    </row>
    <row collapsed="false" customFormat="false" customHeight="false" hidden="false" ht="12.1" outlineLevel="0" r="2293">
      <c r="A2293" s="29" t="n">
        <v>46077.438043981</v>
      </c>
      <c r="B2293" s="30" t="s">
        <v>86</v>
      </c>
      <c r="C2293" s="30" t="s">
        <v>838</v>
      </c>
      <c r="D2293" s="30" t="s">
        <v>381</v>
      </c>
      <c r="E2293" s="30" t="s">
        <v>50</v>
      </c>
      <c r="F2293" s="30" t="s">
        <v>20</v>
      </c>
      <c r="G2293" s="31" t="n">
        <v>-2</v>
      </c>
      <c r="H2293" s="32" t="n">
        <v>1.062</v>
      </c>
      <c r="I2293" s="32" t="n">
        <v>2.12</v>
      </c>
      <c r="J2293" s="32" t="n">
        <v>0</v>
      </c>
      <c r="K2293" s="32" t="n">
        <v>-0</v>
      </c>
      <c r="L2293" s="32" t="n">
        <v>-0</v>
      </c>
      <c r="M2293" s="6" t="s">
        <f>=I2293+J2293+K2293+L2293</f>
      </c>
      <c r="N2293" s="30"/>
      <c r="O2293" s="30" t="s">
        <v>643</v>
      </c>
    </row>
    <row collapsed="false" customFormat="false" customHeight="false" hidden="false" ht="12.1" outlineLevel="0" r="2294">
      <c r="A2294" s="29" t="n">
        <v>46077.438043981</v>
      </c>
      <c r="B2294" s="30" t="s">
        <v>86</v>
      </c>
      <c r="C2294" s="30" t="s">
        <v>838</v>
      </c>
      <c r="D2294" s="30" t="s">
        <v>381</v>
      </c>
      <c r="E2294" s="30" t="s">
        <v>50</v>
      </c>
      <c r="F2294" s="30" t="s">
        <v>20</v>
      </c>
      <c r="G2294" s="31" t="n">
        <v>-2</v>
      </c>
      <c r="H2294" s="32" t="n">
        <v>1.062</v>
      </c>
      <c r="I2294" s="32" t="n">
        <v>2.12</v>
      </c>
      <c r="J2294" s="32" t="n">
        <v>0</v>
      </c>
      <c r="K2294" s="32" t="n">
        <v>-0</v>
      </c>
      <c r="L2294" s="32" t="n">
        <v>-0</v>
      </c>
      <c r="M2294" s="6" t="s">
        <f>=I2294+J2294+K2294+L2294</f>
      </c>
      <c r="N2294" s="30"/>
      <c r="O2294" s="30" t="s">
        <v>643</v>
      </c>
    </row>
    <row collapsed="false" customFormat="false" customHeight="false" hidden="false" ht="12.1" outlineLevel="0" r="2295">
      <c r="A2295" s="29" t="n">
        <v>46077.438043981</v>
      </c>
      <c r="B2295" s="30" t="s">
        <v>86</v>
      </c>
      <c r="C2295" s="30" t="s">
        <v>838</v>
      </c>
      <c r="D2295" s="30" t="s">
        <v>381</v>
      </c>
      <c r="E2295" s="30" t="s">
        <v>50</v>
      </c>
      <c r="F2295" s="30" t="s">
        <v>20</v>
      </c>
      <c r="G2295" s="31" t="n">
        <v>-2</v>
      </c>
      <c r="H2295" s="32" t="n">
        <v>1.062</v>
      </c>
      <c r="I2295" s="32" t="n">
        <v>2.12</v>
      </c>
      <c r="J2295" s="32" t="n">
        <v>0</v>
      </c>
      <c r="K2295" s="32" t="n">
        <v>-0</v>
      </c>
      <c r="L2295" s="32" t="n">
        <v>-0</v>
      </c>
      <c r="M2295" s="6" t="s">
        <f>=I2295+J2295+K2295+L2295</f>
      </c>
      <c r="N2295" s="30"/>
      <c r="O2295" s="30" t="s">
        <v>643</v>
      </c>
    </row>
    <row collapsed="false" customFormat="false" customHeight="false" hidden="false" ht="12.1" outlineLevel="0" r="2296">
      <c r="A2296" s="29" t="n">
        <v>46077.438043981</v>
      </c>
      <c r="B2296" s="30" t="s">
        <v>86</v>
      </c>
      <c r="C2296" s="30" t="s">
        <v>838</v>
      </c>
      <c r="D2296" s="30" t="s">
        <v>381</v>
      </c>
      <c r="E2296" s="30" t="s">
        <v>50</v>
      </c>
      <c r="F2296" s="30" t="s">
        <v>20</v>
      </c>
      <c r="G2296" s="31" t="n">
        <v>-2</v>
      </c>
      <c r="H2296" s="32" t="n">
        <v>1.062</v>
      </c>
      <c r="I2296" s="32" t="n">
        <v>2.12</v>
      </c>
      <c r="J2296" s="32" t="n">
        <v>0</v>
      </c>
      <c r="K2296" s="32" t="n">
        <v>-0</v>
      </c>
      <c r="L2296" s="32" t="n">
        <v>-0</v>
      </c>
      <c r="M2296" s="6" t="s">
        <f>=I2296+J2296+K2296+L2296</f>
      </c>
      <c r="N2296" s="30"/>
      <c r="O2296" s="30" t="s">
        <v>643</v>
      </c>
    </row>
    <row collapsed="false" customFormat="false" customHeight="false" hidden="false" ht="12.1" outlineLevel="0" r="2297">
      <c r="A2297" s="29" t="n">
        <v>46077.438055556</v>
      </c>
      <c r="B2297" s="30" t="s">
        <v>86</v>
      </c>
      <c r="C2297" s="30" t="s">
        <v>838</v>
      </c>
      <c r="D2297" s="30" t="s">
        <v>381</v>
      </c>
      <c r="E2297" s="30" t="s">
        <v>50</v>
      </c>
      <c r="F2297" s="30" t="s">
        <v>20</v>
      </c>
      <c r="G2297" s="31" t="n">
        <v>-2</v>
      </c>
      <c r="H2297" s="32" t="n">
        <v>1.062</v>
      </c>
      <c r="I2297" s="32" t="n">
        <v>2.12</v>
      </c>
      <c r="J2297" s="32" t="n">
        <v>0</v>
      </c>
      <c r="K2297" s="32" t="n">
        <v>-0</v>
      </c>
      <c r="L2297" s="32" t="n">
        <v>-0</v>
      </c>
      <c r="M2297" s="6" t="s">
        <f>=I2297+J2297+K2297+L2297</f>
      </c>
      <c r="N2297" s="30"/>
      <c r="O2297" s="30" t="s">
        <v>643</v>
      </c>
    </row>
    <row collapsed="false" customFormat="false" customHeight="false" hidden="false" ht="12.1" outlineLevel="0" r="2298">
      <c r="A2298" s="29" t="n">
        <v>46077.43806713</v>
      </c>
      <c r="B2298" s="30" t="s">
        <v>86</v>
      </c>
      <c r="C2298" s="30" t="s">
        <v>838</v>
      </c>
      <c r="D2298" s="30" t="s">
        <v>381</v>
      </c>
      <c r="E2298" s="30" t="s">
        <v>50</v>
      </c>
      <c r="F2298" s="30" t="s">
        <v>20</v>
      </c>
      <c r="G2298" s="31" t="n">
        <v>-1</v>
      </c>
      <c r="H2298" s="32" t="n">
        <v>1.062</v>
      </c>
      <c r="I2298" s="32" t="n">
        <v>1.06</v>
      </c>
      <c r="J2298" s="32" t="n">
        <v>0</v>
      </c>
      <c r="K2298" s="32" t="n">
        <v>-0</v>
      </c>
      <c r="L2298" s="32" t="n">
        <v>-0</v>
      </c>
      <c r="M2298" s="6" t="s">
        <f>=I2298+J2298+K2298+L2298</f>
      </c>
      <c r="N2298" s="30"/>
      <c r="O2298" s="30" t="s">
        <v>643</v>
      </c>
    </row>
    <row collapsed="false" customFormat="false" customHeight="false" hidden="false" ht="12.1" outlineLevel="0" r="2299">
      <c r="A2299" s="29" t="n">
        <v>46077.43806713</v>
      </c>
      <c r="B2299" s="30" t="s">
        <v>86</v>
      </c>
      <c r="C2299" s="30" t="s">
        <v>838</v>
      </c>
      <c r="D2299" s="30" t="s">
        <v>381</v>
      </c>
      <c r="E2299" s="30" t="s">
        <v>50</v>
      </c>
      <c r="F2299" s="30" t="s">
        <v>20</v>
      </c>
      <c r="G2299" s="31" t="n">
        <v>-2</v>
      </c>
      <c r="H2299" s="32" t="n">
        <v>1.062</v>
      </c>
      <c r="I2299" s="32" t="n">
        <v>2.12</v>
      </c>
      <c r="J2299" s="32" t="n">
        <v>0</v>
      </c>
      <c r="K2299" s="32" t="n">
        <v>-0</v>
      </c>
      <c r="L2299" s="32" t="n">
        <v>-0</v>
      </c>
      <c r="M2299" s="6" t="s">
        <f>=I2299+J2299+K2299+L2299</f>
      </c>
      <c r="N2299" s="30"/>
      <c r="O2299" s="30" t="s">
        <v>643</v>
      </c>
    </row>
    <row collapsed="false" customFormat="false" customHeight="false" hidden="false" ht="12.1" outlineLevel="0" r="2300">
      <c r="A2300" s="29" t="n">
        <v>46077.43806713</v>
      </c>
      <c r="B2300" s="30" t="s">
        <v>86</v>
      </c>
      <c r="C2300" s="30" t="s">
        <v>838</v>
      </c>
      <c r="D2300" s="30" t="s">
        <v>381</v>
      </c>
      <c r="E2300" s="30" t="s">
        <v>50</v>
      </c>
      <c r="F2300" s="30" t="s">
        <v>20</v>
      </c>
      <c r="G2300" s="31" t="n">
        <v>-2</v>
      </c>
      <c r="H2300" s="32" t="n">
        <v>1.062</v>
      </c>
      <c r="I2300" s="32" t="n">
        <v>2.12</v>
      </c>
      <c r="J2300" s="32" t="n">
        <v>0</v>
      </c>
      <c r="K2300" s="32" t="n">
        <v>-0</v>
      </c>
      <c r="L2300" s="32" t="n">
        <v>-0</v>
      </c>
      <c r="M2300" s="6" t="s">
        <f>=I2300+J2300+K2300+L2300</f>
      </c>
      <c r="N2300" s="30"/>
      <c r="O2300" s="30" t="s">
        <v>643</v>
      </c>
    </row>
    <row collapsed="false" customFormat="false" customHeight="false" hidden="false" ht="12.1" outlineLevel="0" r="2301">
      <c r="A2301" s="29" t="n">
        <v>46077.438078704</v>
      </c>
      <c r="B2301" s="30" t="s">
        <v>86</v>
      </c>
      <c r="C2301" s="30" t="s">
        <v>838</v>
      </c>
      <c r="D2301" s="30" t="s">
        <v>381</v>
      </c>
      <c r="E2301" s="30" t="s">
        <v>50</v>
      </c>
      <c r="F2301" s="30" t="s">
        <v>20</v>
      </c>
      <c r="G2301" s="31" t="n">
        <v>-2</v>
      </c>
      <c r="H2301" s="32" t="n">
        <v>1.062</v>
      </c>
      <c r="I2301" s="32" t="n">
        <v>2.12</v>
      </c>
      <c r="J2301" s="32" t="n">
        <v>0</v>
      </c>
      <c r="K2301" s="32" t="n">
        <v>-0</v>
      </c>
      <c r="L2301" s="32" t="n">
        <v>-0</v>
      </c>
      <c r="M2301" s="6" t="s">
        <f>=I2301+J2301+K2301+L2301</f>
      </c>
      <c r="N2301" s="30"/>
      <c r="O2301" s="30" t="s">
        <v>643</v>
      </c>
    </row>
    <row collapsed="false" customFormat="false" customHeight="false" hidden="false" ht="12.1" outlineLevel="0" r="2302">
      <c r="A2302" s="29" t="n">
        <v>46077.438078704</v>
      </c>
      <c r="B2302" s="30" t="s">
        <v>86</v>
      </c>
      <c r="C2302" s="30" t="s">
        <v>838</v>
      </c>
      <c r="D2302" s="30" t="s">
        <v>381</v>
      </c>
      <c r="E2302" s="30" t="s">
        <v>50</v>
      </c>
      <c r="F2302" s="30" t="s">
        <v>20</v>
      </c>
      <c r="G2302" s="31" t="n">
        <v>-2</v>
      </c>
      <c r="H2302" s="32" t="n">
        <v>1.062</v>
      </c>
      <c r="I2302" s="32" t="n">
        <v>2.12</v>
      </c>
      <c r="J2302" s="32" t="n">
        <v>0</v>
      </c>
      <c r="K2302" s="32" t="n">
        <v>-0</v>
      </c>
      <c r="L2302" s="32" t="n">
        <v>-0</v>
      </c>
      <c r="M2302" s="6" t="s">
        <f>=I2302+J2302+K2302+L2302</f>
      </c>
      <c r="N2302" s="30"/>
      <c r="O2302" s="30" t="s">
        <v>643</v>
      </c>
    </row>
    <row collapsed="false" customFormat="false" customHeight="false" hidden="false" ht="12.1" outlineLevel="0" r="2303">
      <c r="A2303" s="29" t="n">
        <v>46077.438078704</v>
      </c>
      <c r="B2303" s="30" t="s">
        <v>86</v>
      </c>
      <c r="C2303" s="30" t="s">
        <v>838</v>
      </c>
      <c r="D2303" s="30" t="s">
        <v>381</v>
      </c>
      <c r="E2303" s="30" t="s">
        <v>50</v>
      </c>
      <c r="F2303" s="30" t="s">
        <v>20</v>
      </c>
      <c r="G2303" s="31" t="n">
        <v>-2</v>
      </c>
      <c r="H2303" s="32" t="n">
        <v>1.062</v>
      </c>
      <c r="I2303" s="32" t="n">
        <v>2.12</v>
      </c>
      <c r="J2303" s="32" t="n">
        <v>0</v>
      </c>
      <c r="K2303" s="32" t="n">
        <v>-0</v>
      </c>
      <c r="L2303" s="32" t="n">
        <v>-0</v>
      </c>
      <c r="M2303" s="6" t="s">
        <f>=I2303+J2303+K2303+L2303</f>
      </c>
      <c r="N2303" s="30"/>
      <c r="O2303" s="30" t="s">
        <v>643</v>
      </c>
    </row>
    <row collapsed="false" customFormat="false" customHeight="false" hidden="false" ht="12.1" outlineLevel="0" r="2304">
      <c r="A2304" s="29" t="n">
        <v>46077.438101852</v>
      </c>
      <c r="B2304" s="30" t="s">
        <v>86</v>
      </c>
      <c r="C2304" s="30" t="s">
        <v>838</v>
      </c>
      <c r="D2304" s="30" t="s">
        <v>381</v>
      </c>
      <c r="E2304" s="30" t="s">
        <v>50</v>
      </c>
      <c r="F2304" s="30" t="s">
        <v>20</v>
      </c>
      <c r="G2304" s="31" t="n">
        <v>-2</v>
      </c>
      <c r="H2304" s="32" t="n">
        <v>1.062</v>
      </c>
      <c r="I2304" s="32" t="n">
        <v>2.12</v>
      </c>
      <c r="J2304" s="32" t="n">
        <v>0</v>
      </c>
      <c r="K2304" s="32" t="n">
        <v>-0</v>
      </c>
      <c r="L2304" s="32" t="n">
        <v>-0</v>
      </c>
      <c r="M2304" s="6" t="s">
        <f>=I2304+J2304+K2304+L2304</f>
      </c>
      <c r="N2304" s="30"/>
      <c r="O2304" s="30" t="s">
        <v>643</v>
      </c>
    </row>
    <row collapsed="false" customFormat="false" customHeight="false" hidden="false" ht="12.1" outlineLevel="0" r="2305">
      <c r="A2305" s="29" t="n">
        <v>46077.438101852</v>
      </c>
      <c r="B2305" s="30" t="s">
        <v>86</v>
      </c>
      <c r="C2305" s="30" t="s">
        <v>838</v>
      </c>
      <c r="D2305" s="30" t="s">
        <v>381</v>
      </c>
      <c r="E2305" s="30" t="s">
        <v>50</v>
      </c>
      <c r="F2305" s="30" t="s">
        <v>20</v>
      </c>
      <c r="G2305" s="31" t="n">
        <v>-1</v>
      </c>
      <c r="H2305" s="32" t="n">
        <v>1.062</v>
      </c>
      <c r="I2305" s="32" t="n">
        <v>1.06</v>
      </c>
      <c r="J2305" s="32" t="n">
        <v>0</v>
      </c>
      <c r="K2305" s="32" t="n">
        <v>-0</v>
      </c>
      <c r="L2305" s="32" t="n">
        <v>-0</v>
      </c>
      <c r="M2305" s="6" t="s">
        <f>=I2305+J2305+K2305+L2305</f>
      </c>
      <c r="N2305" s="30"/>
      <c r="O2305" s="30" t="s">
        <v>643</v>
      </c>
    </row>
    <row collapsed="false" customFormat="false" customHeight="false" hidden="false" ht="12.1" outlineLevel="0" r="2306">
      <c r="A2306" s="29" t="n">
        <v>46077.438101852</v>
      </c>
      <c r="B2306" s="30" t="s">
        <v>86</v>
      </c>
      <c r="C2306" s="30" t="s">
        <v>838</v>
      </c>
      <c r="D2306" s="30" t="s">
        <v>381</v>
      </c>
      <c r="E2306" s="30" t="s">
        <v>50</v>
      </c>
      <c r="F2306" s="30" t="s">
        <v>20</v>
      </c>
      <c r="G2306" s="31" t="n">
        <v>-1</v>
      </c>
      <c r="H2306" s="32" t="n">
        <v>1.062</v>
      </c>
      <c r="I2306" s="32" t="n">
        <v>1.06</v>
      </c>
      <c r="J2306" s="32" t="n">
        <v>0</v>
      </c>
      <c r="K2306" s="32" t="n">
        <v>-0</v>
      </c>
      <c r="L2306" s="32" t="n">
        <v>-0</v>
      </c>
      <c r="M2306" s="6" t="s">
        <f>=I2306+J2306+K2306+L2306</f>
      </c>
      <c r="N2306" s="30"/>
      <c r="O2306" s="30" t="s">
        <v>643</v>
      </c>
    </row>
    <row collapsed="false" customFormat="false" customHeight="false" hidden="false" ht="12.1" outlineLevel="0" r="2307">
      <c r="A2307" s="29" t="n">
        <v>46077.438101852</v>
      </c>
      <c r="B2307" s="30" t="s">
        <v>86</v>
      </c>
      <c r="C2307" s="30" t="s">
        <v>838</v>
      </c>
      <c r="D2307" s="30" t="s">
        <v>381</v>
      </c>
      <c r="E2307" s="30" t="s">
        <v>50</v>
      </c>
      <c r="F2307" s="30" t="s">
        <v>20</v>
      </c>
      <c r="G2307" s="31" t="n">
        <v>-2</v>
      </c>
      <c r="H2307" s="32" t="n">
        <v>1.062</v>
      </c>
      <c r="I2307" s="32" t="n">
        <v>2.12</v>
      </c>
      <c r="J2307" s="32" t="n">
        <v>0</v>
      </c>
      <c r="K2307" s="32" t="n">
        <v>-0</v>
      </c>
      <c r="L2307" s="32" t="n">
        <v>-0</v>
      </c>
      <c r="M2307" s="6" t="s">
        <f>=I2307+J2307+K2307+L2307</f>
      </c>
      <c r="N2307" s="30"/>
      <c r="O2307" s="30" t="s">
        <v>643</v>
      </c>
    </row>
    <row collapsed="false" customFormat="false" customHeight="false" hidden="false" ht="12.1" outlineLevel="0" r="2308">
      <c r="A2308" s="29" t="n">
        <v>46077.438101852</v>
      </c>
      <c r="B2308" s="30" t="s">
        <v>86</v>
      </c>
      <c r="C2308" s="30" t="s">
        <v>838</v>
      </c>
      <c r="D2308" s="30" t="s">
        <v>381</v>
      </c>
      <c r="E2308" s="30" t="s">
        <v>50</v>
      </c>
      <c r="F2308" s="30" t="s">
        <v>20</v>
      </c>
      <c r="G2308" s="31" t="n">
        <v>-2</v>
      </c>
      <c r="H2308" s="32" t="n">
        <v>1.062</v>
      </c>
      <c r="I2308" s="32" t="n">
        <v>2.12</v>
      </c>
      <c r="J2308" s="32" t="n">
        <v>0</v>
      </c>
      <c r="K2308" s="32" t="n">
        <v>-0</v>
      </c>
      <c r="L2308" s="32" t="n">
        <v>-0</v>
      </c>
      <c r="M2308" s="6" t="s">
        <f>=I2308+J2308+K2308+L2308</f>
      </c>
      <c r="N2308" s="30"/>
      <c r="O2308" s="30" t="s">
        <v>643</v>
      </c>
    </row>
    <row collapsed="false" customFormat="false" customHeight="false" hidden="false" ht="12.1" outlineLevel="0" r="2309">
      <c r="A2309" s="29" t="n">
        <v>46077.438101852</v>
      </c>
      <c r="B2309" s="30" t="s">
        <v>86</v>
      </c>
      <c r="C2309" s="30" t="s">
        <v>838</v>
      </c>
      <c r="D2309" s="30" t="s">
        <v>381</v>
      </c>
      <c r="E2309" s="30" t="s">
        <v>50</v>
      </c>
      <c r="F2309" s="30" t="s">
        <v>20</v>
      </c>
      <c r="G2309" s="31" t="n">
        <v>-2</v>
      </c>
      <c r="H2309" s="32" t="n">
        <v>1.062</v>
      </c>
      <c r="I2309" s="32" t="n">
        <v>2.12</v>
      </c>
      <c r="J2309" s="32" t="n">
        <v>0</v>
      </c>
      <c r="K2309" s="32" t="n">
        <v>-0</v>
      </c>
      <c r="L2309" s="32" t="n">
        <v>-0</v>
      </c>
      <c r="M2309" s="6" t="s">
        <f>=I2309+J2309+K2309+L2309</f>
      </c>
      <c r="N2309" s="30"/>
      <c r="O2309" s="30" t="s">
        <v>643</v>
      </c>
    </row>
    <row collapsed="false" customFormat="false" customHeight="false" hidden="false" ht="12.1" outlineLevel="0" r="2310">
      <c r="A2310" s="29" t="n">
        <v>46077.438113426</v>
      </c>
      <c r="B2310" s="30" t="s">
        <v>86</v>
      </c>
      <c r="C2310" s="30" t="s">
        <v>838</v>
      </c>
      <c r="D2310" s="30" t="s">
        <v>381</v>
      </c>
      <c r="E2310" s="30" t="s">
        <v>50</v>
      </c>
      <c r="F2310" s="30" t="s">
        <v>20</v>
      </c>
      <c r="G2310" s="31" t="n">
        <v>-2</v>
      </c>
      <c r="H2310" s="32" t="n">
        <v>1.062</v>
      </c>
      <c r="I2310" s="32" t="n">
        <v>2.12</v>
      </c>
      <c r="J2310" s="32" t="n">
        <v>0</v>
      </c>
      <c r="K2310" s="32" t="n">
        <v>-0</v>
      </c>
      <c r="L2310" s="32" t="n">
        <v>-0</v>
      </c>
      <c r="M2310" s="6" t="s">
        <f>=I2310+J2310+K2310+L2310</f>
      </c>
      <c r="N2310" s="30"/>
      <c r="O2310" s="30" t="s">
        <v>643</v>
      </c>
    </row>
    <row collapsed="false" customFormat="false" customHeight="false" hidden="false" ht="12.1" outlineLevel="0" r="2311">
      <c r="A2311" s="29" t="n">
        <v>46077.438125</v>
      </c>
      <c r="B2311" s="30" t="s">
        <v>86</v>
      </c>
      <c r="C2311" s="30" t="s">
        <v>838</v>
      </c>
      <c r="D2311" s="30" t="s">
        <v>381</v>
      </c>
      <c r="E2311" s="30" t="s">
        <v>50</v>
      </c>
      <c r="F2311" s="30" t="s">
        <v>20</v>
      </c>
      <c r="G2311" s="31" t="n">
        <v>-1</v>
      </c>
      <c r="H2311" s="32" t="n">
        <v>1.062</v>
      </c>
      <c r="I2311" s="32" t="n">
        <v>1.06</v>
      </c>
      <c r="J2311" s="32" t="n">
        <v>0</v>
      </c>
      <c r="K2311" s="32" t="n">
        <v>-0</v>
      </c>
      <c r="L2311" s="32" t="n">
        <v>-0</v>
      </c>
      <c r="M2311" s="6" t="s">
        <f>=I2311+J2311+K2311+L2311</f>
      </c>
      <c r="N2311" s="30"/>
      <c r="O2311" s="30" t="s">
        <v>643</v>
      </c>
    </row>
    <row collapsed="false" customFormat="false" customHeight="false" hidden="false" ht="12.1" outlineLevel="0" r="2312">
      <c r="A2312" s="29" t="n">
        <v>46077.438148148</v>
      </c>
      <c r="B2312" s="30" t="s">
        <v>86</v>
      </c>
      <c r="C2312" s="30" t="s">
        <v>838</v>
      </c>
      <c r="D2312" s="30" t="s">
        <v>381</v>
      </c>
      <c r="E2312" s="30" t="s">
        <v>50</v>
      </c>
      <c r="F2312" s="30" t="s">
        <v>20</v>
      </c>
      <c r="G2312" s="31" t="n">
        <v>-2</v>
      </c>
      <c r="H2312" s="32" t="n">
        <v>1.062</v>
      </c>
      <c r="I2312" s="32" t="n">
        <v>2.12</v>
      </c>
      <c r="J2312" s="32" t="n">
        <v>0</v>
      </c>
      <c r="K2312" s="32" t="n">
        <v>-0</v>
      </c>
      <c r="L2312" s="32" t="n">
        <v>-0</v>
      </c>
      <c r="M2312" s="6" t="s">
        <f>=I2312+J2312+K2312+L2312</f>
      </c>
      <c r="N2312" s="30"/>
      <c r="O2312" s="30" t="s">
        <v>643</v>
      </c>
    </row>
    <row collapsed="false" customFormat="false" customHeight="false" hidden="false" ht="12.1" outlineLevel="0" r="2313">
      <c r="A2313" s="29" t="n">
        <v>46077.438148148</v>
      </c>
      <c r="B2313" s="30" t="s">
        <v>86</v>
      </c>
      <c r="C2313" s="30" t="s">
        <v>838</v>
      </c>
      <c r="D2313" s="30" t="s">
        <v>381</v>
      </c>
      <c r="E2313" s="30" t="s">
        <v>50</v>
      </c>
      <c r="F2313" s="30" t="s">
        <v>20</v>
      </c>
      <c r="G2313" s="31" t="n">
        <v>-1</v>
      </c>
      <c r="H2313" s="32" t="n">
        <v>1.062</v>
      </c>
      <c r="I2313" s="32" t="n">
        <v>1.06</v>
      </c>
      <c r="J2313" s="32" t="n">
        <v>0</v>
      </c>
      <c r="K2313" s="32" t="n">
        <v>-0</v>
      </c>
      <c r="L2313" s="32" t="n">
        <v>-0</v>
      </c>
      <c r="M2313" s="6" t="s">
        <f>=I2313+J2313+K2313+L2313</f>
      </c>
      <c r="N2313" s="30"/>
      <c r="O2313" s="30" t="s">
        <v>643</v>
      </c>
    </row>
    <row collapsed="false" customFormat="false" customHeight="false" hidden="false" ht="12.1" outlineLevel="0" r="2314">
      <c r="A2314" s="29" t="n">
        <v>46077.438159722</v>
      </c>
      <c r="B2314" s="30" t="s">
        <v>86</v>
      </c>
      <c r="C2314" s="30" t="s">
        <v>838</v>
      </c>
      <c r="D2314" s="30" t="s">
        <v>381</v>
      </c>
      <c r="E2314" s="30" t="s">
        <v>50</v>
      </c>
      <c r="F2314" s="30" t="s">
        <v>20</v>
      </c>
      <c r="G2314" s="31" t="n">
        <v>-1</v>
      </c>
      <c r="H2314" s="32" t="n">
        <v>1.062</v>
      </c>
      <c r="I2314" s="32" t="n">
        <v>1.06</v>
      </c>
      <c r="J2314" s="32" t="n">
        <v>0</v>
      </c>
      <c r="K2314" s="32" t="n">
        <v>-0</v>
      </c>
      <c r="L2314" s="32" t="n">
        <v>-0</v>
      </c>
      <c r="M2314" s="6" t="s">
        <f>=I2314+J2314+K2314+L2314</f>
      </c>
      <c r="N2314" s="30"/>
      <c r="O2314" s="30" t="s">
        <v>643</v>
      </c>
    </row>
    <row collapsed="false" customFormat="false" customHeight="false" hidden="false" ht="12.1" outlineLevel="0" r="2315">
      <c r="A2315" s="29" t="n">
        <v>46077.438159722</v>
      </c>
      <c r="B2315" s="30" t="s">
        <v>86</v>
      </c>
      <c r="C2315" s="30" t="s">
        <v>838</v>
      </c>
      <c r="D2315" s="30" t="s">
        <v>381</v>
      </c>
      <c r="E2315" s="30" t="s">
        <v>50</v>
      </c>
      <c r="F2315" s="30" t="s">
        <v>20</v>
      </c>
      <c r="G2315" s="31" t="n">
        <v>-2</v>
      </c>
      <c r="H2315" s="32" t="n">
        <v>1.062</v>
      </c>
      <c r="I2315" s="32" t="n">
        <v>2.12</v>
      </c>
      <c r="J2315" s="32" t="n">
        <v>0</v>
      </c>
      <c r="K2315" s="32" t="n">
        <v>-0</v>
      </c>
      <c r="L2315" s="32" t="n">
        <v>-0</v>
      </c>
      <c r="M2315" s="6" t="s">
        <f>=I2315+J2315+K2315+L2315</f>
      </c>
      <c r="N2315" s="30"/>
      <c r="O2315" s="30" t="s">
        <v>643</v>
      </c>
    </row>
    <row collapsed="false" customFormat="false" customHeight="false" hidden="false" ht="12.1" outlineLevel="0" r="2316">
      <c r="A2316" s="29" t="n">
        <v>46077.438159722</v>
      </c>
      <c r="B2316" s="30" t="s">
        <v>86</v>
      </c>
      <c r="C2316" s="30" t="s">
        <v>838</v>
      </c>
      <c r="D2316" s="30" t="s">
        <v>381</v>
      </c>
      <c r="E2316" s="30" t="s">
        <v>50</v>
      </c>
      <c r="F2316" s="30" t="s">
        <v>20</v>
      </c>
      <c r="G2316" s="31" t="n">
        <v>-2</v>
      </c>
      <c r="H2316" s="32" t="n">
        <v>1.062</v>
      </c>
      <c r="I2316" s="32" t="n">
        <v>2.12</v>
      </c>
      <c r="J2316" s="32" t="n">
        <v>0</v>
      </c>
      <c r="K2316" s="32" t="n">
        <v>-0</v>
      </c>
      <c r="L2316" s="32" t="n">
        <v>-0</v>
      </c>
      <c r="M2316" s="6" t="s">
        <f>=I2316+J2316+K2316+L2316</f>
      </c>
      <c r="N2316" s="30"/>
      <c r="O2316" s="30" t="s">
        <v>643</v>
      </c>
    </row>
    <row collapsed="false" customFormat="false" customHeight="false" hidden="false" ht="12.1" outlineLevel="0" r="2317">
      <c r="A2317" s="29" t="n">
        <v>46077.438159722</v>
      </c>
      <c r="B2317" s="30" t="s">
        <v>86</v>
      </c>
      <c r="C2317" s="30" t="s">
        <v>838</v>
      </c>
      <c r="D2317" s="30" t="s">
        <v>381</v>
      </c>
      <c r="E2317" s="30" t="s">
        <v>50</v>
      </c>
      <c r="F2317" s="30" t="s">
        <v>20</v>
      </c>
      <c r="G2317" s="31" t="n">
        <v>-2</v>
      </c>
      <c r="H2317" s="32" t="n">
        <v>1.062</v>
      </c>
      <c r="I2317" s="32" t="n">
        <v>2.12</v>
      </c>
      <c r="J2317" s="32" t="n">
        <v>0</v>
      </c>
      <c r="K2317" s="32" t="n">
        <v>-0</v>
      </c>
      <c r="L2317" s="32" t="n">
        <v>-0</v>
      </c>
      <c r="M2317" s="6" t="s">
        <f>=I2317+J2317+K2317+L2317</f>
      </c>
      <c r="N2317" s="30"/>
      <c r="O2317" s="30" t="s">
        <v>643</v>
      </c>
    </row>
    <row collapsed="false" customFormat="false" customHeight="false" hidden="false" ht="12.1" outlineLevel="0" r="2318">
      <c r="A2318" s="29" t="n">
        <v>46077.438159722</v>
      </c>
      <c r="B2318" s="30" t="s">
        <v>86</v>
      </c>
      <c r="C2318" s="30" t="s">
        <v>838</v>
      </c>
      <c r="D2318" s="30" t="s">
        <v>381</v>
      </c>
      <c r="E2318" s="30" t="s">
        <v>50</v>
      </c>
      <c r="F2318" s="30" t="s">
        <v>20</v>
      </c>
      <c r="G2318" s="31" t="n">
        <v>-2</v>
      </c>
      <c r="H2318" s="32" t="n">
        <v>1.062</v>
      </c>
      <c r="I2318" s="32" t="n">
        <v>2.12</v>
      </c>
      <c r="J2318" s="32" t="n">
        <v>0</v>
      </c>
      <c r="K2318" s="32" t="n">
        <v>-0</v>
      </c>
      <c r="L2318" s="32" t="n">
        <v>-0</v>
      </c>
      <c r="M2318" s="6" t="s">
        <f>=I2318+J2318+K2318+L2318</f>
      </c>
      <c r="N2318" s="30"/>
      <c r="O2318" s="30" t="s">
        <v>643</v>
      </c>
    </row>
    <row collapsed="false" customFormat="false" customHeight="false" hidden="false" ht="12.1" outlineLevel="0" r="2319">
      <c r="A2319" s="29" t="n">
        <v>46077.43818287</v>
      </c>
      <c r="B2319" s="30" t="s">
        <v>86</v>
      </c>
      <c r="C2319" s="30" t="s">
        <v>838</v>
      </c>
      <c r="D2319" s="30" t="s">
        <v>381</v>
      </c>
      <c r="E2319" s="30" t="s">
        <v>50</v>
      </c>
      <c r="F2319" s="30" t="s">
        <v>20</v>
      </c>
      <c r="G2319" s="31" t="n">
        <v>-2</v>
      </c>
      <c r="H2319" s="32" t="n">
        <v>1.062</v>
      </c>
      <c r="I2319" s="32" t="n">
        <v>2.12</v>
      </c>
      <c r="J2319" s="32" t="n">
        <v>0</v>
      </c>
      <c r="K2319" s="32" t="n">
        <v>-0</v>
      </c>
      <c r="L2319" s="32" t="n">
        <v>-0</v>
      </c>
      <c r="M2319" s="6" t="s">
        <f>=I2319+J2319+K2319+L2319</f>
      </c>
      <c r="N2319" s="30"/>
      <c r="O2319" s="30" t="s">
        <v>643</v>
      </c>
    </row>
    <row collapsed="false" customFormat="false" customHeight="false" hidden="false" ht="12.1" outlineLevel="0" r="2320">
      <c r="A2320" s="29" t="n">
        <v>46077.43818287</v>
      </c>
      <c r="B2320" s="30" t="s">
        <v>86</v>
      </c>
      <c r="C2320" s="30" t="s">
        <v>838</v>
      </c>
      <c r="D2320" s="30" t="s">
        <v>381</v>
      </c>
      <c r="E2320" s="30" t="s">
        <v>50</v>
      </c>
      <c r="F2320" s="30" t="s">
        <v>20</v>
      </c>
      <c r="G2320" s="31" t="n">
        <v>-2</v>
      </c>
      <c r="H2320" s="32" t="n">
        <v>1.062</v>
      </c>
      <c r="I2320" s="32" t="n">
        <v>2.12</v>
      </c>
      <c r="J2320" s="32" t="n">
        <v>0</v>
      </c>
      <c r="K2320" s="32" t="n">
        <v>-0</v>
      </c>
      <c r="L2320" s="32" t="n">
        <v>-0</v>
      </c>
      <c r="M2320" s="6" t="s">
        <f>=I2320+J2320+K2320+L2320</f>
      </c>
      <c r="N2320" s="30"/>
      <c r="O2320" s="30" t="s">
        <v>643</v>
      </c>
    </row>
    <row collapsed="false" customFormat="false" customHeight="false" hidden="false" ht="12.1" outlineLevel="0" r="2321">
      <c r="A2321" s="29" t="n">
        <v>46077.438194444</v>
      </c>
      <c r="B2321" s="30" t="s">
        <v>86</v>
      </c>
      <c r="C2321" s="30" t="s">
        <v>838</v>
      </c>
      <c r="D2321" s="30" t="s">
        <v>381</v>
      </c>
      <c r="E2321" s="30" t="s">
        <v>50</v>
      </c>
      <c r="F2321" s="30" t="s">
        <v>20</v>
      </c>
      <c r="G2321" s="31" t="n">
        <v>-2</v>
      </c>
      <c r="H2321" s="32" t="n">
        <v>1.062</v>
      </c>
      <c r="I2321" s="32" t="n">
        <v>2.12</v>
      </c>
      <c r="J2321" s="32" t="n">
        <v>0</v>
      </c>
      <c r="K2321" s="32" t="n">
        <v>-0</v>
      </c>
      <c r="L2321" s="32" t="n">
        <v>-0</v>
      </c>
      <c r="M2321" s="6" t="s">
        <f>=I2321+J2321+K2321+L2321</f>
      </c>
      <c r="N2321" s="30"/>
      <c r="O2321" s="30" t="s">
        <v>643</v>
      </c>
    </row>
    <row collapsed="false" customFormat="false" customHeight="false" hidden="false" ht="12.1" outlineLevel="0" r="2322">
      <c r="A2322" s="29" t="n">
        <v>46077.438194444</v>
      </c>
      <c r="B2322" s="30" t="s">
        <v>86</v>
      </c>
      <c r="C2322" s="30" t="s">
        <v>838</v>
      </c>
      <c r="D2322" s="30" t="s">
        <v>381</v>
      </c>
      <c r="E2322" s="30" t="s">
        <v>50</v>
      </c>
      <c r="F2322" s="30" t="s">
        <v>20</v>
      </c>
      <c r="G2322" s="31" t="n">
        <v>-2</v>
      </c>
      <c r="H2322" s="32" t="n">
        <v>1.062</v>
      </c>
      <c r="I2322" s="32" t="n">
        <v>2.12</v>
      </c>
      <c r="J2322" s="32" t="n">
        <v>0</v>
      </c>
      <c r="K2322" s="32" t="n">
        <v>-0</v>
      </c>
      <c r="L2322" s="32" t="n">
        <v>-0</v>
      </c>
      <c r="M2322" s="6" t="s">
        <f>=I2322+J2322+K2322+L2322</f>
      </c>
      <c r="N2322" s="30"/>
      <c r="O2322" s="30" t="s">
        <v>643</v>
      </c>
    </row>
    <row collapsed="false" customFormat="false" customHeight="false" hidden="false" ht="12.1" outlineLevel="0" r="2323">
      <c r="A2323" s="29" t="n">
        <v>46077.438206019</v>
      </c>
      <c r="B2323" s="30" t="s">
        <v>86</v>
      </c>
      <c r="C2323" s="30" t="s">
        <v>838</v>
      </c>
      <c r="D2323" s="30" t="s">
        <v>381</v>
      </c>
      <c r="E2323" s="30" t="s">
        <v>50</v>
      </c>
      <c r="F2323" s="30" t="s">
        <v>20</v>
      </c>
      <c r="G2323" s="31" t="n">
        <v>-2</v>
      </c>
      <c r="H2323" s="32" t="n">
        <v>1.062</v>
      </c>
      <c r="I2323" s="32" t="n">
        <v>2.12</v>
      </c>
      <c r="J2323" s="32" t="n">
        <v>0</v>
      </c>
      <c r="K2323" s="32" t="n">
        <v>-0</v>
      </c>
      <c r="L2323" s="32" t="n">
        <v>-0</v>
      </c>
      <c r="M2323" s="6" t="s">
        <f>=I2323+J2323+K2323+L2323</f>
      </c>
      <c r="N2323" s="30"/>
      <c r="O2323" s="30" t="s">
        <v>643</v>
      </c>
    </row>
    <row collapsed="false" customFormat="false" customHeight="false" hidden="false" ht="12.1" outlineLevel="0" r="2324">
      <c r="A2324" s="29" t="n">
        <v>46077.438217593</v>
      </c>
      <c r="B2324" s="30" t="s">
        <v>86</v>
      </c>
      <c r="C2324" s="30" t="s">
        <v>838</v>
      </c>
      <c r="D2324" s="30" t="s">
        <v>381</v>
      </c>
      <c r="E2324" s="30" t="s">
        <v>50</v>
      </c>
      <c r="F2324" s="30" t="s">
        <v>20</v>
      </c>
      <c r="G2324" s="31" t="n">
        <v>-2</v>
      </c>
      <c r="H2324" s="32" t="n">
        <v>1.062</v>
      </c>
      <c r="I2324" s="32" t="n">
        <v>2.12</v>
      </c>
      <c r="J2324" s="32" t="n">
        <v>0</v>
      </c>
      <c r="K2324" s="32" t="n">
        <v>-0</v>
      </c>
      <c r="L2324" s="32" t="n">
        <v>-0</v>
      </c>
      <c r="M2324" s="6" t="s">
        <f>=I2324+J2324+K2324+L2324</f>
      </c>
      <c r="N2324" s="30"/>
      <c r="O2324" s="30" t="s">
        <v>643</v>
      </c>
    </row>
    <row collapsed="false" customFormat="false" customHeight="false" hidden="false" ht="12.1" outlineLevel="0" r="2325">
      <c r="A2325" s="29" t="n">
        <v>46077.438217593</v>
      </c>
      <c r="B2325" s="30" t="s">
        <v>86</v>
      </c>
      <c r="C2325" s="30" t="s">
        <v>838</v>
      </c>
      <c r="D2325" s="30" t="s">
        <v>381</v>
      </c>
      <c r="E2325" s="30" t="s">
        <v>50</v>
      </c>
      <c r="F2325" s="30" t="s">
        <v>20</v>
      </c>
      <c r="G2325" s="31" t="n">
        <v>-2</v>
      </c>
      <c r="H2325" s="32" t="n">
        <v>1.062</v>
      </c>
      <c r="I2325" s="32" t="n">
        <v>2.12</v>
      </c>
      <c r="J2325" s="32" t="n">
        <v>0</v>
      </c>
      <c r="K2325" s="32" t="n">
        <v>-0</v>
      </c>
      <c r="L2325" s="32" t="n">
        <v>-0</v>
      </c>
      <c r="M2325" s="6" t="s">
        <f>=I2325+J2325+K2325+L2325</f>
      </c>
      <c r="N2325" s="30"/>
      <c r="O2325" s="30" t="s">
        <v>643</v>
      </c>
    </row>
    <row collapsed="false" customFormat="false" customHeight="false" hidden="false" ht="12.1" outlineLevel="0" r="2326">
      <c r="A2326" s="29" t="n">
        <v>46077.438217593</v>
      </c>
      <c r="B2326" s="30" t="s">
        <v>86</v>
      </c>
      <c r="C2326" s="30" t="s">
        <v>838</v>
      </c>
      <c r="D2326" s="30" t="s">
        <v>381</v>
      </c>
      <c r="E2326" s="30" t="s">
        <v>50</v>
      </c>
      <c r="F2326" s="30" t="s">
        <v>20</v>
      </c>
      <c r="G2326" s="31" t="n">
        <v>-2</v>
      </c>
      <c r="H2326" s="32" t="n">
        <v>1.062</v>
      </c>
      <c r="I2326" s="32" t="n">
        <v>2.12</v>
      </c>
      <c r="J2326" s="32" t="n">
        <v>0</v>
      </c>
      <c r="K2326" s="32" t="n">
        <v>-0</v>
      </c>
      <c r="L2326" s="32" t="n">
        <v>-0</v>
      </c>
      <c r="M2326" s="6" t="s">
        <f>=I2326+J2326+K2326+L2326</f>
      </c>
      <c r="N2326" s="30"/>
      <c r="O2326" s="30" t="s">
        <v>643</v>
      </c>
    </row>
    <row collapsed="false" customFormat="false" customHeight="false" hidden="false" ht="12.1" outlineLevel="0" r="2327">
      <c r="A2327" s="29" t="n">
        <v>46077.438217593</v>
      </c>
      <c r="B2327" s="30" t="s">
        <v>86</v>
      </c>
      <c r="C2327" s="30" t="s">
        <v>838</v>
      </c>
      <c r="D2327" s="30" t="s">
        <v>381</v>
      </c>
      <c r="E2327" s="30" t="s">
        <v>50</v>
      </c>
      <c r="F2327" s="30" t="s">
        <v>20</v>
      </c>
      <c r="G2327" s="31" t="n">
        <v>-1</v>
      </c>
      <c r="H2327" s="32" t="n">
        <v>1.062</v>
      </c>
      <c r="I2327" s="32" t="n">
        <v>1.06</v>
      </c>
      <c r="J2327" s="32" t="n">
        <v>0</v>
      </c>
      <c r="K2327" s="32" t="n">
        <v>-0</v>
      </c>
      <c r="L2327" s="32" t="n">
        <v>-0</v>
      </c>
      <c r="M2327" s="6" t="s">
        <f>=I2327+J2327+K2327+L2327</f>
      </c>
      <c r="N2327" s="30"/>
      <c r="O2327" s="30" t="s">
        <v>643</v>
      </c>
    </row>
    <row collapsed="false" customFormat="false" customHeight="false" hidden="false" ht="12.1" outlineLevel="0" r="2328">
      <c r="A2328" s="29" t="n">
        <v>46077.438217593</v>
      </c>
      <c r="B2328" s="30" t="s">
        <v>86</v>
      </c>
      <c r="C2328" s="30" t="s">
        <v>838</v>
      </c>
      <c r="D2328" s="30" t="s">
        <v>381</v>
      </c>
      <c r="E2328" s="30" t="s">
        <v>50</v>
      </c>
      <c r="F2328" s="30" t="s">
        <v>20</v>
      </c>
      <c r="G2328" s="31" t="n">
        <v>-2</v>
      </c>
      <c r="H2328" s="32" t="n">
        <v>1.062</v>
      </c>
      <c r="I2328" s="32" t="n">
        <v>2.12</v>
      </c>
      <c r="J2328" s="32" t="n">
        <v>0</v>
      </c>
      <c r="K2328" s="32" t="n">
        <v>-0</v>
      </c>
      <c r="L2328" s="32" t="n">
        <v>-0</v>
      </c>
      <c r="M2328" s="6" t="s">
        <f>=I2328+J2328+K2328+L2328</f>
      </c>
      <c r="N2328" s="30"/>
      <c r="O2328" s="30" t="s">
        <v>643</v>
      </c>
    </row>
    <row collapsed="false" customFormat="false" customHeight="false" hidden="false" ht="12.1" outlineLevel="0" r="2329">
      <c r="A2329" s="29" t="n">
        <v>46077.438229167</v>
      </c>
      <c r="B2329" s="30" t="s">
        <v>86</v>
      </c>
      <c r="C2329" s="30" t="s">
        <v>838</v>
      </c>
      <c r="D2329" s="30" t="s">
        <v>381</v>
      </c>
      <c r="E2329" s="30" t="s">
        <v>50</v>
      </c>
      <c r="F2329" s="30" t="s">
        <v>20</v>
      </c>
      <c r="G2329" s="31" t="n">
        <v>-2</v>
      </c>
      <c r="H2329" s="32" t="n">
        <v>1.062</v>
      </c>
      <c r="I2329" s="32" t="n">
        <v>2.12</v>
      </c>
      <c r="J2329" s="32" t="n">
        <v>0</v>
      </c>
      <c r="K2329" s="32" t="n">
        <v>-0</v>
      </c>
      <c r="L2329" s="32" t="n">
        <v>-0</v>
      </c>
      <c r="M2329" s="6" t="s">
        <f>=I2329+J2329+K2329+L2329</f>
      </c>
      <c r="N2329" s="30"/>
      <c r="O2329" s="30" t="s">
        <v>643</v>
      </c>
    </row>
    <row collapsed="false" customFormat="false" customHeight="false" hidden="false" ht="12.1" outlineLevel="0" r="2330">
      <c r="A2330" s="29" t="n">
        <v>46077.438240741</v>
      </c>
      <c r="B2330" s="30" t="s">
        <v>86</v>
      </c>
      <c r="C2330" s="30" t="s">
        <v>838</v>
      </c>
      <c r="D2330" s="30" t="s">
        <v>381</v>
      </c>
      <c r="E2330" s="30" t="s">
        <v>50</v>
      </c>
      <c r="F2330" s="30" t="s">
        <v>20</v>
      </c>
      <c r="G2330" s="31" t="n">
        <v>-2</v>
      </c>
      <c r="H2330" s="32" t="n">
        <v>1.062</v>
      </c>
      <c r="I2330" s="32" t="n">
        <v>2.12</v>
      </c>
      <c r="J2330" s="32" t="n">
        <v>0</v>
      </c>
      <c r="K2330" s="32" t="n">
        <v>-0</v>
      </c>
      <c r="L2330" s="32" t="n">
        <v>-0</v>
      </c>
      <c r="M2330" s="6" t="s">
        <f>=I2330+J2330+K2330+L2330</f>
      </c>
      <c r="N2330" s="30"/>
      <c r="O2330" s="30" t="s">
        <v>643</v>
      </c>
    </row>
    <row collapsed="false" customFormat="false" customHeight="false" hidden="false" ht="12.1" outlineLevel="0" r="2331">
      <c r="A2331" s="29" t="n">
        <v>46077.438240741</v>
      </c>
      <c r="B2331" s="30" t="s">
        <v>86</v>
      </c>
      <c r="C2331" s="30" t="s">
        <v>838</v>
      </c>
      <c r="D2331" s="30" t="s">
        <v>381</v>
      </c>
      <c r="E2331" s="30" t="s">
        <v>50</v>
      </c>
      <c r="F2331" s="30" t="s">
        <v>20</v>
      </c>
      <c r="G2331" s="31" t="n">
        <v>-2</v>
      </c>
      <c r="H2331" s="32" t="n">
        <v>1.062</v>
      </c>
      <c r="I2331" s="32" t="n">
        <v>2.12</v>
      </c>
      <c r="J2331" s="32" t="n">
        <v>0</v>
      </c>
      <c r="K2331" s="32" t="n">
        <v>-0</v>
      </c>
      <c r="L2331" s="32" t="n">
        <v>-0</v>
      </c>
      <c r="M2331" s="6" t="s">
        <f>=I2331+J2331+K2331+L2331</f>
      </c>
      <c r="N2331" s="30"/>
      <c r="O2331" s="30" t="s">
        <v>643</v>
      </c>
    </row>
    <row collapsed="false" customFormat="false" customHeight="false" hidden="false" ht="12.1" outlineLevel="0" r="2332">
      <c r="A2332" s="29" t="n">
        <v>46077.438252315</v>
      </c>
      <c r="B2332" s="30" t="s">
        <v>86</v>
      </c>
      <c r="C2332" s="30" t="s">
        <v>838</v>
      </c>
      <c r="D2332" s="30" t="s">
        <v>381</v>
      </c>
      <c r="E2332" s="30" t="s">
        <v>50</v>
      </c>
      <c r="F2332" s="30" t="s">
        <v>20</v>
      </c>
      <c r="G2332" s="31" t="n">
        <v>-2</v>
      </c>
      <c r="H2332" s="32" t="n">
        <v>1.062</v>
      </c>
      <c r="I2332" s="32" t="n">
        <v>2.12</v>
      </c>
      <c r="J2332" s="32" t="n">
        <v>0</v>
      </c>
      <c r="K2332" s="32" t="n">
        <v>-0</v>
      </c>
      <c r="L2332" s="32" t="n">
        <v>-0</v>
      </c>
      <c r="M2332" s="6" t="s">
        <f>=I2332+J2332+K2332+L2332</f>
      </c>
      <c r="N2332" s="30"/>
      <c r="O2332" s="30" t="s">
        <v>643</v>
      </c>
    </row>
    <row collapsed="false" customFormat="false" customHeight="false" hidden="false" ht="12.1" outlineLevel="0" r="2333">
      <c r="A2333" s="29" t="n">
        <v>46077.438252315</v>
      </c>
      <c r="B2333" s="30" t="s">
        <v>86</v>
      </c>
      <c r="C2333" s="30" t="s">
        <v>838</v>
      </c>
      <c r="D2333" s="30" t="s">
        <v>381</v>
      </c>
      <c r="E2333" s="30" t="s">
        <v>50</v>
      </c>
      <c r="F2333" s="30" t="s">
        <v>20</v>
      </c>
      <c r="G2333" s="31" t="n">
        <v>-2</v>
      </c>
      <c r="H2333" s="32" t="n">
        <v>1.062</v>
      </c>
      <c r="I2333" s="32" t="n">
        <v>2.12</v>
      </c>
      <c r="J2333" s="32" t="n">
        <v>0</v>
      </c>
      <c r="K2333" s="32" t="n">
        <v>-0</v>
      </c>
      <c r="L2333" s="32" t="n">
        <v>-0</v>
      </c>
      <c r="M2333" s="6" t="s">
        <f>=I2333+J2333+K2333+L2333</f>
      </c>
      <c r="N2333" s="30"/>
      <c r="O2333" s="30" t="s">
        <v>643</v>
      </c>
    </row>
    <row collapsed="false" customFormat="false" customHeight="false" hidden="false" ht="12.1" outlineLevel="0" r="2334">
      <c r="A2334" s="29" t="n">
        <v>46077.438252315</v>
      </c>
      <c r="B2334" s="30" t="s">
        <v>86</v>
      </c>
      <c r="C2334" s="30" t="s">
        <v>838</v>
      </c>
      <c r="D2334" s="30" t="s">
        <v>381</v>
      </c>
      <c r="E2334" s="30" t="s">
        <v>50</v>
      </c>
      <c r="F2334" s="30" t="s">
        <v>20</v>
      </c>
      <c r="G2334" s="31" t="n">
        <v>-2</v>
      </c>
      <c r="H2334" s="32" t="n">
        <v>1.062</v>
      </c>
      <c r="I2334" s="32" t="n">
        <v>2.12</v>
      </c>
      <c r="J2334" s="32" t="n">
        <v>0</v>
      </c>
      <c r="K2334" s="32" t="n">
        <v>-0</v>
      </c>
      <c r="L2334" s="32" t="n">
        <v>-0</v>
      </c>
      <c r="M2334" s="6" t="s">
        <f>=I2334+J2334+K2334+L2334</f>
      </c>
      <c r="N2334" s="30"/>
      <c r="O2334" s="30" t="s">
        <v>643</v>
      </c>
    </row>
    <row collapsed="false" customFormat="false" customHeight="false" hidden="false" ht="12.1" outlineLevel="0" r="2335">
      <c r="A2335" s="29" t="n">
        <v>46077.438275463</v>
      </c>
      <c r="B2335" s="30" t="s">
        <v>86</v>
      </c>
      <c r="C2335" s="30" t="s">
        <v>838</v>
      </c>
      <c r="D2335" s="30" t="s">
        <v>381</v>
      </c>
      <c r="E2335" s="30" t="s">
        <v>50</v>
      </c>
      <c r="F2335" s="30" t="s">
        <v>20</v>
      </c>
      <c r="G2335" s="31" t="n">
        <v>-2</v>
      </c>
      <c r="H2335" s="32" t="n">
        <v>1.062</v>
      </c>
      <c r="I2335" s="32" t="n">
        <v>2.12</v>
      </c>
      <c r="J2335" s="32" t="n">
        <v>0</v>
      </c>
      <c r="K2335" s="32" t="n">
        <v>-0</v>
      </c>
      <c r="L2335" s="32" t="n">
        <v>-0</v>
      </c>
      <c r="M2335" s="6" t="s">
        <f>=I2335+J2335+K2335+L2335</f>
      </c>
      <c r="N2335" s="30"/>
      <c r="O2335" s="30" t="s">
        <v>643</v>
      </c>
    </row>
    <row collapsed="false" customFormat="false" customHeight="false" hidden="false" ht="12.1" outlineLevel="0" r="2336">
      <c r="A2336" s="29" t="n">
        <v>46077.438275463</v>
      </c>
      <c r="B2336" s="30" t="s">
        <v>86</v>
      </c>
      <c r="C2336" s="30" t="s">
        <v>838</v>
      </c>
      <c r="D2336" s="30" t="s">
        <v>381</v>
      </c>
      <c r="E2336" s="30" t="s">
        <v>50</v>
      </c>
      <c r="F2336" s="30" t="s">
        <v>20</v>
      </c>
      <c r="G2336" s="31" t="n">
        <v>-2</v>
      </c>
      <c r="H2336" s="32" t="n">
        <v>1.062</v>
      </c>
      <c r="I2336" s="32" t="n">
        <v>2.12</v>
      </c>
      <c r="J2336" s="32" t="n">
        <v>0</v>
      </c>
      <c r="K2336" s="32" t="n">
        <v>-0</v>
      </c>
      <c r="L2336" s="32" t="n">
        <v>-0</v>
      </c>
      <c r="M2336" s="6" t="s">
        <f>=I2336+J2336+K2336+L2336</f>
      </c>
      <c r="N2336" s="30"/>
      <c r="O2336" s="30" t="s">
        <v>643</v>
      </c>
    </row>
    <row collapsed="false" customFormat="false" customHeight="false" hidden="false" ht="12.1" outlineLevel="0" r="2337">
      <c r="A2337" s="29" t="n">
        <v>46077.438275463</v>
      </c>
      <c r="B2337" s="30" t="s">
        <v>86</v>
      </c>
      <c r="C2337" s="30" t="s">
        <v>838</v>
      </c>
      <c r="D2337" s="30" t="s">
        <v>381</v>
      </c>
      <c r="E2337" s="30" t="s">
        <v>50</v>
      </c>
      <c r="F2337" s="30" t="s">
        <v>20</v>
      </c>
      <c r="G2337" s="31" t="n">
        <v>-2</v>
      </c>
      <c r="H2337" s="32" t="n">
        <v>1.062</v>
      </c>
      <c r="I2337" s="32" t="n">
        <v>2.12</v>
      </c>
      <c r="J2337" s="32" t="n">
        <v>0</v>
      </c>
      <c r="K2337" s="32" t="n">
        <v>-0</v>
      </c>
      <c r="L2337" s="32" t="n">
        <v>-0</v>
      </c>
      <c r="M2337" s="6" t="s">
        <f>=I2337+J2337+K2337+L2337</f>
      </c>
      <c r="N2337" s="30"/>
      <c r="O2337" s="30" t="s">
        <v>643</v>
      </c>
    </row>
    <row collapsed="false" customFormat="false" customHeight="false" hidden="false" ht="12.1" outlineLevel="0" r="2338">
      <c r="A2338" s="29" t="n">
        <v>46077.438275463</v>
      </c>
      <c r="B2338" s="30" t="s">
        <v>86</v>
      </c>
      <c r="C2338" s="30" t="s">
        <v>838</v>
      </c>
      <c r="D2338" s="30" t="s">
        <v>381</v>
      </c>
      <c r="E2338" s="30" t="s">
        <v>50</v>
      </c>
      <c r="F2338" s="30" t="s">
        <v>20</v>
      </c>
      <c r="G2338" s="31" t="n">
        <v>-1</v>
      </c>
      <c r="H2338" s="32" t="n">
        <v>1.062</v>
      </c>
      <c r="I2338" s="32" t="n">
        <v>1.06</v>
      </c>
      <c r="J2338" s="32" t="n">
        <v>0</v>
      </c>
      <c r="K2338" s="32" t="n">
        <v>-0</v>
      </c>
      <c r="L2338" s="32" t="n">
        <v>-0</v>
      </c>
      <c r="M2338" s="6" t="s">
        <f>=I2338+J2338+K2338+L2338</f>
      </c>
      <c r="N2338" s="30"/>
      <c r="O2338" s="30" t="s">
        <v>643</v>
      </c>
    </row>
    <row collapsed="false" customFormat="false" customHeight="false" hidden="false" ht="12.1" outlineLevel="0" r="2339">
      <c r="A2339" s="29" t="n">
        <v>46077.438275463</v>
      </c>
      <c r="B2339" s="30" t="s">
        <v>86</v>
      </c>
      <c r="C2339" s="30" t="s">
        <v>838</v>
      </c>
      <c r="D2339" s="30" t="s">
        <v>381</v>
      </c>
      <c r="E2339" s="30" t="s">
        <v>50</v>
      </c>
      <c r="F2339" s="30" t="s">
        <v>20</v>
      </c>
      <c r="G2339" s="31" t="n">
        <v>-2</v>
      </c>
      <c r="H2339" s="32" t="n">
        <v>1.062</v>
      </c>
      <c r="I2339" s="32" t="n">
        <v>2.12</v>
      </c>
      <c r="J2339" s="32" t="n">
        <v>0</v>
      </c>
      <c r="K2339" s="32" t="n">
        <v>-0</v>
      </c>
      <c r="L2339" s="32" t="n">
        <v>-0</v>
      </c>
      <c r="M2339" s="6" t="s">
        <f>=I2339+J2339+K2339+L2339</f>
      </c>
      <c r="N2339" s="30"/>
      <c r="O2339" s="30" t="s">
        <v>643</v>
      </c>
    </row>
    <row collapsed="false" customFormat="false" customHeight="false" hidden="false" ht="12.1" outlineLevel="0" r="2340">
      <c r="A2340" s="29" t="n">
        <v>46077.438287037</v>
      </c>
      <c r="B2340" s="30" t="s">
        <v>86</v>
      </c>
      <c r="C2340" s="30" t="s">
        <v>838</v>
      </c>
      <c r="D2340" s="30" t="s">
        <v>381</v>
      </c>
      <c r="E2340" s="30" t="s">
        <v>50</v>
      </c>
      <c r="F2340" s="30" t="s">
        <v>20</v>
      </c>
      <c r="G2340" s="31" t="n">
        <v>-2</v>
      </c>
      <c r="H2340" s="32" t="n">
        <v>1.062</v>
      </c>
      <c r="I2340" s="32" t="n">
        <v>2.12</v>
      </c>
      <c r="J2340" s="32" t="n">
        <v>0</v>
      </c>
      <c r="K2340" s="32" t="n">
        <v>-0</v>
      </c>
      <c r="L2340" s="32" t="n">
        <v>-0</v>
      </c>
      <c r="M2340" s="6" t="s">
        <f>=I2340+J2340+K2340+L2340</f>
      </c>
      <c r="N2340" s="30"/>
      <c r="O2340" s="30" t="s">
        <v>643</v>
      </c>
    </row>
    <row collapsed="false" customFormat="false" customHeight="false" hidden="false" ht="12.1" outlineLevel="0" r="2341">
      <c r="A2341" s="29" t="n">
        <v>46077.438298611</v>
      </c>
      <c r="B2341" s="30" t="s">
        <v>86</v>
      </c>
      <c r="C2341" s="30" t="s">
        <v>838</v>
      </c>
      <c r="D2341" s="30" t="s">
        <v>381</v>
      </c>
      <c r="E2341" s="30" t="s">
        <v>50</v>
      </c>
      <c r="F2341" s="30" t="s">
        <v>20</v>
      </c>
      <c r="G2341" s="31" t="n">
        <v>-2</v>
      </c>
      <c r="H2341" s="32" t="n">
        <v>1.062</v>
      </c>
      <c r="I2341" s="32" t="n">
        <v>2.12</v>
      </c>
      <c r="J2341" s="32" t="n">
        <v>0</v>
      </c>
      <c r="K2341" s="32" t="n">
        <v>-0</v>
      </c>
      <c r="L2341" s="32" t="n">
        <v>-0</v>
      </c>
      <c r="M2341" s="6" t="s">
        <f>=I2341+J2341+K2341+L2341</f>
      </c>
      <c r="N2341" s="30"/>
      <c r="O2341" s="30" t="s">
        <v>643</v>
      </c>
    </row>
    <row collapsed="false" customFormat="false" customHeight="false" hidden="false" ht="12.1" outlineLevel="0" r="2342">
      <c r="A2342" s="29" t="n">
        <v>46077.438298611</v>
      </c>
      <c r="B2342" s="30" t="s">
        <v>86</v>
      </c>
      <c r="C2342" s="30" t="s">
        <v>838</v>
      </c>
      <c r="D2342" s="30" t="s">
        <v>381</v>
      </c>
      <c r="E2342" s="30" t="s">
        <v>50</v>
      </c>
      <c r="F2342" s="30" t="s">
        <v>20</v>
      </c>
      <c r="G2342" s="31" t="n">
        <v>-2</v>
      </c>
      <c r="H2342" s="32" t="n">
        <v>1.062</v>
      </c>
      <c r="I2342" s="32" t="n">
        <v>2.12</v>
      </c>
      <c r="J2342" s="32" t="n">
        <v>0</v>
      </c>
      <c r="K2342" s="32" t="n">
        <v>-0</v>
      </c>
      <c r="L2342" s="32" t="n">
        <v>-0</v>
      </c>
      <c r="M2342" s="6" t="s">
        <f>=I2342+J2342+K2342+L2342</f>
      </c>
      <c r="N2342" s="30"/>
      <c r="O2342" s="30" t="s">
        <v>643</v>
      </c>
    </row>
    <row collapsed="false" customFormat="false" customHeight="false" hidden="false" ht="12.1" outlineLevel="0" r="2343">
      <c r="A2343" s="29" t="n">
        <v>46077.438310185</v>
      </c>
      <c r="B2343" s="30" t="s">
        <v>86</v>
      </c>
      <c r="C2343" s="30" t="s">
        <v>838</v>
      </c>
      <c r="D2343" s="30" t="s">
        <v>381</v>
      </c>
      <c r="E2343" s="30" t="s">
        <v>50</v>
      </c>
      <c r="F2343" s="30" t="s">
        <v>20</v>
      </c>
      <c r="G2343" s="31" t="n">
        <v>-2</v>
      </c>
      <c r="H2343" s="32" t="n">
        <v>1.062</v>
      </c>
      <c r="I2343" s="32" t="n">
        <v>2.12</v>
      </c>
      <c r="J2343" s="32" t="n">
        <v>0</v>
      </c>
      <c r="K2343" s="32" t="n">
        <v>-0</v>
      </c>
      <c r="L2343" s="32" t="n">
        <v>-0</v>
      </c>
      <c r="M2343" s="6" t="s">
        <f>=I2343+J2343+K2343+L2343</f>
      </c>
      <c r="N2343" s="30"/>
      <c r="O2343" s="30" t="s">
        <v>643</v>
      </c>
    </row>
    <row collapsed="false" customFormat="false" customHeight="false" hidden="false" ht="12.1" outlineLevel="0" r="2344">
      <c r="A2344" s="29" t="n">
        <v>46077.438310185</v>
      </c>
      <c r="B2344" s="30" t="s">
        <v>86</v>
      </c>
      <c r="C2344" s="30" t="s">
        <v>838</v>
      </c>
      <c r="D2344" s="30" t="s">
        <v>381</v>
      </c>
      <c r="E2344" s="30" t="s">
        <v>50</v>
      </c>
      <c r="F2344" s="30" t="s">
        <v>20</v>
      </c>
      <c r="G2344" s="31" t="n">
        <v>-2</v>
      </c>
      <c r="H2344" s="32" t="n">
        <v>1.062</v>
      </c>
      <c r="I2344" s="32" t="n">
        <v>2.12</v>
      </c>
      <c r="J2344" s="32" t="n">
        <v>0</v>
      </c>
      <c r="K2344" s="32" t="n">
        <v>-0</v>
      </c>
      <c r="L2344" s="32" t="n">
        <v>-0</v>
      </c>
      <c r="M2344" s="6" t="s">
        <f>=I2344+J2344+K2344+L2344</f>
      </c>
      <c r="N2344" s="30"/>
      <c r="O2344" s="30" t="s">
        <v>643</v>
      </c>
    </row>
    <row collapsed="false" customFormat="false" customHeight="false" hidden="false" ht="12.1" outlineLevel="0" r="2345">
      <c r="A2345" s="29" t="n">
        <v>46077.438310185</v>
      </c>
      <c r="B2345" s="30" t="s">
        <v>86</v>
      </c>
      <c r="C2345" s="30" t="s">
        <v>838</v>
      </c>
      <c r="D2345" s="30" t="s">
        <v>381</v>
      </c>
      <c r="E2345" s="30" t="s">
        <v>50</v>
      </c>
      <c r="F2345" s="30" t="s">
        <v>20</v>
      </c>
      <c r="G2345" s="31" t="n">
        <v>-2</v>
      </c>
      <c r="H2345" s="32" t="n">
        <v>1.062</v>
      </c>
      <c r="I2345" s="32" t="n">
        <v>2.12</v>
      </c>
      <c r="J2345" s="32" t="n">
        <v>0</v>
      </c>
      <c r="K2345" s="32" t="n">
        <v>-0</v>
      </c>
      <c r="L2345" s="32" t="n">
        <v>-0</v>
      </c>
      <c r="M2345" s="6" t="s">
        <f>=I2345+J2345+K2345+L2345</f>
      </c>
      <c r="N2345" s="30"/>
      <c r="O2345" s="30" t="s">
        <v>643</v>
      </c>
    </row>
    <row collapsed="false" customFormat="false" customHeight="false" hidden="false" ht="12.1" outlineLevel="0" r="2346">
      <c r="A2346" s="29" t="n">
        <v>46077.438333333</v>
      </c>
      <c r="B2346" s="30" t="s">
        <v>86</v>
      </c>
      <c r="C2346" s="30" t="s">
        <v>838</v>
      </c>
      <c r="D2346" s="30" t="s">
        <v>381</v>
      </c>
      <c r="E2346" s="30" t="s">
        <v>50</v>
      </c>
      <c r="F2346" s="30" t="s">
        <v>20</v>
      </c>
      <c r="G2346" s="31" t="n">
        <v>-2</v>
      </c>
      <c r="H2346" s="32" t="n">
        <v>1.062</v>
      </c>
      <c r="I2346" s="32" t="n">
        <v>2.12</v>
      </c>
      <c r="J2346" s="32" t="n">
        <v>0</v>
      </c>
      <c r="K2346" s="32" t="n">
        <v>-0</v>
      </c>
      <c r="L2346" s="32" t="n">
        <v>-0</v>
      </c>
      <c r="M2346" s="6" t="s">
        <f>=I2346+J2346+K2346+L2346</f>
      </c>
      <c r="N2346" s="30"/>
      <c r="O2346" s="30" t="s">
        <v>643</v>
      </c>
    </row>
    <row collapsed="false" customFormat="false" customHeight="false" hidden="false" ht="12.1" outlineLevel="0" r="2347">
      <c r="A2347" s="29" t="n">
        <v>46077.438333333</v>
      </c>
      <c r="B2347" s="30" t="s">
        <v>86</v>
      </c>
      <c r="C2347" s="30" t="s">
        <v>838</v>
      </c>
      <c r="D2347" s="30" t="s">
        <v>381</v>
      </c>
      <c r="E2347" s="30" t="s">
        <v>50</v>
      </c>
      <c r="F2347" s="30" t="s">
        <v>20</v>
      </c>
      <c r="G2347" s="31" t="n">
        <v>-2</v>
      </c>
      <c r="H2347" s="32" t="n">
        <v>1.062</v>
      </c>
      <c r="I2347" s="32" t="n">
        <v>2.12</v>
      </c>
      <c r="J2347" s="32" t="n">
        <v>0</v>
      </c>
      <c r="K2347" s="32" t="n">
        <v>-0</v>
      </c>
      <c r="L2347" s="32" t="n">
        <v>-0</v>
      </c>
      <c r="M2347" s="6" t="s">
        <f>=I2347+J2347+K2347+L2347</f>
      </c>
      <c r="N2347" s="30"/>
      <c r="O2347" s="30" t="s">
        <v>643</v>
      </c>
    </row>
    <row collapsed="false" customFormat="false" customHeight="false" hidden="false" ht="12.1" outlineLevel="0" r="2348">
      <c r="A2348" s="29" t="n">
        <v>46077.438333333</v>
      </c>
      <c r="B2348" s="30" t="s">
        <v>86</v>
      </c>
      <c r="C2348" s="30" t="s">
        <v>838</v>
      </c>
      <c r="D2348" s="30" t="s">
        <v>381</v>
      </c>
      <c r="E2348" s="30" t="s">
        <v>50</v>
      </c>
      <c r="F2348" s="30" t="s">
        <v>20</v>
      </c>
      <c r="G2348" s="31" t="n">
        <v>-2</v>
      </c>
      <c r="H2348" s="32" t="n">
        <v>1.062</v>
      </c>
      <c r="I2348" s="32" t="n">
        <v>2.12</v>
      </c>
      <c r="J2348" s="32" t="n">
        <v>0</v>
      </c>
      <c r="K2348" s="32" t="n">
        <v>-0</v>
      </c>
      <c r="L2348" s="32" t="n">
        <v>-0</v>
      </c>
      <c r="M2348" s="6" t="s">
        <f>=I2348+J2348+K2348+L2348</f>
      </c>
      <c r="N2348" s="30"/>
      <c r="O2348" s="30" t="s">
        <v>643</v>
      </c>
    </row>
    <row collapsed="false" customFormat="false" customHeight="false" hidden="false" ht="12.1" outlineLevel="0" r="2349">
      <c r="A2349" s="29" t="n">
        <v>46077.438333333</v>
      </c>
      <c r="B2349" s="30" t="s">
        <v>86</v>
      </c>
      <c r="C2349" s="30" t="s">
        <v>838</v>
      </c>
      <c r="D2349" s="30" t="s">
        <v>381</v>
      </c>
      <c r="E2349" s="30" t="s">
        <v>50</v>
      </c>
      <c r="F2349" s="30" t="s">
        <v>20</v>
      </c>
      <c r="G2349" s="31" t="n">
        <v>-2</v>
      </c>
      <c r="H2349" s="32" t="n">
        <v>1.062</v>
      </c>
      <c r="I2349" s="32" t="n">
        <v>2.12</v>
      </c>
      <c r="J2349" s="32" t="n">
        <v>0</v>
      </c>
      <c r="K2349" s="32" t="n">
        <v>-0</v>
      </c>
      <c r="L2349" s="32" t="n">
        <v>-0</v>
      </c>
      <c r="M2349" s="6" t="s">
        <f>=I2349+J2349+K2349+L2349</f>
      </c>
      <c r="N2349" s="30"/>
      <c r="O2349" s="30" t="s">
        <v>643</v>
      </c>
    </row>
    <row collapsed="false" customFormat="false" customHeight="false" hidden="false" ht="12.1" outlineLevel="0" r="2350">
      <c r="A2350" s="29" t="n">
        <v>46077.438333333</v>
      </c>
      <c r="B2350" s="30" t="s">
        <v>86</v>
      </c>
      <c r="C2350" s="30" t="s">
        <v>838</v>
      </c>
      <c r="D2350" s="30" t="s">
        <v>381</v>
      </c>
      <c r="E2350" s="30" t="s">
        <v>50</v>
      </c>
      <c r="F2350" s="30" t="s">
        <v>20</v>
      </c>
      <c r="G2350" s="31" t="n">
        <v>-1</v>
      </c>
      <c r="H2350" s="32" t="n">
        <v>1.062</v>
      </c>
      <c r="I2350" s="32" t="n">
        <v>1.06</v>
      </c>
      <c r="J2350" s="32" t="n">
        <v>0</v>
      </c>
      <c r="K2350" s="32" t="n">
        <v>-0</v>
      </c>
      <c r="L2350" s="32" t="n">
        <v>-0</v>
      </c>
      <c r="M2350" s="6" t="s">
        <f>=I2350+J2350+K2350+L2350</f>
      </c>
      <c r="N2350" s="30"/>
      <c r="O2350" s="30" t="s">
        <v>643</v>
      </c>
    </row>
    <row collapsed="false" customFormat="false" customHeight="false" hidden="false" ht="12.1" outlineLevel="0" r="2351">
      <c r="A2351" s="29" t="n">
        <v>46077.438333333</v>
      </c>
      <c r="B2351" s="30" t="s">
        <v>86</v>
      </c>
      <c r="C2351" s="30" t="s">
        <v>838</v>
      </c>
      <c r="D2351" s="30" t="s">
        <v>381</v>
      </c>
      <c r="E2351" s="30" t="s">
        <v>50</v>
      </c>
      <c r="F2351" s="30" t="s">
        <v>20</v>
      </c>
      <c r="G2351" s="31" t="n">
        <v>-2</v>
      </c>
      <c r="H2351" s="32" t="n">
        <v>1.062</v>
      </c>
      <c r="I2351" s="32" t="n">
        <v>2.12</v>
      </c>
      <c r="J2351" s="32" t="n">
        <v>0</v>
      </c>
      <c r="K2351" s="32" t="n">
        <v>-0</v>
      </c>
      <c r="L2351" s="32" t="n">
        <v>-0</v>
      </c>
      <c r="M2351" s="6" t="s">
        <f>=I2351+J2351+K2351+L2351</f>
      </c>
      <c r="N2351" s="30"/>
      <c r="O2351" s="30" t="s">
        <v>643</v>
      </c>
    </row>
    <row collapsed="false" customFormat="false" customHeight="false" hidden="false" ht="12.1" outlineLevel="0" r="2352">
      <c r="A2352" s="29" t="n">
        <v>46077.438356481</v>
      </c>
      <c r="B2352" s="30" t="s">
        <v>86</v>
      </c>
      <c r="C2352" s="30" t="s">
        <v>838</v>
      </c>
      <c r="D2352" s="30" t="s">
        <v>381</v>
      </c>
      <c r="E2352" s="30" t="s">
        <v>50</v>
      </c>
      <c r="F2352" s="30" t="s">
        <v>20</v>
      </c>
      <c r="G2352" s="31" t="n">
        <v>-2</v>
      </c>
      <c r="H2352" s="32" t="n">
        <v>1.062</v>
      </c>
      <c r="I2352" s="32" t="n">
        <v>2.12</v>
      </c>
      <c r="J2352" s="32" t="n">
        <v>0</v>
      </c>
      <c r="K2352" s="32" t="n">
        <v>-0</v>
      </c>
      <c r="L2352" s="32" t="n">
        <v>-0</v>
      </c>
      <c r="M2352" s="6" t="s">
        <f>=I2352+J2352+K2352+L2352</f>
      </c>
      <c r="N2352" s="30"/>
      <c r="O2352" s="30" t="s">
        <v>643</v>
      </c>
    </row>
    <row collapsed="false" customFormat="false" customHeight="false" hidden="false" ht="12.1" outlineLevel="0" r="2353">
      <c r="A2353" s="29" t="n">
        <v>46077.438356481</v>
      </c>
      <c r="B2353" s="30" t="s">
        <v>86</v>
      </c>
      <c r="C2353" s="30" t="s">
        <v>838</v>
      </c>
      <c r="D2353" s="30" t="s">
        <v>381</v>
      </c>
      <c r="E2353" s="30" t="s">
        <v>50</v>
      </c>
      <c r="F2353" s="30" t="s">
        <v>20</v>
      </c>
      <c r="G2353" s="31" t="n">
        <v>-2</v>
      </c>
      <c r="H2353" s="32" t="n">
        <v>1.062</v>
      </c>
      <c r="I2353" s="32" t="n">
        <v>2.12</v>
      </c>
      <c r="J2353" s="32" t="n">
        <v>0</v>
      </c>
      <c r="K2353" s="32" t="n">
        <v>-0</v>
      </c>
      <c r="L2353" s="32" t="n">
        <v>-0</v>
      </c>
      <c r="M2353" s="6" t="s">
        <f>=I2353+J2353+K2353+L2353</f>
      </c>
      <c r="N2353" s="30"/>
      <c r="O2353" s="30" t="s">
        <v>643</v>
      </c>
    </row>
    <row collapsed="false" customFormat="false" customHeight="false" hidden="false" ht="12.1" outlineLevel="0" r="2354">
      <c r="A2354" s="29" t="n">
        <v>46077.438368056</v>
      </c>
      <c r="B2354" s="30" t="s">
        <v>86</v>
      </c>
      <c r="C2354" s="30" t="s">
        <v>838</v>
      </c>
      <c r="D2354" s="30" t="s">
        <v>381</v>
      </c>
      <c r="E2354" s="30" t="s">
        <v>50</v>
      </c>
      <c r="F2354" s="30" t="s">
        <v>20</v>
      </c>
      <c r="G2354" s="31" t="n">
        <v>-2</v>
      </c>
      <c r="H2354" s="32" t="n">
        <v>1.062</v>
      </c>
      <c r="I2354" s="32" t="n">
        <v>2.12</v>
      </c>
      <c r="J2354" s="32" t="n">
        <v>0</v>
      </c>
      <c r="K2354" s="32" t="n">
        <v>-0</v>
      </c>
      <c r="L2354" s="32" t="n">
        <v>-0</v>
      </c>
      <c r="M2354" s="6" t="s">
        <f>=I2354+J2354+K2354+L2354</f>
      </c>
      <c r="N2354" s="30"/>
      <c r="O2354" s="30" t="s">
        <v>643</v>
      </c>
    </row>
    <row collapsed="false" customFormat="false" customHeight="false" hidden="false" ht="12.1" outlineLevel="0" r="2355">
      <c r="A2355" s="29" t="n">
        <v>46077.438368056</v>
      </c>
      <c r="B2355" s="30" t="s">
        <v>86</v>
      </c>
      <c r="C2355" s="30" t="s">
        <v>838</v>
      </c>
      <c r="D2355" s="30" t="s">
        <v>381</v>
      </c>
      <c r="E2355" s="30" t="s">
        <v>50</v>
      </c>
      <c r="F2355" s="30" t="s">
        <v>20</v>
      </c>
      <c r="G2355" s="31" t="n">
        <v>-2</v>
      </c>
      <c r="H2355" s="32" t="n">
        <v>1.062</v>
      </c>
      <c r="I2355" s="32" t="n">
        <v>2.12</v>
      </c>
      <c r="J2355" s="32" t="n">
        <v>0</v>
      </c>
      <c r="K2355" s="32" t="n">
        <v>-0</v>
      </c>
      <c r="L2355" s="32" t="n">
        <v>-0</v>
      </c>
      <c r="M2355" s="6" t="s">
        <f>=I2355+J2355+K2355+L2355</f>
      </c>
      <c r="N2355" s="30"/>
      <c r="O2355" s="30" t="s">
        <v>643</v>
      </c>
    </row>
    <row collapsed="false" customFormat="false" customHeight="false" hidden="false" ht="12.1" outlineLevel="0" r="2356">
      <c r="A2356" s="29" t="n">
        <v>46077.438368056</v>
      </c>
      <c r="B2356" s="30" t="s">
        <v>86</v>
      </c>
      <c r="C2356" s="30" t="s">
        <v>838</v>
      </c>
      <c r="D2356" s="30" t="s">
        <v>381</v>
      </c>
      <c r="E2356" s="30" t="s">
        <v>50</v>
      </c>
      <c r="F2356" s="30" t="s">
        <v>20</v>
      </c>
      <c r="G2356" s="31" t="n">
        <v>-2</v>
      </c>
      <c r="H2356" s="32" t="n">
        <v>1.062</v>
      </c>
      <c r="I2356" s="32" t="n">
        <v>2.12</v>
      </c>
      <c r="J2356" s="32" t="n">
        <v>0</v>
      </c>
      <c r="K2356" s="32" t="n">
        <v>-0</v>
      </c>
      <c r="L2356" s="32" t="n">
        <v>-0</v>
      </c>
      <c r="M2356" s="6" t="s">
        <f>=I2356+J2356+K2356+L2356</f>
      </c>
      <c r="N2356" s="30"/>
      <c r="O2356" s="30" t="s">
        <v>643</v>
      </c>
    </row>
    <row collapsed="false" customFormat="false" customHeight="false" hidden="false" ht="12.1" outlineLevel="0" r="2357">
      <c r="A2357" s="29" t="n">
        <v>46077.438391204</v>
      </c>
      <c r="B2357" s="30" t="s">
        <v>86</v>
      </c>
      <c r="C2357" s="30" t="s">
        <v>838</v>
      </c>
      <c r="D2357" s="30" t="s">
        <v>381</v>
      </c>
      <c r="E2357" s="30" t="s">
        <v>50</v>
      </c>
      <c r="F2357" s="30" t="s">
        <v>20</v>
      </c>
      <c r="G2357" s="31" t="n">
        <v>-2</v>
      </c>
      <c r="H2357" s="32" t="n">
        <v>1.062</v>
      </c>
      <c r="I2357" s="32" t="n">
        <v>2.12</v>
      </c>
      <c r="J2357" s="32" t="n">
        <v>0</v>
      </c>
      <c r="K2357" s="32" t="n">
        <v>-0</v>
      </c>
      <c r="L2357" s="32" t="n">
        <v>-0</v>
      </c>
      <c r="M2357" s="6" t="s">
        <f>=I2357+J2357+K2357+L2357</f>
      </c>
      <c r="N2357" s="30"/>
      <c r="O2357" s="30" t="s">
        <v>643</v>
      </c>
    </row>
    <row collapsed="false" customFormat="false" customHeight="false" hidden="false" ht="12.1" outlineLevel="0" r="2358">
      <c r="A2358" s="29" t="n">
        <v>46077.438391204</v>
      </c>
      <c r="B2358" s="30" t="s">
        <v>86</v>
      </c>
      <c r="C2358" s="30" t="s">
        <v>838</v>
      </c>
      <c r="D2358" s="30" t="s">
        <v>381</v>
      </c>
      <c r="E2358" s="30" t="s">
        <v>50</v>
      </c>
      <c r="F2358" s="30" t="s">
        <v>20</v>
      </c>
      <c r="G2358" s="31" t="n">
        <v>-2</v>
      </c>
      <c r="H2358" s="32" t="n">
        <v>1.062</v>
      </c>
      <c r="I2358" s="32" t="n">
        <v>2.12</v>
      </c>
      <c r="J2358" s="32" t="n">
        <v>0</v>
      </c>
      <c r="K2358" s="32" t="n">
        <v>-0</v>
      </c>
      <c r="L2358" s="32" t="n">
        <v>-0</v>
      </c>
      <c r="M2358" s="6" t="s">
        <f>=I2358+J2358+K2358+L2358</f>
      </c>
      <c r="N2358" s="30"/>
      <c r="O2358" s="30" t="s">
        <v>643</v>
      </c>
    </row>
    <row collapsed="false" customFormat="false" customHeight="false" hidden="false" ht="12.1" outlineLevel="0" r="2359">
      <c r="A2359" s="29" t="n">
        <v>46077.438391204</v>
      </c>
      <c r="B2359" s="30" t="s">
        <v>86</v>
      </c>
      <c r="C2359" s="30" t="s">
        <v>838</v>
      </c>
      <c r="D2359" s="30" t="s">
        <v>381</v>
      </c>
      <c r="E2359" s="30" t="s">
        <v>50</v>
      </c>
      <c r="F2359" s="30" t="s">
        <v>20</v>
      </c>
      <c r="G2359" s="31" t="n">
        <v>-2</v>
      </c>
      <c r="H2359" s="32" t="n">
        <v>1.062</v>
      </c>
      <c r="I2359" s="32" t="n">
        <v>2.12</v>
      </c>
      <c r="J2359" s="32" t="n">
        <v>0</v>
      </c>
      <c r="K2359" s="32" t="n">
        <v>-0</v>
      </c>
      <c r="L2359" s="32" t="n">
        <v>-0</v>
      </c>
      <c r="M2359" s="6" t="s">
        <f>=I2359+J2359+K2359+L2359</f>
      </c>
      <c r="N2359" s="30"/>
      <c r="O2359" s="30" t="s">
        <v>643</v>
      </c>
    </row>
    <row collapsed="false" customFormat="false" customHeight="false" hidden="false" ht="12.1" outlineLevel="0" r="2360">
      <c r="A2360" s="29" t="n">
        <v>46077.438391204</v>
      </c>
      <c r="B2360" s="30" t="s">
        <v>86</v>
      </c>
      <c r="C2360" s="30" t="s">
        <v>838</v>
      </c>
      <c r="D2360" s="30" t="s">
        <v>381</v>
      </c>
      <c r="E2360" s="30" t="s">
        <v>50</v>
      </c>
      <c r="F2360" s="30" t="s">
        <v>20</v>
      </c>
      <c r="G2360" s="31" t="n">
        <v>-2</v>
      </c>
      <c r="H2360" s="32" t="n">
        <v>1.062</v>
      </c>
      <c r="I2360" s="32" t="n">
        <v>2.12</v>
      </c>
      <c r="J2360" s="32" t="n">
        <v>0</v>
      </c>
      <c r="K2360" s="32" t="n">
        <v>-0</v>
      </c>
      <c r="L2360" s="32" t="n">
        <v>-0</v>
      </c>
      <c r="M2360" s="6" t="s">
        <f>=I2360+J2360+K2360+L2360</f>
      </c>
      <c r="N2360" s="30"/>
      <c r="O2360" s="30" t="s">
        <v>643</v>
      </c>
    </row>
    <row collapsed="false" customFormat="false" customHeight="false" hidden="false" ht="12.1" outlineLevel="0" r="2361">
      <c r="A2361" s="29" t="n">
        <v>46077.438391204</v>
      </c>
      <c r="B2361" s="30" t="s">
        <v>86</v>
      </c>
      <c r="C2361" s="30" t="s">
        <v>838</v>
      </c>
      <c r="D2361" s="30" t="s">
        <v>381</v>
      </c>
      <c r="E2361" s="30" t="s">
        <v>50</v>
      </c>
      <c r="F2361" s="30" t="s">
        <v>20</v>
      </c>
      <c r="G2361" s="31" t="n">
        <v>-1</v>
      </c>
      <c r="H2361" s="32" t="n">
        <v>1.062</v>
      </c>
      <c r="I2361" s="32" t="n">
        <v>1.06</v>
      </c>
      <c r="J2361" s="32" t="n">
        <v>0</v>
      </c>
      <c r="K2361" s="32" t="n">
        <v>-0</v>
      </c>
      <c r="L2361" s="32" t="n">
        <v>-0</v>
      </c>
      <c r="M2361" s="6" t="s">
        <f>=I2361+J2361+K2361+L2361</f>
      </c>
      <c r="N2361" s="30"/>
      <c r="O2361" s="30" t="s">
        <v>643</v>
      </c>
    </row>
    <row collapsed="false" customFormat="false" customHeight="false" hidden="false" ht="12.1" outlineLevel="0" r="2362">
      <c r="A2362" s="29" t="n">
        <v>46077.438402778</v>
      </c>
      <c r="B2362" s="30" t="s">
        <v>86</v>
      </c>
      <c r="C2362" s="30" t="s">
        <v>838</v>
      </c>
      <c r="D2362" s="30" t="s">
        <v>381</v>
      </c>
      <c r="E2362" s="30" t="s">
        <v>50</v>
      </c>
      <c r="F2362" s="30" t="s">
        <v>20</v>
      </c>
      <c r="G2362" s="31" t="n">
        <v>-2</v>
      </c>
      <c r="H2362" s="32" t="n">
        <v>1.062</v>
      </c>
      <c r="I2362" s="32" t="n">
        <v>2.12</v>
      </c>
      <c r="J2362" s="32" t="n">
        <v>0</v>
      </c>
      <c r="K2362" s="32" t="n">
        <v>-0</v>
      </c>
      <c r="L2362" s="32" t="n">
        <v>-0</v>
      </c>
      <c r="M2362" s="6" t="s">
        <f>=I2362+J2362+K2362+L2362</f>
      </c>
      <c r="N2362" s="30"/>
      <c r="O2362" s="30" t="s">
        <v>643</v>
      </c>
    </row>
    <row collapsed="false" customFormat="false" customHeight="false" hidden="false" ht="12.1" outlineLevel="0" r="2363">
      <c r="A2363" s="29" t="n">
        <v>46077.438425926</v>
      </c>
      <c r="B2363" s="30" t="s">
        <v>86</v>
      </c>
      <c r="C2363" s="30" t="s">
        <v>838</v>
      </c>
      <c r="D2363" s="30" t="s">
        <v>381</v>
      </c>
      <c r="E2363" s="30" t="s">
        <v>50</v>
      </c>
      <c r="F2363" s="30" t="s">
        <v>20</v>
      </c>
      <c r="G2363" s="31" t="n">
        <v>-2</v>
      </c>
      <c r="H2363" s="32" t="n">
        <v>1.062</v>
      </c>
      <c r="I2363" s="32" t="n">
        <v>2.12</v>
      </c>
      <c r="J2363" s="32" t="n">
        <v>0</v>
      </c>
      <c r="K2363" s="32" t="n">
        <v>-0</v>
      </c>
      <c r="L2363" s="32" t="n">
        <v>-0</v>
      </c>
      <c r="M2363" s="6" t="s">
        <f>=I2363+J2363+K2363+L2363</f>
      </c>
      <c r="N2363" s="30"/>
      <c r="O2363" s="30" t="s">
        <v>643</v>
      </c>
    </row>
    <row collapsed="false" customFormat="false" customHeight="false" hidden="false" ht="12.1" outlineLevel="0" r="2364">
      <c r="A2364" s="29" t="n">
        <v>46077.438425926</v>
      </c>
      <c r="B2364" s="30" t="s">
        <v>86</v>
      </c>
      <c r="C2364" s="30" t="s">
        <v>838</v>
      </c>
      <c r="D2364" s="30" t="s">
        <v>381</v>
      </c>
      <c r="E2364" s="30" t="s">
        <v>50</v>
      </c>
      <c r="F2364" s="30" t="s">
        <v>20</v>
      </c>
      <c r="G2364" s="31" t="n">
        <v>-2</v>
      </c>
      <c r="H2364" s="32" t="n">
        <v>1.062</v>
      </c>
      <c r="I2364" s="32" t="n">
        <v>2.12</v>
      </c>
      <c r="J2364" s="32" t="n">
        <v>0</v>
      </c>
      <c r="K2364" s="32" t="n">
        <v>-0</v>
      </c>
      <c r="L2364" s="32" t="n">
        <v>-0</v>
      </c>
      <c r="M2364" s="6" t="s">
        <f>=I2364+J2364+K2364+L2364</f>
      </c>
      <c r="N2364" s="30"/>
      <c r="O2364" s="30" t="s">
        <v>643</v>
      </c>
    </row>
    <row collapsed="false" customFormat="false" customHeight="false" hidden="false" ht="12.1" outlineLevel="0" r="2365">
      <c r="A2365" s="29" t="n">
        <v>46077.438425926</v>
      </c>
      <c r="B2365" s="30" t="s">
        <v>86</v>
      </c>
      <c r="C2365" s="30" t="s">
        <v>838</v>
      </c>
      <c r="D2365" s="30" t="s">
        <v>381</v>
      </c>
      <c r="E2365" s="30" t="s">
        <v>50</v>
      </c>
      <c r="F2365" s="30" t="s">
        <v>20</v>
      </c>
      <c r="G2365" s="31" t="n">
        <v>-2</v>
      </c>
      <c r="H2365" s="32" t="n">
        <v>1.062</v>
      </c>
      <c r="I2365" s="32" t="n">
        <v>2.12</v>
      </c>
      <c r="J2365" s="32" t="n">
        <v>0</v>
      </c>
      <c r="K2365" s="32" t="n">
        <v>-0</v>
      </c>
      <c r="L2365" s="32" t="n">
        <v>-0</v>
      </c>
      <c r="M2365" s="6" t="s">
        <f>=I2365+J2365+K2365+L2365</f>
      </c>
      <c r="N2365" s="30"/>
      <c r="O2365" s="30" t="s">
        <v>643</v>
      </c>
    </row>
    <row collapsed="false" customFormat="false" customHeight="false" hidden="false" ht="12.1" outlineLevel="0" r="2366">
      <c r="A2366" s="29" t="n">
        <v>46077.4384375</v>
      </c>
      <c r="B2366" s="30" t="s">
        <v>86</v>
      </c>
      <c r="C2366" s="30" t="s">
        <v>838</v>
      </c>
      <c r="D2366" s="30" t="s">
        <v>381</v>
      </c>
      <c r="E2366" s="30" t="s">
        <v>50</v>
      </c>
      <c r="F2366" s="30" t="s">
        <v>20</v>
      </c>
      <c r="G2366" s="31" t="n">
        <v>-2</v>
      </c>
      <c r="H2366" s="32" t="n">
        <v>1.062</v>
      </c>
      <c r="I2366" s="32" t="n">
        <v>2.12</v>
      </c>
      <c r="J2366" s="32" t="n">
        <v>0</v>
      </c>
      <c r="K2366" s="32" t="n">
        <v>-0</v>
      </c>
      <c r="L2366" s="32" t="n">
        <v>-0</v>
      </c>
      <c r="M2366" s="6" t="s">
        <f>=I2366+J2366+K2366+L2366</f>
      </c>
      <c r="N2366" s="30"/>
      <c r="O2366" s="30" t="s">
        <v>643</v>
      </c>
    </row>
    <row collapsed="false" customFormat="false" customHeight="false" hidden="false" ht="12.1" outlineLevel="0" r="2367">
      <c r="A2367" s="29" t="n">
        <v>46077.4384375</v>
      </c>
      <c r="B2367" s="30" t="s">
        <v>86</v>
      </c>
      <c r="C2367" s="30" t="s">
        <v>838</v>
      </c>
      <c r="D2367" s="30" t="s">
        <v>381</v>
      </c>
      <c r="E2367" s="30" t="s">
        <v>50</v>
      </c>
      <c r="F2367" s="30" t="s">
        <v>20</v>
      </c>
      <c r="G2367" s="31" t="n">
        <v>-2</v>
      </c>
      <c r="H2367" s="32" t="n">
        <v>1.062</v>
      </c>
      <c r="I2367" s="32" t="n">
        <v>2.12</v>
      </c>
      <c r="J2367" s="32" t="n">
        <v>0</v>
      </c>
      <c r="K2367" s="32" t="n">
        <v>-0</v>
      </c>
      <c r="L2367" s="32" t="n">
        <v>-0</v>
      </c>
      <c r="M2367" s="6" t="s">
        <f>=I2367+J2367+K2367+L2367</f>
      </c>
      <c r="N2367" s="30"/>
      <c r="O2367" s="30" t="s">
        <v>643</v>
      </c>
    </row>
    <row collapsed="false" customFormat="false" customHeight="false" hidden="false" ht="12.1" outlineLevel="0" r="2368">
      <c r="A2368" s="29" t="n">
        <v>46077.438449074</v>
      </c>
      <c r="B2368" s="30" t="s">
        <v>86</v>
      </c>
      <c r="C2368" s="30" t="s">
        <v>838</v>
      </c>
      <c r="D2368" s="30" t="s">
        <v>381</v>
      </c>
      <c r="E2368" s="30" t="s">
        <v>50</v>
      </c>
      <c r="F2368" s="30" t="s">
        <v>20</v>
      </c>
      <c r="G2368" s="31" t="n">
        <v>-2</v>
      </c>
      <c r="H2368" s="32" t="n">
        <v>1.062</v>
      </c>
      <c r="I2368" s="32" t="n">
        <v>2.12</v>
      </c>
      <c r="J2368" s="32" t="n">
        <v>0</v>
      </c>
      <c r="K2368" s="32" t="n">
        <v>-0</v>
      </c>
      <c r="L2368" s="32" t="n">
        <v>-0</v>
      </c>
      <c r="M2368" s="6" t="s">
        <f>=I2368+J2368+K2368+L2368</f>
      </c>
      <c r="N2368" s="30"/>
      <c r="O2368" s="30" t="s">
        <v>643</v>
      </c>
    </row>
    <row collapsed="false" customFormat="false" customHeight="false" hidden="false" ht="12.1" outlineLevel="0" r="2369">
      <c r="A2369" s="29" t="n">
        <v>46077.438460648</v>
      </c>
      <c r="B2369" s="30" t="s">
        <v>86</v>
      </c>
      <c r="C2369" s="30" t="s">
        <v>838</v>
      </c>
      <c r="D2369" s="30" t="s">
        <v>381</v>
      </c>
      <c r="E2369" s="30" t="s">
        <v>50</v>
      </c>
      <c r="F2369" s="30" t="s">
        <v>20</v>
      </c>
      <c r="G2369" s="31" t="n">
        <v>-2</v>
      </c>
      <c r="H2369" s="32" t="n">
        <v>1.062</v>
      </c>
      <c r="I2369" s="32" t="n">
        <v>2.12</v>
      </c>
      <c r="J2369" s="32" t="n">
        <v>0</v>
      </c>
      <c r="K2369" s="32" t="n">
        <v>-0</v>
      </c>
      <c r="L2369" s="32" t="n">
        <v>-0</v>
      </c>
      <c r="M2369" s="6" t="s">
        <f>=I2369+J2369+K2369+L2369</f>
      </c>
      <c r="N2369" s="30"/>
      <c r="O2369" s="30" t="s">
        <v>643</v>
      </c>
    </row>
    <row collapsed="false" customFormat="false" customHeight="false" hidden="false" ht="12.1" outlineLevel="0" r="2370">
      <c r="A2370" s="29" t="n">
        <v>46077.438460648</v>
      </c>
      <c r="B2370" s="30" t="s">
        <v>86</v>
      </c>
      <c r="C2370" s="30" t="s">
        <v>838</v>
      </c>
      <c r="D2370" s="30" t="s">
        <v>381</v>
      </c>
      <c r="E2370" s="30" t="s">
        <v>50</v>
      </c>
      <c r="F2370" s="30" t="s">
        <v>20</v>
      </c>
      <c r="G2370" s="31" t="n">
        <v>-2</v>
      </c>
      <c r="H2370" s="32" t="n">
        <v>1.062</v>
      </c>
      <c r="I2370" s="32" t="n">
        <v>2.12</v>
      </c>
      <c r="J2370" s="32" t="n">
        <v>0</v>
      </c>
      <c r="K2370" s="32" t="n">
        <v>-0</v>
      </c>
      <c r="L2370" s="32" t="n">
        <v>-0</v>
      </c>
      <c r="M2370" s="6" t="s">
        <f>=I2370+J2370+K2370+L2370</f>
      </c>
      <c r="N2370" s="30"/>
      <c r="O2370" s="30" t="s">
        <v>643</v>
      </c>
    </row>
    <row collapsed="false" customFormat="false" customHeight="false" hidden="false" ht="12.1" outlineLevel="0" r="2371">
      <c r="A2371" s="29" t="n">
        <v>46077.438460648</v>
      </c>
      <c r="B2371" s="30" t="s">
        <v>86</v>
      </c>
      <c r="C2371" s="30" t="s">
        <v>838</v>
      </c>
      <c r="D2371" s="30" t="s">
        <v>381</v>
      </c>
      <c r="E2371" s="30" t="s">
        <v>50</v>
      </c>
      <c r="F2371" s="30" t="s">
        <v>20</v>
      </c>
      <c r="G2371" s="31" t="n">
        <v>-1</v>
      </c>
      <c r="H2371" s="32" t="n">
        <v>1.062</v>
      </c>
      <c r="I2371" s="32" t="n">
        <v>1.06</v>
      </c>
      <c r="J2371" s="32" t="n">
        <v>0</v>
      </c>
      <c r="K2371" s="32" t="n">
        <v>-0</v>
      </c>
      <c r="L2371" s="32" t="n">
        <v>-0</v>
      </c>
      <c r="M2371" s="6" t="s">
        <f>=I2371+J2371+K2371+L2371</f>
      </c>
      <c r="N2371" s="30"/>
      <c r="O2371" s="30" t="s">
        <v>643</v>
      </c>
    </row>
    <row collapsed="false" customFormat="false" customHeight="false" hidden="false" ht="12.1" outlineLevel="0" r="2372">
      <c r="A2372" s="29" t="n">
        <v>46077.438460648</v>
      </c>
      <c r="B2372" s="30" t="s">
        <v>86</v>
      </c>
      <c r="C2372" s="30" t="s">
        <v>838</v>
      </c>
      <c r="D2372" s="30" t="s">
        <v>381</v>
      </c>
      <c r="E2372" s="30" t="s">
        <v>50</v>
      </c>
      <c r="F2372" s="30" t="s">
        <v>20</v>
      </c>
      <c r="G2372" s="31" t="n">
        <v>-2</v>
      </c>
      <c r="H2372" s="32" t="n">
        <v>1.062</v>
      </c>
      <c r="I2372" s="32" t="n">
        <v>2.12</v>
      </c>
      <c r="J2372" s="32" t="n">
        <v>0</v>
      </c>
      <c r="K2372" s="32" t="n">
        <v>-0</v>
      </c>
      <c r="L2372" s="32" t="n">
        <v>-0</v>
      </c>
      <c r="M2372" s="6" t="s">
        <f>=I2372+J2372+K2372+L2372</f>
      </c>
      <c r="N2372" s="30"/>
      <c r="O2372" s="30" t="s">
        <v>643</v>
      </c>
    </row>
    <row collapsed="false" customFormat="false" customHeight="false" hidden="false" ht="12.1" outlineLevel="0" r="2373">
      <c r="A2373" s="29" t="n">
        <v>46077.438460648</v>
      </c>
      <c r="B2373" s="30" t="s">
        <v>86</v>
      </c>
      <c r="C2373" s="30" t="s">
        <v>838</v>
      </c>
      <c r="D2373" s="30" t="s">
        <v>381</v>
      </c>
      <c r="E2373" s="30" t="s">
        <v>50</v>
      </c>
      <c r="F2373" s="30" t="s">
        <v>20</v>
      </c>
      <c r="G2373" s="31" t="n">
        <v>-58</v>
      </c>
      <c r="H2373" s="32" t="n">
        <v>1.062</v>
      </c>
      <c r="I2373" s="32" t="n">
        <v>61.6</v>
      </c>
      <c r="J2373" s="32" t="n">
        <v>0</v>
      </c>
      <c r="K2373" s="32" t="n">
        <v>-0</v>
      </c>
      <c r="L2373" s="32" t="n">
        <v>-0</v>
      </c>
      <c r="M2373" s="6" t="s">
        <f>=I2373+J2373+K2373+L2373</f>
      </c>
      <c r="N2373" s="30"/>
      <c r="O2373" s="30" t="s">
        <v>643</v>
      </c>
    </row>
    <row collapsed="false" customFormat="false" customHeight="false" hidden="false" ht="12.1" outlineLevel="0" r="2374">
      <c r="A2374" s="29" t="n">
        <v>46077.443055556</v>
      </c>
      <c r="B2374" s="30" t="s">
        <v>468</v>
      </c>
      <c r="C2374" s="30" t="s">
        <v>733</v>
      </c>
      <c r="D2374" s="30" t="s">
        <v>381</v>
      </c>
      <c r="E2374" s="30" t="s">
        <v>92</v>
      </c>
      <c r="F2374" s="30" t="s">
        <v>20</v>
      </c>
      <c r="G2374" s="31" t="n">
        <v>-1</v>
      </c>
      <c r="H2374" s="32" t="n">
        <v>85.57</v>
      </c>
      <c r="I2374" s="32" t="n">
        <v>855.7</v>
      </c>
      <c r="J2374" s="32" t="n">
        <v>7.29</v>
      </c>
      <c r="K2374" s="32" t="n">
        <v>-0.08</v>
      </c>
      <c r="L2374" s="32" t="n">
        <v>-0</v>
      </c>
      <c r="M2374" s="6" t="s">
        <f>=I2374+J2374+K2374+L2374</f>
      </c>
      <c r="N2374" s="30"/>
      <c r="O2374" s="30" t="s">
        <v>643</v>
      </c>
    </row>
    <row collapsed="false" customFormat="false" customHeight="false" hidden="false" ht="12.1" outlineLevel="0" r="2375">
      <c r="A2375" s="29" t="n">
        <v>46077.443055556</v>
      </c>
      <c r="B2375" s="30" t="s">
        <v>468</v>
      </c>
      <c r="C2375" s="30" t="s">
        <v>733</v>
      </c>
      <c r="D2375" s="30" t="s">
        <v>381</v>
      </c>
      <c r="E2375" s="30" t="s">
        <v>92</v>
      </c>
      <c r="F2375" s="30" t="s">
        <v>20</v>
      </c>
      <c r="G2375" s="31" t="n">
        <v>-2</v>
      </c>
      <c r="H2375" s="32" t="n">
        <v>85.56</v>
      </c>
      <c r="I2375" s="32" t="n">
        <v>1711.2</v>
      </c>
      <c r="J2375" s="32" t="n">
        <v>14.58</v>
      </c>
      <c r="K2375" s="32" t="n">
        <v>-0.15</v>
      </c>
      <c r="L2375" s="32" t="n">
        <v>-0</v>
      </c>
      <c r="M2375" s="6" t="s">
        <f>=I2375+J2375+K2375+L2375</f>
      </c>
      <c r="N2375" s="30"/>
      <c r="O2375" s="30" t="s">
        <v>643</v>
      </c>
    </row>
    <row collapsed="false" customFormat="false" customHeight="false" hidden="false" ht="12.1" outlineLevel="0" r="2376">
      <c r="A2376" s="29" t="n">
        <v>46077.443287037</v>
      </c>
      <c r="B2376" s="30" t="s">
        <v>451</v>
      </c>
      <c r="C2376" s="30" t="s">
        <v>648</v>
      </c>
      <c r="D2376" s="30" t="s">
        <v>381</v>
      </c>
      <c r="E2376" s="30" t="s">
        <v>92</v>
      </c>
      <c r="F2376" s="30" t="s">
        <v>20</v>
      </c>
      <c r="G2376" s="31" t="n">
        <v>-1</v>
      </c>
      <c r="H2376" s="32" t="n">
        <v>98.02</v>
      </c>
      <c r="I2376" s="32" t="n">
        <v>980.2</v>
      </c>
      <c r="J2376" s="32" t="n">
        <v>21.48</v>
      </c>
      <c r="K2376" s="32" t="n">
        <v>-0.09</v>
      </c>
      <c r="L2376" s="32" t="n">
        <v>-0</v>
      </c>
      <c r="M2376" s="6" t="s">
        <f>=I2376+J2376+K2376+L2376</f>
      </c>
      <c r="N2376" s="30"/>
      <c r="O2376" s="30" t="s">
        <v>643</v>
      </c>
    </row>
    <row collapsed="false" customFormat="false" customHeight="false" hidden="false" ht="12.1" outlineLevel="0" r="2377">
      <c r="A2377" s="29" t="n">
        <v>46077.443564815</v>
      </c>
      <c r="B2377" s="30" t="s">
        <v>473</v>
      </c>
      <c r="C2377" s="30" t="s">
        <v>738</v>
      </c>
      <c r="D2377" s="30" t="s">
        <v>381</v>
      </c>
      <c r="E2377" s="30" t="s">
        <v>92</v>
      </c>
      <c r="F2377" s="30" t="s">
        <v>20</v>
      </c>
      <c r="G2377" s="31" t="n">
        <v>-1</v>
      </c>
      <c r="H2377" s="32" t="n">
        <v>100.29</v>
      </c>
      <c r="I2377" s="32" t="n">
        <v>1002.9</v>
      </c>
      <c r="J2377" s="32" t="n">
        <v>2.63</v>
      </c>
      <c r="K2377" s="32" t="n">
        <v>-0.09</v>
      </c>
      <c r="L2377" s="32" t="n">
        <v>-0</v>
      </c>
      <c r="M2377" s="6" t="s">
        <f>=I2377+J2377+K2377+L2377</f>
      </c>
      <c r="N2377" s="30"/>
      <c r="O2377" s="30" t="s">
        <v>643</v>
      </c>
    </row>
    <row collapsed="false" customFormat="false" customHeight="false" hidden="false" ht="12.1" outlineLevel="0" r="2378">
      <c r="A2378" s="29" t="n">
        <v>46077.443796296</v>
      </c>
      <c r="B2378" s="30" t="s">
        <v>472</v>
      </c>
      <c r="C2378" s="30" t="s">
        <v>737</v>
      </c>
      <c r="D2378" s="30" t="s">
        <v>381</v>
      </c>
      <c r="E2378" s="30" t="s">
        <v>92</v>
      </c>
      <c r="F2378" s="30" t="s">
        <v>20</v>
      </c>
      <c r="G2378" s="31" t="n">
        <v>-1</v>
      </c>
      <c r="H2378" s="32" t="n">
        <v>98.7</v>
      </c>
      <c r="I2378" s="32" t="n">
        <v>987</v>
      </c>
      <c r="J2378" s="32" t="n">
        <v>13.52</v>
      </c>
      <c r="K2378" s="32" t="n">
        <v>-0.09</v>
      </c>
      <c r="L2378" s="32" t="n">
        <v>-0</v>
      </c>
      <c r="M2378" s="6" t="s">
        <f>=I2378+J2378+K2378+L2378</f>
      </c>
      <c r="N2378" s="30"/>
      <c r="O2378" s="30" t="s">
        <v>643</v>
      </c>
    </row>
    <row collapsed="false" customFormat="false" customHeight="false" hidden="false" ht="12.1" outlineLevel="0" r="2379">
      <c r="A2379" s="29" t="n">
        <v>46077.44400463</v>
      </c>
      <c r="B2379" s="30" t="s">
        <v>485</v>
      </c>
      <c r="C2379" s="30" t="s">
        <v>812</v>
      </c>
      <c r="D2379" s="30" t="s">
        <v>381</v>
      </c>
      <c r="E2379" s="30" t="s">
        <v>92</v>
      </c>
      <c r="F2379" s="30" t="s">
        <v>20</v>
      </c>
      <c r="G2379" s="31" t="n">
        <v>-1</v>
      </c>
      <c r="H2379" s="32" t="n">
        <v>91.19</v>
      </c>
      <c r="I2379" s="32" t="n">
        <v>911.9</v>
      </c>
      <c r="J2379" s="32" t="n">
        <v>11.99</v>
      </c>
      <c r="K2379" s="32" t="n">
        <v>-0.08</v>
      </c>
      <c r="L2379" s="32" t="n">
        <v>-0</v>
      </c>
      <c r="M2379" s="6" t="s">
        <f>=I2379+J2379+K2379+L2379</f>
      </c>
      <c r="N2379" s="30"/>
      <c r="O2379" s="30" t="s">
        <v>643</v>
      </c>
    </row>
    <row collapsed="false" customFormat="false" customHeight="false" hidden="false" ht="12.1" outlineLevel="0" r="2380">
      <c r="A2380" s="29" t="n">
        <v>46077.444201389</v>
      </c>
      <c r="B2380" s="30" t="s">
        <v>470</v>
      </c>
      <c r="C2380" s="30" t="s">
        <v>735</v>
      </c>
      <c r="D2380" s="30" t="s">
        <v>381</v>
      </c>
      <c r="E2380" s="30" t="s">
        <v>92</v>
      </c>
      <c r="F2380" s="30" t="s">
        <v>20</v>
      </c>
      <c r="G2380" s="31" t="n">
        <v>-4</v>
      </c>
      <c r="H2380" s="32" t="n">
        <v>98.11</v>
      </c>
      <c r="I2380" s="32" t="n">
        <v>2947.22</v>
      </c>
      <c r="J2380" s="32" t="n">
        <v>1.48</v>
      </c>
      <c r="K2380" s="32" t="n">
        <v>-0.27</v>
      </c>
      <c r="L2380" s="32" t="n">
        <v>-0</v>
      </c>
      <c r="M2380" s="6" t="s">
        <f>=I2380+J2380+K2380+L2380</f>
      </c>
      <c r="N2380" s="30"/>
      <c r="O2380" s="30" t="s">
        <v>643</v>
      </c>
    </row>
    <row collapsed="false" customFormat="false" customHeight="false" hidden="false" ht="12.1" outlineLevel="0" r="2381">
      <c r="A2381" s="29" t="n">
        <v>46077.444201389</v>
      </c>
      <c r="B2381" s="30" t="s">
        <v>470</v>
      </c>
      <c r="C2381" s="30" t="s">
        <v>735</v>
      </c>
      <c r="D2381" s="30" t="s">
        <v>381</v>
      </c>
      <c r="E2381" s="30" t="s">
        <v>92</v>
      </c>
      <c r="F2381" s="30" t="s">
        <v>20</v>
      </c>
      <c r="G2381" s="31" t="n">
        <v>-1</v>
      </c>
      <c r="H2381" s="32" t="n">
        <v>98.1</v>
      </c>
      <c r="I2381" s="32" t="n">
        <v>736.73</v>
      </c>
      <c r="J2381" s="32" t="n">
        <v>0.37</v>
      </c>
      <c r="K2381" s="32" t="n">
        <v>-0.07</v>
      </c>
      <c r="L2381" s="32" t="n">
        <v>-0</v>
      </c>
      <c r="M2381" s="6" t="s">
        <f>=I2381+J2381+K2381+L2381</f>
      </c>
      <c r="N2381" s="30"/>
      <c r="O2381" s="30" t="s">
        <v>643</v>
      </c>
    </row>
    <row collapsed="false" customFormat="false" customHeight="false" hidden="false" ht="12.1" outlineLevel="0" r="2382">
      <c r="A2382" s="29" t="n">
        <v>46077.445231481</v>
      </c>
      <c r="B2382" s="30" t="s">
        <v>478</v>
      </c>
      <c r="C2382" s="30" t="s">
        <v>787</v>
      </c>
      <c r="D2382" s="30" t="s">
        <v>381</v>
      </c>
      <c r="E2382" s="30" t="s">
        <v>92</v>
      </c>
      <c r="F2382" s="30" t="s">
        <v>20</v>
      </c>
      <c r="G2382" s="31" t="n">
        <v>-1</v>
      </c>
      <c r="H2382" s="32" t="n">
        <v>88.982</v>
      </c>
      <c r="I2382" s="32" t="n">
        <v>889.82</v>
      </c>
      <c r="J2382" s="32" t="n">
        <v>46.03</v>
      </c>
      <c r="K2382" s="32" t="n">
        <v>-0.08</v>
      </c>
      <c r="L2382" s="32" t="n">
        <v>-0</v>
      </c>
      <c r="M2382" s="6" t="s">
        <f>=I2382+J2382+K2382+L2382</f>
      </c>
      <c r="N2382" s="30"/>
      <c r="O2382" s="30" t="s">
        <v>643</v>
      </c>
    </row>
    <row collapsed="false" customFormat="false" customHeight="false" hidden="false" ht="12.1" outlineLevel="0" r="2383">
      <c r="A2383" s="29" t="n">
        <v>46077.445497685</v>
      </c>
      <c r="B2383" s="30" t="s">
        <v>120</v>
      </c>
      <c r="C2383" s="30" t="s">
        <v>658</v>
      </c>
      <c r="D2383" s="30" t="s">
        <v>381</v>
      </c>
      <c r="E2383" s="30" t="s">
        <v>92</v>
      </c>
      <c r="F2383" s="30" t="s">
        <v>20</v>
      </c>
      <c r="G2383" s="31" t="n">
        <v>-4</v>
      </c>
      <c r="H2383" s="32" t="n">
        <v>87.963</v>
      </c>
      <c r="I2383" s="32" t="n">
        <v>3518.52</v>
      </c>
      <c r="J2383" s="32" t="n">
        <v>82.84</v>
      </c>
      <c r="K2383" s="32" t="n">
        <v>-0.32</v>
      </c>
      <c r="L2383" s="32" t="n">
        <v>-0</v>
      </c>
      <c r="M2383" s="6" t="s">
        <f>=I2383+J2383+K2383+L2383</f>
      </c>
      <c r="N2383" s="30"/>
      <c r="O2383" s="30" t="s">
        <v>643</v>
      </c>
    </row>
    <row collapsed="false" customFormat="false" customHeight="false" hidden="false" ht="12.1" outlineLevel="0" r="2384">
      <c r="A2384" s="29" t="n">
        <v>46077.445706019</v>
      </c>
      <c r="B2384" s="30" t="s">
        <v>477</v>
      </c>
      <c r="C2384" s="30" t="s">
        <v>782</v>
      </c>
      <c r="D2384" s="30" t="s">
        <v>381</v>
      </c>
      <c r="E2384" s="30" t="s">
        <v>92</v>
      </c>
      <c r="F2384" s="30" t="s">
        <v>20</v>
      </c>
      <c r="G2384" s="31" t="n">
        <v>-1</v>
      </c>
      <c r="H2384" s="32" t="n">
        <v>92.386</v>
      </c>
      <c r="I2384" s="32" t="n">
        <v>923.86</v>
      </c>
      <c r="J2384" s="32" t="n">
        <v>43.15</v>
      </c>
      <c r="K2384" s="32" t="n">
        <v>-0.08</v>
      </c>
      <c r="L2384" s="32" t="n">
        <v>-0</v>
      </c>
      <c r="M2384" s="6" t="s">
        <f>=I2384+J2384+K2384+L2384</f>
      </c>
      <c r="N2384" s="30"/>
      <c r="O2384" s="30" t="s">
        <v>643</v>
      </c>
    </row>
    <row collapsed="false" customFormat="false" customHeight="false" hidden="false" ht="12.1" outlineLevel="0" r="2385">
      <c r="A2385" s="29" t="n">
        <v>46077.445891204</v>
      </c>
      <c r="B2385" s="30" t="s">
        <v>112</v>
      </c>
      <c r="C2385" s="30" t="s">
        <v>788</v>
      </c>
      <c r="D2385" s="30" t="s">
        <v>381</v>
      </c>
      <c r="E2385" s="30" t="s">
        <v>92</v>
      </c>
      <c r="F2385" s="30" t="s">
        <v>20</v>
      </c>
      <c r="G2385" s="31" t="n">
        <v>-1</v>
      </c>
      <c r="H2385" s="32" t="n">
        <v>93.099</v>
      </c>
      <c r="I2385" s="32" t="n">
        <v>930.99</v>
      </c>
      <c r="J2385" s="32" t="n">
        <v>44.88</v>
      </c>
      <c r="K2385" s="32" t="n">
        <v>-0.08</v>
      </c>
      <c r="L2385" s="32" t="n">
        <v>-0</v>
      </c>
      <c r="M2385" s="6" t="s">
        <f>=I2385+J2385+K2385+L2385</f>
      </c>
      <c r="N2385" s="30"/>
      <c r="O2385" s="30" t="s">
        <v>643</v>
      </c>
    </row>
    <row collapsed="false" customFormat="false" customHeight="false" hidden="false" ht="12.1" outlineLevel="0" r="2386">
      <c r="A2386" s="20" t="n">
        <v>46077.448287037</v>
      </c>
      <c r="B2386" s="16" t="s">
        <v>96</v>
      </c>
      <c r="C2386" s="16" t="s">
        <v>616</v>
      </c>
      <c r="D2386" s="16" t="s">
        <v>380</v>
      </c>
      <c r="E2386" s="16" t="s">
        <v>92</v>
      </c>
      <c r="F2386" s="16" t="s">
        <v>20</v>
      </c>
      <c r="G2386" s="7" t="n">
        <v>6</v>
      </c>
      <c r="H2386" s="6" t="n">
        <v>59.608</v>
      </c>
      <c r="I2386" s="6" t="n">
        <v>-3576.48</v>
      </c>
      <c r="J2386" s="6" t="n">
        <v>-28.08</v>
      </c>
      <c r="K2386" s="6" t="n">
        <v>-0.32</v>
      </c>
      <c r="L2386" s="6" t="n">
        <v>-0</v>
      </c>
      <c r="M2386" s="6" t="s">
        <f>=I2386+J2386+K2386+L2386</f>
      </c>
      <c r="N2386" s="16"/>
      <c r="O2386" s="16" t="s">
        <v>643</v>
      </c>
    </row>
    <row collapsed="false" customFormat="false" customHeight="false" hidden="false" ht="12.1" outlineLevel="0" r="2387">
      <c r="A2387" s="20" t="n">
        <v>46077.44875</v>
      </c>
      <c r="B2387" s="16" t="s">
        <v>100</v>
      </c>
      <c r="C2387" s="16" t="s">
        <v>786</v>
      </c>
      <c r="D2387" s="16" t="s">
        <v>380</v>
      </c>
      <c r="E2387" s="16" t="s">
        <v>92</v>
      </c>
      <c r="F2387" s="16" t="s">
        <v>20</v>
      </c>
      <c r="G2387" s="7" t="n">
        <v>11</v>
      </c>
      <c r="H2387" s="6" t="n">
        <v>63.095</v>
      </c>
      <c r="I2387" s="6" t="n">
        <v>-6940.45</v>
      </c>
      <c r="J2387" s="6" t="n">
        <v>-29.48</v>
      </c>
      <c r="K2387" s="6" t="n">
        <v>-0.62</v>
      </c>
      <c r="L2387" s="6" t="n">
        <v>-0</v>
      </c>
      <c r="M2387" s="6" t="s">
        <f>=I2387+J2387+K2387+L2387</f>
      </c>
      <c r="N2387" s="16"/>
      <c r="O2387" s="16" t="s">
        <v>643</v>
      </c>
    </row>
    <row collapsed="false" customFormat="false" customHeight="false" hidden="false" ht="12.1" outlineLevel="0" r="2388">
      <c r="A2388" s="20" t="n">
        <v>46077.448981481</v>
      </c>
      <c r="B2388" s="16" t="s">
        <v>108</v>
      </c>
      <c r="C2388" s="16" t="s">
        <v>781</v>
      </c>
      <c r="D2388" s="16" t="s">
        <v>380</v>
      </c>
      <c r="E2388" s="16" t="s">
        <v>92</v>
      </c>
      <c r="F2388" s="16" t="s">
        <v>20</v>
      </c>
      <c r="G2388" s="7" t="n">
        <v>5</v>
      </c>
      <c r="H2388" s="6" t="n">
        <v>88.711</v>
      </c>
      <c r="I2388" s="6" t="n">
        <v>-4435.55</v>
      </c>
      <c r="J2388" s="6" t="n">
        <v>-253.15</v>
      </c>
      <c r="K2388" s="6" t="n">
        <v>-0.4</v>
      </c>
      <c r="L2388" s="6" t="n">
        <v>-0</v>
      </c>
      <c r="M2388" s="6" t="s">
        <f>=I2388+J2388+K2388+L2388</f>
      </c>
      <c r="N2388" s="16"/>
      <c r="O2388" s="16" t="s">
        <v>643</v>
      </c>
    </row>
    <row collapsed="false" customFormat="false" customHeight="false" hidden="false" ht="12.1" outlineLevel="0" r="2389">
      <c r="A2389" s="20" t="n">
        <v>46077.449421296</v>
      </c>
      <c r="B2389" s="16" t="s">
        <v>104</v>
      </c>
      <c r="C2389" s="16" t="s">
        <v>785</v>
      </c>
      <c r="D2389" s="16" t="s">
        <v>380</v>
      </c>
      <c r="E2389" s="16" t="s">
        <v>92</v>
      </c>
      <c r="F2389" s="16" t="s">
        <v>20</v>
      </c>
      <c r="G2389" s="7" t="n">
        <v>5</v>
      </c>
      <c r="H2389" s="6" t="n">
        <v>89.135</v>
      </c>
      <c r="I2389" s="6" t="n">
        <v>-4456.75</v>
      </c>
      <c r="J2389" s="6" t="n">
        <v>-152.7</v>
      </c>
      <c r="K2389" s="6" t="n">
        <v>-0.4</v>
      </c>
      <c r="L2389" s="6" t="n">
        <v>-0</v>
      </c>
      <c r="M2389" s="6" t="s">
        <f>=I2389+J2389+K2389+L2389</f>
      </c>
      <c r="N2389" s="16"/>
      <c r="O2389" s="16" t="s">
        <v>643</v>
      </c>
    </row>
    <row collapsed="false" customFormat="false" customHeight="false" hidden="false" ht="12.1" outlineLevel="0" r="2390">
      <c r="A2390" s="20" t="n">
        <v>46077.449594907</v>
      </c>
      <c r="B2390" s="16" t="s">
        <v>116</v>
      </c>
      <c r="C2390" s="16" t="s">
        <v>618</v>
      </c>
      <c r="D2390" s="16" t="s">
        <v>380</v>
      </c>
      <c r="E2390" s="16" t="s">
        <v>92</v>
      </c>
      <c r="F2390" s="16" t="s">
        <v>20</v>
      </c>
      <c r="G2390" s="7" t="n">
        <v>5</v>
      </c>
      <c r="H2390" s="6" t="n">
        <v>89.111</v>
      </c>
      <c r="I2390" s="6" t="n">
        <v>-4455.55</v>
      </c>
      <c r="J2390" s="6" t="n">
        <v>-140.95</v>
      </c>
      <c r="K2390" s="6" t="n">
        <v>-0.4</v>
      </c>
      <c r="L2390" s="6" t="n">
        <v>-0</v>
      </c>
      <c r="M2390" s="6" t="s">
        <f>=I2390+J2390+K2390+L2390</f>
      </c>
      <c r="N2390" s="16"/>
      <c r="O2390" s="16" t="s">
        <v>643</v>
      </c>
    </row>
    <row collapsed="false" customFormat="false" customHeight="false" hidden="false" ht="12.1" outlineLevel="0" r="2391">
      <c r="A2391" s="20" t="n">
        <v>46077.453715278</v>
      </c>
      <c r="B2391" s="16" t="s">
        <v>96</v>
      </c>
      <c r="C2391" s="16" t="s">
        <v>616</v>
      </c>
      <c r="D2391" s="16" t="s">
        <v>380</v>
      </c>
      <c r="E2391" s="16" t="s">
        <v>92</v>
      </c>
      <c r="F2391" s="16" t="s">
        <v>20</v>
      </c>
      <c r="G2391" s="7" t="n">
        <v>1</v>
      </c>
      <c r="H2391" s="6" t="n">
        <v>59.6</v>
      </c>
      <c r="I2391" s="6" t="n">
        <v>-596</v>
      </c>
      <c r="J2391" s="6" t="n">
        <v>-4.68</v>
      </c>
      <c r="K2391" s="6" t="n">
        <v>-0.05</v>
      </c>
      <c r="L2391" s="6" t="n">
        <v>-0</v>
      </c>
      <c r="M2391" s="6" t="s">
        <f>=I2391+J2391+K2391+L2391</f>
      </c>
      <c r="N2391" s="16"/>
      <c r="O2391" s="16" t="s">
        <v>643</v>
      </c>
    </row>
    <row collapsed="false" customFormat="false" customHeight="false" hidden="false" ht="12.1" outlineLevel="0" r="2392">
      <c r="A2392" s="20" t="n">
        <v>46077.453946759</v>
      </c>
      <c r="B2392" s="16" t="s">
        <v>116</v>
      </c>
      <c r="C2392" s="16" t="s">
        <v>618</v>
      </c>
      <c r="D2392" s="16" t="s">
        <v>380</v>
      </c>
      <c r="E2392" s="16" t="s">
        <v>92</v>
      </c>
      <c r="F2392" s="16" t="s">
        <v>20</v>
      </c>
      <c r="G2392" s="7" t="n">
        <v>1</v>
      </c>
      <c r="H2392" s="6" t="n">
        <v>89.11</v>
      </c>
      <c r="I2392" s="6" t="n">
        <v>-891.1</v>
      </c>
      <c r="J2392" s="6" t="n">
        <v>-28.19</v>
      </c>
      <c r="K2392" s="6" t="n">
        <v>-0.08</v>
      </c>
      <c r="L2392" s="6" t="n">
        <v>-0</v>
      </c>
      <c r="M2392" s="6" t="s">
        <f>=I2392+J2392+K2392+L2392</f>
      </c>
      <c r="N2392" s="16"/>
      <c r="O2392" s="16" t="s">
        <v>643</v>
      </c>
    </row>
    <row collapsed="false" customFormat="false" customHeight="false" hidden="false" ht="12.1" outlineLevel="0" r="2393">
      <c r="A2393" s="20" t="n">
        <v>46077.454537037</v>
      </c>
      <c r="B2393" s="16" t="s">
        <v>104</v>
      </c>
      <c r="C2393" s="16" t="s">
        <v>785</v>
      </c>
      <c r="D2393" s="16" t="s">
        <v>380</v>
      </c>
      <c r="E2393" s="16" t="s">
        <v>92</v>
      </c>
      <c r="F2393" s="16" t="s">
        <v>20</v>
      </c>
      <c r="G2393" s="7" t="n">
        <v>1</v>
      </c>
      <c r="H2393" s="6" t="n">
        <v>89.135</v>
      </c>
      <c r="I2393" s="6" t="n">
        <v>-891.35</v>
      </c>
      <c r="J2393" s="6" t="n">
        <v>-30.54</v>
      </c>
      <c r="K2393" s="6" t="n">
        <v>-0.08</v>
      </c>
      <c r="L2393" s="6" t="n">
        <v>-0</v>
      </c>
      <c r="M2393" s="6" t="s">
        <f>=I2393+J2393+K2393+L2393</f>
      </c>
      <c r="N2393" s="16"/>
      <c r="O2393" s="16" t="s">
        <v>643</v>
      </c>
    </row>
    <row collapsed="false" customFormat="false" customHeight="false" hidden="false" ht="12.1" outlineLevel="0" r="2394">
      <c r="A2394" s="20" t="n">
        <v>46077.454849537</v>
      </c>
      <c r="B2394" s="16" t="s">
        <v>108</v>
      </c>
      <c r="C2394" s="16" t="s">
        <v>781</v>
      </c>
      <c r="D2394" s="16" t="s">
        <v>380</v>
      </c>
      <c r="E2394" s="16" t="s">
        <v>92</v>
      </c>
      <c r="F2394" s="16" t="s">
        <v>20</v>
      </c>
      <c r="G2394" s="7" t="n">
        <v>1</v>
      </c>
      <c r="H2394" s="6" t="n">
        <v>88.715</v>
      </c>
      <c r="I2394" s="6" t="n">
        <v>-887.15</v>
      </c>
      <c r="J2394" s="6" t="n">
        <v>-50.63</v>
      </c>
      <c r="K2394" s="6" t="n">
        <v>-0.08</v>
      </c>
      <c r="L2394" s="6" t="n">
        <v>-0</v>
      </c>
      <c r="M2394" s="6" t="s">
        <f>=I2394+J2394+K2394+L2394</f>
      </c>
      <c r="N2394" s="16"/>
      <c r="O2394" s="16" t="s">
        <v>643</v>
      </c>
    </row>
    <row collapsed="false" customFormat="false" customHeight="false" hidden="false" ht="12.1" outlineLevel="0" r="2395">
      <c r="A2395" s="20" t="n">
        <v>46077.455335648</v>
      </c>
      <c r="B2395" s="16" t="s">
        <v>96</v>
      </c>
      <c r="C2395" s="16" t="s">
        <v>616</v>
      </c>
      <c r="D2395" s="16" t="s">
        <v>380</v>
      </c>
      <c r="E2395" s="16" t="s">
        <v>92</v>
      </c>
      <c r="F2395" s="16" t="s">
        <v>20</v>
      </c>
      <c r="G2395" s="7" t="n">
        <v>1</v>
      </c>
      <c r="H2395" s="6" t="n">
        <v>59.6</v>
      </c>
      <c r="I2395" s="6" t="n">
        <v>-596</v>
      </c>
      <c r="J2395" s="6" t="n">
        <v>-4.68</v>
      </c>
      <c r="K2395" s="6" t="n">
        <v>-0.05</v>
      </c>
      <c r="L2395" s="6" t="n">
        <v>-0</v>
      </c>
      <c r="M2395" s="6" t="s">
        <f>=I2395+J2395+K2395+L2395</f>
      </c>
      <c r="N2395" s="16"/>
      <c r="O2395" s="16" t="s">
        <v>643</v>
      </c>
    </row>
    <row collapsed="false" customFormat="false" customHeight="false" hidden="false" ht="12.1" outlineLevel="0" r="2396">
      <c r="A2396" s="20" t="n">
        <v>46077.456168981</v>
      </c>
      <c r="B2396" s="16" t="s">
        <v>100</v>
      </c>
      <c r="C2396" s="16" t="s">
        <v>786</v>
      </c>
      <c r="D2396" s="16" t="s">
        <v>380</v>
      </c>
      <c r="E2396" s="16" t="s">
        <v>92</v>
      </c>
      <c r="F2396" s="16" t="s">
        <v>20</v>
      </c>
      <c r="G2396" s="7" t="n">
        <v>2</v>
      </c>
      <c r="H2396" s="6" t="n">
        <v>63.113</v>
      </c>
      <c r="I2396" s="6" t="n">
        <v>-1262.26</v>
      </c>
      <c r="J2396" s="6" t="n">
        <v>-5.36</v>
      </c>
      <c r="K2396" s="6" t="n">
        <v>-0.11</v>
      </c>
      <c r="L2396" s="6" t="n">
        <v>-0</v>
      </c>
      <c r="M2396" s="6" t="s">
        <f>=I2396+J2396+K2396+L2396</f>
      </c>
      <c r="N2396" s="16"/>
      <c r="O2396" s="16" t="s">
        <v>643</v>
      </c>
    </row>
    <row collapsed="false" customFormat="false" customHeight="false" hidden="false" ht="12.1" outlineLevel="0" r="2397">
      <c r="A2397" s="20" t="n">
        <v>46077.456678241</v>
      </c>
      <c r="B2397" s="16" t="s">
        <v>108</v>
      </c>
      <c r="C2397" s="16" t="s">
        <v>781</v>
      </c>
      <c r="D2397" s="16" t="s">
        <v>380</v>
      </c>
      <c r="E2397" s="16" t="s">
        <v>92</v>
      </c>
      <c r="F2397" s="16" t="s">
        <v>20</v>
      </c>
      <c r="G2397" s="7" t="n">
        <v>1</v>
      </c>
      <c r="H2397" s="6" t="n">
        <v>88.738</v>
      </c>
      <c r="I2397" s="6" t="n">
        <v>-887.38</v>
      </c>
      <c r="J2397" s="6" t="n">
        <v>-50.63</v>
      </c>
      <c r="K2397" s="6" t="n">
        <v>-0.08</v>
      </c>
      <c r="L2397" s="6" t="n">
        <v>-0</v>
      </c>
      <c r="M2397" s="6" t="s">
        <f>=I2397+J2397+K2397+L2397</f>
      </c>
      <c r="N2397" s="16"/>
      <c r="O2397" s="16" t="s">
        <v>643</v>
      </c>
    </row>
    <row collapsed="false" customFormat="false" customHeight="false" hidden="false" ht="12.1" outlineLevel="0" r="2398">
      <c r="A2398" s="20" t="n">
        <v>46077.456678241</v>
      </c>
      <c r="B2398" s="16" t="s">
        <v>108</v>
      </c>
      <c r="C2398" s="16" t="s">
        <v>781</v>
      </c>
      <c r="D2398" s="16" t="s">
        <v>380</v>
      </c>
      <c r="E2398" s="16" t="s">
        <v>92</v>
      </c>
      <c r="F2398" s="16" t="s">
        <v>20</v>
      </c>
      <c r="G2398" s="7" t="n">
        <v>1</v>
      </c>
      <c r="H2398" s="6" t="n">
        <v>88.739</v>
      </c>
      <c r="I2398" s="6" t="n">
        <v>-887.39</v>
      </c>
      <c r="J2398" s="6" t="n">
        <v>-50.63</v>
      </c>
      <c r="K2398" s="6" t="n">
        <v>-0.08</v>
      </c>
      <c r="L2398" s="6" t="n">
        <v>-0</v>
      </c>
      <c r="M2398" s="6" t="s">
        <f>=I2398+J2398+K2398+L2398</f>
      </c>
      <c r="N2398" s="16"/>
      <c r="O2398" s="16" t="s">
        <v>643</v>
      </c>
    </row>
    <row collapsed="false" customFormat="false" customHeight="false" hidden="false" ht="12.1" outlineLevel="0" r="2399">
      <c r="A2399" s="20" t="n">
        <v>46077.457233796</v>
      </c>
      <c r="B2399" s="16" t="s">
        <v>96</v>
      </c>
      <c r="C2399" s="16" t="s">
        <v>616</v>
      </c>
      <c r="D2399" s="16" t="s">
        <v>380</v>
      </c>
      <c r="E2399" s="16" t="s">
        <v>92</v>
      </c>
      <c r="F2399" s="16" t="s">
        <v>20</v>
      </c>
      <c r="G2399" s="7" t="n">
        <v>2</v>
      </c>
      <c r="H2399" s="6" t="n">
        <v>59.596</v>
      </c>
      <c r="I2399" s="6" t="n">
        <v>-1191.92</v>
      </c>
      <c r="J2399" s="6" t="n">
        <v>-9.36</v>
      </c>
      <c r="K2399" s="6" t="n">
        <v>-0.11</v>
      </c>
      <c r="L2399" s="6" t="n">
        <v>-0</v>
      </c>
      <c r="M2399" s="6" t="s">
        <f>=I2399+J2399+K2399+L2399</f>
      </c>
      <c r="N2399" s="16"/>
      <c r="O2399" s="16" t="s">
        <v>643</v>
      </c>
    </row>
    <row collapsed="false" customFormat="false" customHeight="false" hidden="false" ht="12.1" outlineLevel="0" r="2400">
      <c r="A2400" s="20" t="n">
        <v>46077.457662037</v>
      </c>
      <c r="B2400" s="16" t="s">
        <v>104</v>
      </c>
      <c r="C2400" s="16" t="s">
        <v>785</v>
      </c>
      <c r="D2400" s="16" t="s">
        <v>380</v>
      </c>
      <c r="E2400" s="16" t="s">
        <v>92</v>
      </c>
      <c r="F2400" s="16" t="s">
        <v>20</v>
      </c>
      <c r="G2400" s="7" t="n">
        <v>1</v>
      </c>
      <c r="H2400" s="6" t="n">
        <v>89.135</v>
      </c>
      <c r="I2400" s="6" t="n">
        <v>-891.35</v>
      </c>
      <c r="J2400" s="6" t="n">
        <v>-30.54</v>
      </c>
      <c r="K2400" s="6" t="n">
        <v>-0.08</v>
      </c>
      <c r="L2400" s="6" t="n">
        <v>-0</v>
      </c>
      <c r="M2400" s="6" t="s">
        <f>=I2400+J2400+K2400+L2400</f>
      </c>
      <c r="N2400" s="16"/>
      <c r="O2400" s="16" t="s">
        <v>643</v>
      </c>
    </row>
    <row collapsed="false" customFormat="false" customHeight="false" hidden="false" ht="12.1" outlineLevel="0" r="2401">
      <c r="A2401" s="20" t="n">
        <v>46077.458368056</v>
      </c>
      <c r="B2401" s="16" t="s">
        <v>96</v>
      </c>
      <c r="C2401" s="16" t="s">
        <v>616</v>
      </c>
      <c r="D2401" s="16" t="s">
        <v>380</v>
      </c>
      <c r="E2401" s="16" t="s">
        <v>92</v>
      </c>
      <c r="F2401" s="16" t="s">
        <v>20</v>
      </c>
      <c r="G2401" s="7" t="n">
        <v>1</v>
      </c>
      <c r="H2401" s="6" t="n">
        <v>59.607</v>
      </c>
      <c r="I2401" s="6" t="n">
        <v>-596.07</v>
      </c>
      <c r="J2401" s="6" t="n">
        <v>-4.68</v>
      </c>
      <c r="K2401" s="6" t="n">
        <v>-0.05</v>
      </c>
      <c r="L2401" s="6" t="n">
        <v>-0</v>
      </c>
      <c r="M2401" s="6" t="s">
        <f>=I2401+J2401+K2401+L2401</f>
      </c>
      <c r="N2401" s="16"/>
      <c r="O2401" s="16" t="s">
        <v>643</v>
      </c>
    </row>
    <row collapsed="false" customFormat="false" customHeight="false" hidden="false" ht="12.1" outlineLevel="0" r="2402">
      <c r="A2402" s="21" t="n">
        <v>46077.459814815</v>
      </c>
      <c r="B2402" s="22" t="s">
        <v>535</v>
      </c>
      <c r="C2402" s="22" t="s">
        <v>194</v>
      </c>
      <c r="D2402" s="22" t="s">
        <v>535</v>
      </c>
      <c r="E2402" s="22" t="s">
        <v>535</v>
      </c>
      <c r="F2402" s="22" t="s">
        <v>20</v>
      </c>
      <c r="G2402" s="23" t="n">
        <v>1</v>
      </c>
      <c r="H2402" s="24" t="n">
        <v>1200</v>
      </c>
      <c r="I2402" s="24" t="n">
        <v>1200</v>
      </c>
      <c r="J2402" s="24" t="n">
        <v>0</v>
      </c>
      <c r="K2402" s="24" t="n">
        <v>-0</v>
      </c>
      <c r="L2402" s="24" t="n">
        <v>-0</v>
      </c>
      <c r="M2402" s="6" t="s">
        <f>=I2402+J2402+K2402+L2402</f>
      </c>
      <c r="N2402" s="22"/>
      <c r="O2402" s="22" t="s">
        <v>859</v>
      </c>
    </row>
    <row collapsed="false" customFormat="false" customHeight="false" hidden="false" ht="12.1" outlineLevel="0" r="2403">
      <c r="A2403" s="20" t="n">
        <v>46077.464386574</v>
      </c>
      <c r="B2403" s="16" t="s">
        <v>479</v>
      </c>
      <c r="C2403" s="16" t="s">
        <v>793</v>
      </c>
      <c r="D2403" s="16" t="s">
        <v>380</v>
      </c>
      <c r="E2403" s="16" t="s">
        <v>18</v>
      </c>
      <c r="F2403" s="16" t="s">
        <v>20</v>
      </c>
      <c r="G2403" s="7" t="n">
        <v>10</v>
      </c>
      <c r="H2403" s="6" t="n">
        <v>111.88</v>
      </c>
      <c r="I2403" s="6" t="n">
        <v>-1118.8</v>
      </c>
      <c r="J2403" s="6" t="n">
        <v>-0</v>
      </c>
      <c r="K2403" s="6" t="n">
        <v>-2.69</v>
      </c>
      <c r="L2403" s="6" t="n">
        <v>-0</v>
      </c>
      <c r="M2403" s="6" t="s">
        <f>=I2403+J2403+K2403+L2403</f>
      </c>
      <c r="N2403" s="16"/>
      <c r="O2403" s="16" t="s">
        <v>859</v>
      </c>
    </row>
    <row collapsed="false" customFormat="false" customHeight="false" hidden="false" ht="12.1" outlineLevel="0" r="2404">
      <c r="A2404" s="21" t="n">
        <v>46077.6740625</v>
      </c>
      <c r="B2404" s="22" t="s">
        <v>549</v>
      </c>
      <c r="C2404" s="22" t="s">
        <v>860</v>
      </c>
      <c r="D2404" s="22" t="s">
        <v>549</v>
      </c>
      <c r="E2404" s="22" t="s">
        <v>549</v>
      </c>
      <c r="F2404" s="22" t="s">
        <v>20</v>
      </c>
      <c r="G2404" s="23" t="n">
        <v>1</v>
      </c>
      <c r="H2404" s="24" t="n">
        <v>61.7</v>
      </c>
      <c r="I2404" s="24" t="n">
        <v>61.7</v>
      </c>
      <c r="J2404" s="24" t="n">
        <v>0</v>
      </c>
      <c r="K2404" s="24" t="n">
        <v>-0</v>
      </c>
      <c r="L2404" s="24" t="n">
        <v>-0</v>
      </c>
      <c r="M2404" s="6" t="s">
        <f>=I2404+J2404+K2404+L2404</f>
      </c>
      <c r="N2404" s="22"/>
      <c r="O2404" s="22" t="s">
        <v>643</v>
      </c>
    </row>
    <row collapsed="false" customFormat="false" customHeight="false" hidden="false" ht="12.1" outlineLevel="0" r="2405">
      <c r="A2405" s="21" t="n">
        <v>46077.6740625</v>
      </c>
      <c r="B2405" s="22" t="s">
        <v>557</v>
      </c>
      <c r="C2405" s="22" t="s">
        <v>861</v>
      </c>
      <c r="D2405" s="22" t="s">
        <v>557</v>
      </c>
      <c r="E2405" s="22" t="s">
        <v>557</v>
      </c>
      <c r="F2405" s="22" t="s">
        <v>20</v>
      </c>
      <c r="G2405" s="23" t="n">
        <v>1</v>
      </c>
      <c r="H2405" s="24" t="n">
        <v>415</v>
      </c>
      <c r="I2405" s="24" t="n">
        <v>415</v>
      </c>
      <c r="J2405" s="24" t="n">
        <v>0</v>
      </c>
      <c r="K2405" s="24" t="n">
        <v>-0</v>
      </c>
      <c r="L2405" s="24" t="n">
        <v>-0</v>
      </c>
      <c r="M2405" s="6" t="s">
        <f>=I2405+J2405+K2405+L2405</f>
      </c>
      <c r="N2405" s="22"/>
      <c r="O2405" s="22" t="s">
        <v>643</v>
      </c>
    </row>
    <row collapsed="false" customFormat="false" customHeight="false" hidden="false" ht="12.1" outlineLevel="0" r="2406">
      <c r="A2406" s="33" t="n">
        <v>46077.816238426</v>
      </c>
      <c r="B2406" s="34" t="s">
        <v>597</v>
      </c>
      <c r="C2406" s="34" t="s">
        <v>862</v>
      </c>
      <c r="D2406" s="34" t="s">
        <v>597</v>
      </c>
      <c r="E2406" s="34" t="s">
        <v>597</v>
      </c>
      <c r="F2406" s="34" t="s">
        <v>20</v>
      </c>
      <c r="G2406" s="35" t="n">
        <v>1</v>
      </c>
      <c r="H2406" s="36" t="n">
        <v>-1.4</v>
      </c>
      <c r="I2406" s="36" t="n">
        <v>-1.4</v>
      </c>
      <c r="J2406" s="36" t="n">
        <v>0</v>
      </c>
      <c r="K2406" s="36" t="n">
        <v>-0</v>
      </c>
      <c r="L2406" s="36" t="n">
        <v>-0</v>
      </c>
      <c r="M2406" s="6" t="s">
        <f>=I2406+J2406+K2406+L2406</f>
      </c>
      <c r="N2406" s="34"/>
      <c r="O2406" s="34" t="s">
        <v>643</v>
      </c>
    </row>
    <row collapsed="false" customFormat="false" customHeight="false" hidden="false" ht="12.1" outlineLevel="0" r="2407">
      <c r="A2407" s="21" t="n">
        <v>46077.901006944</v>
      </c>
      <c r="B2407" s="22" t="s">
        <v>535</v>
      </c>
      <c r="C2407" s="22" t="s">
        <v>194</v>
      </c>
      <c r="D2407" s="22" t="s">
        <v>535</v>
      </c>
      <c r="E2407" s="22" t="s">
        <v>535</v>
      </c>
      <c r="F2407" s="22" t="s">
        <v>20</v>
      </c>
      <c r="G2407" s="23" t="n">
        <v>1</v>
      </c>
      <c r="H2407" s="24" t="n">
        <v>22610.68</v>
      </c>
      <c r="I2407" s="24" t="n">
        <v>22610.68</v>
      </c>
      <c r="J2407" s="24" t="n">
        <v>0</v>
      </c>
      <c r="K2407" s="24" t="n">
        <v>-0</v>
      </c>
      <c r="L2407" s="24" t="n">
        <v>-0</v>
      </c>
      <c r="M2407" s="6" t="s">
        <f>=I2407+J2407+K2407+L2407</f>
      </c>
      <c r="N2407" s="22"/>
      <c r="O2407" s="22" t="s">
        <v>859</v>
      </c>
    </row>
    <row collapsed="false" customFormat="false" customHeight="false" hidden="false" ht="12.1" outlineLevel="0" r="2408">
      <c r="A2408" s="20" t="n">
        <v>46077.901423611</v>
      </c>
      <c r="B2408" s="16" t="s">
        <v>386</v>
      </c>
      <c r="C2408" s="16" t="s">
        <v>540</v>
      </c>
      <c r="D2408" s="16" t="s">
        <v>380</v>
      </c>
      <c r="E2408" s="16" t="s">
        <v>18</v>
      </c>
      <c r="F2408" s="16" t="s">
        <v>20</v>
      </c>
      <c r="G2408" s="7" t="n">
        <v>100</v>
      </c>
      <c r="H2408" s="6" t="n">
        <v>3.3185</v>
      </c>
      <c r="I2408" s="6" t="n">
        <v>-331.85</v>
      </c>
      <c r="J2408" s="6" t="n">
        <v>-0</v>
      </c>
      <c r="K2408" s="6" t="n">
        <v>-0.8</v>
      </c>
      <c r="L2408" s="6" t="n">
        <v>-0</v>
      </c>
      <c r="M2408" s="6" t="s">
        <f>=I2408+J2408+K2408+L2408</f>
      </c>
      <c r="N2408" s="16"/>
      <c r="O2408" s="16" t="s">
        <v>859</v>
      </c>
    </row>
    <row collapsed="false" customFormat="false" customHeight="false" hidden="false" ht="12.1" outlineLevel="0" r="2409">
      <c r="A2409" s="20" t="n">
        <v>46077.910671296</v>
      </c>
      <c r="B2409" s="16" t="s">
        <v>386</v>
      </c>
      <c r="C2409" s="16" t="s">
        <v>540</v>
      </c>
      <c r="D2409" s="16" t="s">
        <v>380</v>
      </c>
      <c r="E2409" s="16" t="s">
        <v>18</v>
      </c>
      <c r="F2409" s="16" t="s">
        <v>20</v>
      </c>
      <c r="G2409" s="7" t="n">
        <v>5000</v>
      </c>
      <c r="H2409" s="6" t="n">
        <v>3.321</v>
      </c>
      <c r="I2409" s="6" t="n">
        <v>-16605</v>
      </c>
      <c r="J2409" s="6" t="n">
        <v>-0</v>
      </c>
      <c r="K2409" s="6" t="n">
        <v>-39.85</v>
      </c>
      <c r="L2409" s="6" t="n">
        <v>-0</v>
      </c>
      <c r="M2409" s="6" t="s">
        <f>=I2409+J2409+K2409+L2409</f>
      </c>
      <c r="N2409" s="16"/>
      <c r="O2409" s="16" t="s">
        <v>859</v>
      </c>
    </row>
    <row collapsed="false" customFormat="false" customHeight="false" hidden="false" ht="12.1" outlineLevel="0" r="2410">
      <c r="A2410" s="20" t="n">
        <v>46077.96943287</v>
      </c>
      <c r="B2410" s="16" t="s">
        <v>479</v>
      </c>
      <c r="C2410" s="16" t="s">
        <v>793</v>
      </c>
      <c r="D2410" s="16" t="s">
        <v>380</v>
      </c>
      <c r="E2410" s="16" t="s">
        <v>18</v>
      </c>
      <c r="F2410" s="16" t="s">
        <v>20</v>
      </c>
      <c r="G2410" s="7" t="n">
        <v>20</v>
      </c>
      <c r="H2410" s="6" t="n">
        <v>109.84</v>
      </c>
      <c r="I2410" s="6" t="n">
        <v>-2196.8</v>
      </c>
      <c r="J2410" s="6" t="n">
        <v>-0</v>
      </c>
      <c r="K2410" s="6" t="n">
        <v>-5.27</v>
      </c>
      <c r="L2410" s="6" t="n">
        <v>-0</v>
      </c>
      <c r="M2410" s="6" t="s">
        <f>=I2410+J2410+K2410+L2410</f>
      </c>
      <c r="N2410" s="16"/>
      <c r="O2410" s="16" t="s">
        <v>859</v>
      </c>
    </row>
    <row collapsed="false" customFormat="false" customHeight="false" hidden="false" ht="12.1" outlineLevel="0" r="2411">
      <c r="A2411" s="20" t="n">
        <v>46078.292800926</v>
      </c>
      <c r="B2411" s="16" t="s">
        <v>421</v>
      </c>
      <c r="C2411" s="16" t="s">
        <v>589</v>
      </c>
      <c r="D2411" s="16" t="s">
        <v>380</v>
      </c>
      <c r="E2411" s="16" t="s">
        <v>18</v>
      </c>
      <c r="F2411" s="16" t="s">
        <v>20</v>
      </c>
      <c r="G2411" s="7" t="n">
        <v>2</v>
      </c>
      <c r="H2411" s="6" t="n">
        <v>1420.2</v>
      </c>
      <c r="I2411" s="6" t="n">
        <v>-2840.4</v>
      </c>
      <c r="J2411" s="6" t="n">
        <v>-0</v>
      </c>
      <c r="K2411" s="6" t="n">
        <v>-6.82</v>
      </c>
      <c r="L2411" s="6" t="n">
        <v>-0</v>
      </c>
      <c r="M2411" s="6" t="s">
        <f>=I2411+J2411+K2411+L2411</f>
      </c>
      <c r="N2411" s="16"/>
      <c r="O2411" s="16" t="s">
        <v>859</v>
      </c>
    </row>
    <row collapsed="false" customFormat="false" customHeight="false" hidden="false" ht="12.1" outlineLevel="0" r="2412">
      <c r="A2412" s="21" t="n">
        <v>46078.538796296</v>
      </c>
      <c r="B2412" s="22" t="s">
        <v>549</v>
      </c>
      <c r="C2412" s="22" t="s">
        <v>863</v>
      </c>
      <c r="D2412" s="22" t="s">
        <v>549</v>
      </c>
      <c r="E2412" s="22" t="s">
        <v>549</v>
      </c>
      <c r="F2412" s="22" t="s">
        <v>20</v>
      </c>
      <c r="G2412" s="23" t="n">
        <v>1</v>
      </c>
      <c r="H2412" s="24" t="n">
        <v>19.73</v>
      </c>
      <c r="I2412" s="24" t="n">
        <v>19.73</v>
      </c>
      <c r="J2412" s="24" t="n">
        <v>0</v>
      </c>
      <c r="K2412" s="24" t="n">
        <v>-0</v>
      </c>
      <c r="L2412" s="24" t="n">
        <v>-0</v>
      </c>
      <c r="M2412" s="6" t="s">
        <f>=I2412+J2412+K2412+L2412</f>
      </c>
      <c r="N2412" s="22"/>
      <c r="O2412" s="22" t="s">
        <v>643</v>
      </c>
    </row>
    <row collapsed="false" customFormat="false" customHeight="false" hidden="false" ht="12.1" outlineLevel="0" r="2413">
      <c r="A2413" s="33" t="n">
        <v>46078.815451389</v>
      </c>
      <c r="B2413" s="34" t="s">
        <v>597</v>
      </c>
      <c r="C2413" s="34" t="s">
        <v>864</v>
      </c>
      <c r="D2413" s="34" t="s">
        <v>597</v>
      </c>
      <c r="E2413" s="34" t="s">
        <v>597</v>
      </c>
      <c r="F2413" s="34" t="s">
        <v>20</v>
      </c>
      <c r="G2413" s="35" t="n">
        <v>1</v>
      </c>
      <c r="H2413" s="36" t="n">
        <v>-13.27</v>
      </c>
      <c r="I2413" s="36" t="n">
        <v>-13.27</v>
      </c>
      <c r="J2413" s="36" t="n">
        <v>0</v>
      </c>
      <c r="K2413" s="36" t="n">
        <v>-0</v>
      </c>
      <c r="L2413" s="36" t="n">
        <v>-0</v>
      </c>
      <c r="M2413" s="6" t="s">
        <f>=I2413+J2413+K2413+L2413</f>
      </c>
      <c r="N2413" s="34"/>
      <c r="O2413" s="34" t="s">
        <v>643</v>
      </c>
    </row>
    <row collapsed="false" customFormat="false" customHeight="false" hidden="false" ht="12.1" outlineLevel="0" r="2414">
      <c r="A2414" s="20" t="n">
        <v>46078.922789352</v>
      </c>
      <c r="B2414" s="16" t="s">
        <v>23</v>
      </c>
      <c r="C2414" s="16" t="s">
        <v>603</v>
      </c>
      <c r="D2414" s="16" t="s">
        <v>380</v>
      </c>
      <c r="E2414" s="16" t="s">
        <v>18</v>
      </c>
      <c r="F2414" s="16" t="s">
        <v>20</v>
      </c>
      <c r="G2414" s="7" t="n">
        <v>5</v>
      </c>
      <c r="H2414" s="6" t="n">
        <v>120.42</v>
      </c>
      <c r="I2414" s="6" t="n">
        <v>-602.1</v>
      </c>
      <c r="J2414" s="6" t="n">
        <v>-0</v>
      </c>
      <c r="K2414" s="6" t="n">
        <v>-1.45</v>
      </c>
      <c r="L2414" s="6" t="n">
        <v>-0</v>
      </c>
      <c r="M2414" s="6" t="s">
        <f>=I2414+J2414+K2414+L2414</f>
      </c>
      <c r="N2414" s="16"/>
      <c r="O2414" s="16" t="s">
        <v>859</v>
      </c>
    </row>
    <row collapsed="false" customFormat="false" customHeight="false" hidden="false" ht="12.1" outlineLevel="0" r="2415">
      <c r="A2415" s="29" t="n">
        <v>46080.769849537</v>
      </c>
      <c r="B2415" s="30" t="s">
        <v>386</v>
      </c>
      <c r="C2415" s="30" t="s">
        <v>540</v>
      </c>
      <c r="D2415" s="30" t="s">
        <v>381</v>
      </c>
      <c r="E2415" s="30" t="s">
        <v>18</v>
      </c>
      <c r="F2415" s="30" t="s">
        <v>20</v>
      </c>
      <c r="G2415" s="31" t="n">
        <v>-5000</v>
      </c>
      <c r="H2415" s="32" t="n">
        <v>3.263</v>
      </c>
      <c r="I2415" s="32" t="n">
        <v>16315</v>
      </c>
      <c r="J2415" s="32" t="n">
        <v>0</v>
      </c>
      <c r="K2415" s="32" t="n">
        <v>-39.16</v>
      </c>
      <c r="L2415" s="32" t="n">
        <v>-0</v>
      </c>
      <c r="M2415" s="6" t="s">
        <f>=I2415+J2415+K2415+L2415</f>
      </c>
      <c r="N2415" s="30"/>
      <c r="O2415" s="30" t="s">
        <v>859</v>
      </c>
    </row>
    <row collapsed="false" customFormat="false" customHeight="false" hidden="false" ht="12.1" outlineLevel="0" r="2416">
      <c r="A2416" s="20" t="n">
        <v>46080.815324074</v>
      </c>
      <c r="B2416" s="16" t="s">
        <v>386</v>
      </c>
      <c r="C2416" s="16" t="s">
        <v>540</v>
      </c>
      <c r="D2416" s="16" t="s">
        <v>380</v>
      </c>
      <c r="E2416" s="16" t="s">
        <v>18</v>
      </c>
      <c r="F2416" s="16" t="s">
        <v>20</v>
      </c>
      <c r="G2416" s="7" t="n">
        <v>300</v>
      </c>
      <c r="H2416" s="6" t="n">
        <v>3.2675</v>
      </c>
      <c r="I2416" s="6" t="n">
        <v>-980.25</v>
      </c>
      <c r="J2416" s="6" t="n">
        <v>-0</v>
      </c>
      <c r="K2416" s="6" t="n">
        <v>-2.35</v>
      </c>
      <c r="L2416" s="6" t="n">
        <v>-0</v>
      </c>
      <c r="M2416" s="6" t="s">
        <f>=I2416+J2416+K2416+L2416</f>
      </c>
      <c r="N2416" s="16"/>
      <c r="O2416" s="16" t="s">
        <v>859</v>
      </c>
    </row>
    <row collapsed="false" customFormat="false" customHeight="false" hidden="false" ht="12.1" outlineLevel="0" r="2417">
      <c r="A2417" s="20" t="n">
        <v>46080.815324074</v>
      </c>
      <c r="B2417" s="16" t="s">
        <v>386</v>
      </c>
      <c r="C2417" s="16" t="s">
        <v>540</v>
      </c>
      <c r="D2417" s="16" t="s">
        <v>380</v>
      </c>
      <c r="E2417" s="16" t="s">
        <v>18</v>
      </c>
      <c r="F2417" s="16" t="s">
        <v>20</v>
      </c>
      <c r="G2417" s="7" t="n">
        <v>800</v>
      </c>
      <c r="H2417" s="6" t="n">
        <v>3.2675</v>
      </c>
      <c r="I2417" s="6" t="n">
        <v>-2614</v>
      </c>
      <c r="J2417" s="6" t="n">
        <v>-0</v>
      </c>
      <c r="K2417" s="6" t="n">
        <v>-6.27</v>
      </c>
      <c r="L2417" s="6" t="n">
        <v>-0</v>
      </c>
      <c r="M2417" s="6" t="s">
        <f>=I2417+J2417+K2417+L2417</f>
      </c>
      <c r="N2417" s="16"/>
      <c r="O2417" s="16" t="s">
        <v>859</v>
      </c>
    </row>
    <row collapsed="false" customFormat="false" customHeight="false" hidden="false" ht="12.1" outlineLevel="0" r="2418">
      <c r="A2418" s="20" t="n">
        <v>46080.816284722</v>
      </c>
      <c r="B2418" s="16" t="s">
        <v>23</v>
      </c>
      <c r="C2418" s="16" t="s">
        <v>603</v>
      </c>
      <c r="D2418" s="16" t="s">
        <v>380</v>
      </c>
      <c r="E2418" s="16" t="s">
        <v>18</v>
      </c>
      <c r="F2418" s="16" t="s">
        <v>20</v>
      </c>
      <c r="G2418" s="7" t="n">
        <v>28</v>
      </c>
      <c r="H2418" s="6" t="n">
        <v>121</v>
      </c>
      <c r="I2418" s="6" t="n">
        <v>-3388</v>
      </c>
      <c r="J2418" s="6" t="n">
        <v>-0</v>
      </c>
      <c r="K2418" s="6" t="n">
        <v>-8.13</v>
      </c>
      <c r="L2418" s="6" t="n">
        <v>-0</v>
      </c>
      <c r="M2418" s="6" t="s">
        <f>=I2418+J2418+K2418+L2418</f>
      </c>
      <c r="N2418" s="16"/>
      <c r="O2418" s="16" t="s">
        <v>859</v>
      </c>
    </row>
    <row collapsed="false" customFormat="false" customHeight="false" hidden="false" ht="12.1" outlineLevel="0" r="2419">
      <c r="A2419" s="20" t="n">
        <v>46080.821388889</v>
      </c>
      <c r="B2419" s="16" t="s">
        <v>35</v>
      </c>
      <c r="C2419" s="16" t="s">
        <v>576</v>
      </c>
      <c r="D2419" s="16" t="s">
        <v>380</v>
      </c>
      <c r="E2419" s="16" t="s">
        <v>18</v>
      </c>
      <c r="F2419" s="16" t="s">
        <v>20</v>
      </c>
      <c r="G2419" s="7" t="n">
        <v>20</v>
      </c>
      <c r="H2419" s="6" t="n">
        <v>183.93</v>
      </c>
      <c r="I2419" s="6" t="n">
        <v>-3678.6</v>
      </c>
      <c r="J2419" s="6" t="n">
        <v>-0</v>
      </c>
      <c r="K2419" s="6" t="n">
        <v>-8.83</v>
      </c>
      <c r="L2419" s="6" t="n">
        <v>-0</v>
      </c>
      <c r="M2419" s="6" t="s">
        <f>=I2419+J2419+K2419+L2419</f>
      </c>
      <c r="N2419" s="16"/>
      <c r="O2419" s="16" t="s">
        <v>859</v>
      </c>
    </row>
    <row collapsed="false" customFormat="false" customHeight="false" hidden="false" ht="12.1" outlineLevel="0" r="2420">
      <c r="A2420" s="20" t="n">
        <v>46080.821655093</v>
      </c>
      <c r="B2420" s="16" t="s">
        <v>421</v>
      </c>
      <c r="C2420" s="16" t="s">
        <v>589</v>
      </c>
      <c r="D2420" s="16" t="s">
        <v>380</v>
      </c>
      <c r="E2420" s="16" t="s">
        <v>18</v>
      </c>
      <c r="F2420" s="16" t="s">
        <v>20</v>
      </c>
      <c r="G2420" s="7" t="n">
        <v>1</v>
      </c>
      <c r="H2420" s="6" t="n">
        <v>1426.4</v>
      </c>
      <c r="I2420" s="6" t="n">
        <v>-1426.4</v>
      </c>
      <c r="J2420" s="6" t="n">
        <v>-0</v>
      </c>
      <c r="K2420" s="6" t="n">
        <v>-3.42</v>
      </c>
      <c r="L2420" s="6" t="n">
        <v>-0</v>
      </c>
      <c r="M2420" s="6" t="s">
        <f>=I2420+J2420+K2420+L2420</f>
      </c>
      <c r="N2420" s="16"/>
      <c r="O2420" s="16" t="s">
        <v>859</v>
      </c>
    </row>
    <row collapsed="false" customFormat="false" customHeight="false" hidden="false" ht="12.1" outlineLevel="0" r="2421">
      <c r="A2421" s="21" t="n">
        <v>46081</v>
      </c>
      <c r="B2421" s="22" t="s">
        <v>535</v>
      </c>
      <c r="C2421" s="22" t="s">
        <v>154</v>
      </c>
      <c r="D2421" s="22" t="s">
        <v>535</v>
      </c>
      <c r="E2421" s="22" t="s">
        <v>535</v>
      </c>
      <c r="F2421" s="22" t="s">
        <v>20</v>
      </c>
      <c r="G2421" s="23" t="n">
        <v>1</v>
      </c>
      <c r="H2421" s="24" t="n">
        <v>3010</v>
      </c>
      <c r="I2421" s="24" t="n">
        <v>3010</v>
      </c>
      <c r="J2421" s="24" t="n">
        <v>0</v>
      </c>
      <c r="K2421" s="24" t="n">
        <v>-0</v>
      </c>
      <c r="L2421" s="24" t="n">
        <v>-0</v>
      </c>
      <c r="M2421" s="6" t="s">
        <f>=I2421+J2421+K2421+L2421</f>
      </c>
      <c r="N2421" s="22"/>
      <c r="O2421" s="22" t="s">
        <v>639</v>
      </c>
    </row>
    <row collapsed="false" customFormat="false" customHeight="false" hidden="false" ht="12.1" outlineLevel="0" r="2422">
      <c r="A2422" s="20" t="n">
        <v>46081.416666667</v>
      </c>
      <c r="B2422" s="16" t="s">
        <v>400</v>
      </c>
      <c r="C2422" s="16" t="s">
        <v>561</v>
      </c>
      <c r="D2422" s="16" t="s">
        <v>380</v>
      </c>
      <c r="E2422" s="16" t="s">
        <v>18</v>
      </c>
      <c r="F2422" s="16" t="s">
        <v>20</v>
      </c>
      <c r="G2422" s="7" t="n">
        <v>47</v>
      </c>
      <c r="H2422" s="6" t="n">
        <v>86.9</v>
      </c>
      <c r="I2422" s="6" t="n">
        <v>-4084.3</v>
      </c>
      <c r="J2422" s="6" t="n">
        <v>-0</v>
      </c>
      <c r="K2422" s="6" t="n">
        <v>-9.8</v>
      </c>
      <c r="L2422" s="6" t="n">
        <v>-0</v>
      </c>
      <c r="M2422" s="6" t="s">
        <f>=I2422+J2422+K2422+L2422</f>
      </c>
      <c r="N2422" s="16"/>
      <c r="O2422" s="16" t="s">
        <v>859</v>
      </c>
    </row>
    <row collapsed="false" customFormat="false" customHeight="false" hidden="false" ht="12.1" outlineLevel="0" r="2423">
      <c r="A2423" s="21" t="n">
        <v>46081.513634259</v>
      </c>
      <c r="B2423" s="22" t="s">
        <v>535</v>
      </c>
      <c r="C2423" s="22" t="s">
        <v>194</v>
      </c>
      <c r="D2423" s="22" t="s">
        <v>535</v>
      </c>
      <c r="E2423" s="22" t="s">
        <v>535</v>
      </c>
      <c r="F2423" s="22" t="s">
        <v>20</v>
      </c>
      <c r="G2423" s="23" t="n">
        <v>1</v>
      </c>
      <c r="H2423" s="24" t="n">
        <v>5000</v>
      </c>
      <c r="I2423" s="24" t="n">
        <v>5000</v>
      </c>
      <c r="J2423" s="24" t="n">
        <v>0</v>
      </c>
      <c r="K2423" s="24" t="n">
        <v>-0</v>
      </c>
      <c r="L2423" s="24" t="n">
        <v>-0</v>
      </c>
      <c r="M2423" s="6" t="s">
        <f>=I2423+J2423+K2423+L2423</f>
      </c>
      <c r="N2423" s="22"/>
      <c r="O2423" s="22" t="s">
        <v>679</v>
      </c>
    </row>
    <row collapsed="false" customFormat="false" customHeight="false" hidden="false" ht="12.1" outlineLevel="0" r="2424">
      <c r="A2424" s="20" t="n">
        <v>46081.514039352</v>
      </c>
      <c r="B2424" s="16" t="s">
        <v>49</v>
      </c>
      <c r="C2424" s="16" t="s">
        <v>650</v>
      </c>
      <c r="D2424" s="16" t="s">
        <v>380</v>
      </c>
      <c r="E2424" s="16" t="s">
        <v>50</v>
      </c>
      <c r="F2424" s="16" t="s">
        <v>20</v>
      </c>
      <c r="G2424" s="7" t="n">
        <v>10</v>
      </c>
      <c r="H2424" s="6" t="n">
        <v>300.34</v>
      </c>
      <c r="I2424" s="6" t="n">
        <v>-3003.4</v>
      </c>
      <c r="J2424" s="6" t="n">
        <v>-0</v>
      </c>
      <c r="K2424" s="6" t="n">
        <v>-0</v>
      </c>
      <c r="L2424" s="6" t="n">
        <v>-0</v>
      </c>
      <c r="M2424" s="6" t="s">
        <f>=I2424+J2424+K2424+L2424</f>
      </c>
      <c r="N2424" s="16"/>
      <c r="O2424" s="16" t="s">
        <v>679</v>
      </c>
    </row>
    <row collapsed="false" customFormat="false" customHeight="false" hidden="false" ht="12.1" outlineLevel="0" r="2425">
      <c r="A2425" s="20" t="n">
        <v>46081.514039352</v>
      </c>
      <c r="B2425" s="16" t="s">
        <v>49</v>
      </c>
      <c r="C2425" s="16" t="s">
        <v>650</v>
      </c>
      <c r="D2425" s="16" t="s">
        <v>380</v>
      </c>
      <c r="E2425" s="16" t="s">
        <v>50</v>
      </c>
      <c r="F2425" s="16" t="s">
        <v>20</v>
      </c>
      <c r="G2425" s="7" t="n">
        <v>6</v>
      </c>
      <c r="H2425" s="6" t="n">
        <v>300.37</v>
      </c>
      <c r="I2425" s="6" t="n">
        <v>-1802.22</v>
      </c>
      <c r="J2425" s="6" t="n">
        <v>-0</v>
      </c>
      <c r="K2425" s="6" t="n">
        <v>-0</v>
      </c>
      <c r="L2425" s="6" t="n">
        <v>-0</v>
      </c>
      <c r="M2425" s="6" t="s">
        <f>=I2425+J2425+K2425+L2425</f>
      </c>
      <c r="N2425" s="16"/>
      <c r="O2425" s="16" t="s">
        <v>679</v>
      </c>
    </row>
    <row collapsed="false" customFormat="false" customHeight="false" hidden="false" ht="12.1" outlineLevel="0" r="2426">
      <c r="A2426" s="20" t="n">
        <v>46081.753738426</v>
      </c>
      <c r="B2426" s="16" t="s">
        <v>17</v>
      </c>
      <c r="C2426" s="16" t="s">
        <v>538</v>
      </c>
      <c r="D2426" s="16" t="s">
        <v>380</v>
      </c>
      <c r="E2426" s="16" t="s">
        <v>18</v>
      </c>
      <c r="F2426" s="16" t="s">
        <v>20</v>
      </c>
      <c r="G2426" s="7" t="n">
        <v>2</v>
      </c>
      <c r="H2426" s="6" t="n">
        <v>314.17</v>
      </c>
      <c r="I2426" s="6" t="n">
        <v>-628.34</v>
      </c>
      <c r="J2426" s="6" t="n">
        <v>-0</v>
      </c>
      <c r="K2426" s="6" t="n">
        <v>-0.38</v>
      </c>
      <c r="L2426" s="6" t="n">
        <v>-0</v>
      </c>
      <c r="M2426" s="6" t="s">
        <f>=I2426+J2426+K2426+L2426</f>
      </c>
      <c r="N2426" s="16"/>
      <c r="O2426" s="16" t="s">
        <v>639</v>
      </c>
    </row>
    <row collapsed="false" customFormat="false" customHeight="false" hidden="false" ht="12.1" outlineLevel="0" r="2427">
      <c r="A2427" s="20" t="n">
        <v>46081.753981481</v>
      </c>
      <c r="B2427" s="16" t="s">
        <v>17</v>
      </c>
      <c r="C2427" s="16" t="s">
        <v>538</v>
      </c>
      <c r="D2427" s="16" t="s">
        <v>380</v>
      </c>
      <c r="E2427" s="16" t="s">
        <v>18</v>
      </c>
      <c r="F2427" s="16" t="s">
        <v>20</v>
      </c>
      <c r="G2427" s="7" t="n">
        <v>8</v>
      </c>
      <c r="H2427" s="6" t="n">
        <v>314.17</v>
      </c>
      <c r="I2427" s="6" t="n">
        <v>-2513.36</v>
      </c>
      <c r="J2427" s="6" t="n">
        <v>-0</v>
      </c>
      <c r="K2427" s="6" t="n">
        <v>-1.51</v>
      </c>
      <c r="L2427" s="6" t="n">
        <v>-0</v>
      </c>
      <c r="M2427" s="6" t="s">
        <f>=I2427+J2427+K2427+L2427</f>
      </c>
      <c r="N2427" s="16"/>
      <c r="O2427" s="16" t="s">
        <v>639</v>
      </c>
    </row>
    <row collapsed="false" customFormat="false" customHeight="false" hidden="false" ht="12.1" outlineLevel="0" r="2428">
      <c r="A2428" s="21" t="n">
        <v>46082</v>
      </c>
      <c r="B2428" s="22" t="s">
        <v>535</v>
      </c>
      <c r="C2428" s="22" t="s">
        <v>154</v>
      </c>
      <c r="D2428" s="22" t="s">
        <v>535</v>
      </c>
      <c r="E2428" s="22" t="s">
        <v>535</v>
      </c>
      <c r="F2428" s="22" t="s">
        <v>20</v>
      </c>
      <c r="G2428" s="23" t="n">
        <v>1</v>
      </c>
      <c r="H2428" s="24" t="n">
        <v>2242</v>
      </c>
      <c r="I2428" s="24" t="n">
        <v>2242</v>
      </c>
      <c r="J2428" s="24" t="n">
        <v>0</v>
      </c>
      <c r="K2428" s="24" t="n">
        <v>-0</v>
      </c>
      <c r="L2428" s="24" t="n">
        <v>-0</v>
      </c>
      <c r="M2428" s="6" t="s">
        <f>=I2428+J2428+K2428+L2428</f>
      </c>
      <c r="N2428" s="22"/>
      <c r="O2428" s="22" t="s">
        <v>639</v>
      </c>
    </row>
    <row collapsed="false" customFormat="false" customHeight="false" hidden="false" ht="12.1" outlineLevel="0" r="2429">
      <c r="A2429" s="20" t="n">
        <v>46082.435138889</v>
      </c>
      <c r="B2429" s="16" t="s">
        <v>17</v>
      </c>
      <c r="C2429" s="16" t="s">
        <v>538</v>
      </c>
      <c r="D2429" s="16" t="s">
        <v>380</v>
      </c>
      <c r="E2429" s="16" t="s">
        <v>18</v>
      </c>
      <c r="F2429" s="16" t="s">
        <v>20</v>
      </c>
      <c r="G2429" s="7" t="n">
        <v>7</v>
      </c>
      <c r="H2429" s="6" t="n">
        <v>315.13</v>
      </c>
      <c r="I2429" s="6" t="n">
        <v>-2205.91</v>
      </c>
      <c r="J2429" s="6" t="n">
        <v>-0</v>
      </c>
      <c r="K2429" s="6" t="n">
        <v>-1.32</v>
      </c>
      <c r="L2429" s="6" t="n">
        <v>-0</v>
      </c>
      <c r="M2429" s="6" t="s">
        <f>=I2429+J2429+K2429+L2429</f>
      </c>
      <c r="N2429" s="16"/>
      <c r="O2429" s="16" t="s">
        <v>639</v>
      </c>
    </row>
    <row collapsed="false" customFormat="false" customHeight="false" hidden="false" ht="12.1" outlineLevel="0" r="2430">
      <c r="A2430" s="21" t="n">
        <v>46083.775428241</v>
      </c>
      <c r="B2430" s="22" t="s">
        <v>535</v>
      </c>
      <c r="C2430" s="22" t="s">
        <v>194</v>
      </c>
      <c r="D2430" s="22" t="s">
        <v>535</v>
      </c>
      <c r="E2430" s="22" t="s">
        <v>535</v>
      </c>
      <c r="F2430" s="22" t="s">
        <v>20</v>
      </c>
      <c r="G2430" s="23" t="n">
        <v>1</v>
      </c>
      <c r="H2430" s="24" t="n">
        <v>2000</v>
      </c>
      <c r="I2430" s="24" t="n">
        <v>2000</v>
      </c>
      <c r="J2430" s="24" t="n">
        <v>0</v>
      </c>
      <c r="K2430" s="24" t="n">
        <v>-0</v>
      </c>
      <c r="L2430" s="24" t="n">
        <v>-0</v>
      </c>
      <c r="M2430" s="6" t="s">
        <f>=I2430+J2430+K2430+L2430</f>
      </c>
      <c r="N2430" s="22"/>
      <c r="O2430" s="22" t="s">
        <v>859</v>
      </c>
    </row>
    <row collapsed="false" customFormat="false" customHeight="false" hidden="false" ht="12.1" outlineLevel="0" r="2431">
      <c r="A2431" s="20" t="n">
        <v>46083.776041667</v>
      </c>
      <c r="B2431" s="16" t="s">
        <v>416</v>
      </c>
      <c r="C2431" s="16" t="s">
        <v>584</v>
      </c>
      <c r="D2431" s="16" t="s">
        <v>380</v>
      </c>
      <c r="E2431" s="16" t="s">
        <v>18</v>
      </c>
      <c r="F2431" s="16" t="s">
        <v>20</v>
      </c>
      <c r="G2431" s="7" t="n">
        <v>40</v>
      </c>
      <c r="H2431" s="6" t="n">
        <v>46.595</v>
      </c>
      <c r="I2431" s="6" t="n">
        <v>-1863.8</v>
      </c>
      <c r="J2431" s="6" t="n">
        <v>-0</v>
      </c>
      <c r="K2431" s="6" t="n">
        <v>-4.47</v>
      </c>
      <c r="L2431" s="6" t="n">
        <v>-0</v>
      </c>
      <c r="M2431" s="6" t="s">
        <f>=I2431+J2431+K2431+L2431</f>
      </c>
      <c r="N2431" s="16"/>
      <c r="O2431" s="16" t="s">
        <v>859</v>
      </c>
    </row>
    <row collapsed="false" customFormat="false" customHeight="false" hidden="false" ht="12.1" outlineLevel="0" r="2432">
      <c r="A2432" s="21" t="n">
        <v>46083.776956019</v>
      </c>
      <c r="B2432" s="22" t="s">
        <v>535</v>
      </c>
      <c r="C2432" s="22" t="s">
        <v>194</v>
      </c>
      <c r="D2432" s="22" t="s">
        <v>535</v>
      </c>
      <c r="E2432" s="22" t="s">
        <v>535</v>
      </c>
      <c r="F2432" s="22" t="s">
        <v>20</v>
      </c>
      <c r="G2432" s="23" t="n">
        <v>1</v>
      </c>
      <c r="H2432" s="24" t="n">
        <v>1500</v>
      </c>
      <c r="I2432" s="24" t="n">
        <v>1500</v>
      </c>
      <c r="J2432" s="24" t="n">
        <v>0</v>
      </c>
      <c r="K2432" s="24" t="n">
        <v>-0</v>
      </c>
      <c r="L2432" s="24" t="n">
        <v>-0</v>
      </c>
      <c r="M2432" s="6" t="s">
        <f>=I2432+J2432+K2432+L2432</f>
      </c>
      <c r="N2432" s="22"/>
      <c r="O2432" s="22" t="s">
        <v>865</v>
      </c>
    </row>
    <row collapsed="false" customFormat="false" customHeight="false" hidden="false" ht="12.1" outlineLevel="0" r="2433">
      <c r="A2433" s="21" t="n">
        <v>46083.778148148</v>
      </c>
      <c r="B2433" s="22" t="s">
        <v>535</v>
      </c>
      <c r="C2433" s="22" t="s">
        <v>194</v>
      </c>
      <c r="D2433" s="22" t="s">
        <v>535</v>
      </c>
      <c r="E2433" s="22" t="s">
        <v>535</v>
      </c>
      <c r="F2433" s="22" t="s">
        <v>20</v>
      </c>
      <c r="G2433" s="23" t="n">
        <v>1</v>
      </c>
      <c r="H2433" s="24" t="n">
        <v>200</v>
      </c>
      <c r="I2433" s="24" t="n">
        <v>200</v>
      </c>
      <c r="J2433" s="24" t="n">
        <v>0</v>
      </c>
      <c r="K2433" s="24" t="n">
        <v>-0</v>
      </c>
      <c r="L2433" s="24" t="n">
        <v>-0</v>
      </c>
      <c r="M2433" s="6" t="s">
        <f>=I2433+J2433+K2433+L2433</f>
      </c>
      <c r="N2433" s="22"/>
      <c r="O2433" s="22" t="s">
        <v>865</v>
      </c>
    </row>
    <row collapsed="false" customFormat="false" customHeight="false" hidden="false" ht="12.1" outlineLevel="0" r="2434">
      <c r="A2434" s="21" t="n">
        <v>46083.779108796</v>
      </c>
      <c r="B2434" s="22" t="s">
        <v>535</v>
      </c>
      <c r="C2434" s="22" t="s">
        <v>194</v>
      </c>
      <c r="D2434" s="22" t="s">
        <v>535</v>
      </c>
      <c r="E2434" s="22" t="s">
        <v>535</v>
      </c>
      <c r="F2434" s="22" t="s">
        <v>20</v>
      </c>
      <c r="G2434" s="23" t="n">
        <v>1</v>
      </c>
      <c r="H2434" s="24" t="n">
        <v>100</v>
      </c>
      <c r="I2434" s="24" t="n">
        <v>100</v>
      </c>
      <c r="J2434" s="24" t="n">
        <v>0</v>
      </c>
      <c r="K2434" s="24" t="n">
        <v>-0</v>
      </c>
      <c r="L2434" s="24" t="n">
        <v>-0</v>
      </c>
      <c r="M2434" s="6" t="s">
        <f>=I2434+J2434+K2434+L2434</f>
      </c>
      <c r="N2434" s="22"/>
      <c r="O2434" s="22" t="s">
        <v>865</v>
      </c>
    </row>
    <row collapsed="false" customFormat="false" customHeight="false" hidden="false" ht="12.1" outlineLevel="0" r="2435">
      <c r="A2435" s="20" t="n">
        <v>46083.781898148</v>
      </c>
      <c r="B2435" s="16" t="s">
        <v>468</v>
      </c>
      <c r="C2435" s="16" t="s">
        <v>733</v>
      </c>
      <c r="D2435" s="16" t="s">
        <v>380</v>
      </c>
      <c r="E2435" s="16" t="s">
        <v>92</v>
      </c>
      <c r="F2435" s="16" t="s">
        <v>20</v>
      </c>
      <c r="G2435" s="7" t="n">
        <v>2</v>
      </c>
      <c r="H2435" s="6" t="n">
        <v>86.56</v>
      </c>
      <c r="I2435" s="6" t="n">
        <v>-1731.2</v>
      </c>
      <c r="J2435" s="6" t="n">
        <v>-20.82</v>
      </c>
      <c r="K2435" s="6" t="n">
        <v>-4.15</v>
      </c>
      <c r="L2435" s="6" t="n">
        <v>-0</v>
      </c>
      <c r="M2435" s="6" t="s">
        <f>=I2435+J2435+K2435+L2435</f>
      </c>
      <c r="N2435" s="16"/>
      <c r="O2435" s="16" t="s">
        <v>865</v>
      </c>
    </row>
    <row collapsed="false" customFormat="false" customHeight="false" hidden="false" ht="12.1" outlineLevel="0" r="2436">
      <c r="A2436" s="21" t="n">
        <v>46084.641099537</v>
      </c>
      <c r="B2436" s="22" t="s">
        <v>644</v>
      </c>
      <c r="C2436" s="22" t="s">
        <v>652</v>
      </c>
      <c r="D2436" s="22" t="s">
        <v>549</v>
      </c>
      <c r="E2436" s="22" t="s">
        <v>549</v>
      </c>
      <c r="F2436" s="22" t="s">
        <v>20</v>
      </c>
      <c r="G2436" s="23" t="n">
        <v>1</v>
      </c>
      <c r="H2436" s="24" t="n">
        <v>1000</v>
      </c>
      <c r="I2436" s="24" t="n">
        <v>1000</v>
      </c>
      <c r="J2436" s="24" t="n">
        <v>0</v>
      </c>
      <c r="K2436" s="24" t="n">
        <v>-0</v>
      </c>
      <c r="L2436" s="24" t="n">
        <v>-0</v>
      </c>
      <c r="M2436" s="6" t="s">
        <f>=I2436+J2436+K2436+L2436</f>
      </c>
      <c r="N2436" s="22"/>
      <c r="O2436" s="22" t="s">
        <v>679</v>
      </c>
    </row>
    <row collapsed="false" customFormat="false" customHeight="false" hidden="false" ht="12.1" outlineLevel="0" r="2437">
      <c r="A2437" s="29" t="n">
        <v>46086.734814815</v>
      </c>
      <c r="B2437" s="30" t="s">
        <v>17</v>
      </c>
      <c r="C2437" s="30" t="s">
        <v>538</v>
      </c>
      <c r="D2437" s="30" t="s">
        <v>381</v>
      </c>
      <c r="E2437" s="30" t="s">
        <v>18</v>
      </c>
      <c r="F2437" s="30" t="s">
        <v>20</v>
      </c>
      <c r="G2437" s="31" t="n">
        <v>-1</v>
      </c>
      <c r="H2437" s="32" t="n">
        <v>315</v>
      </c>
      <c r="I2437" s="32" t="n">
        <v>315</v>
      </c>
      <c r="J2437" s="32" t="n">
        <v>0</v>
      </c>
      <c r="K2437" s="32" t="n">
        <v>-0.25</v>
      </c>
      <c r="L2437" s="32" t="n">
        <v>-0</v>
      </c>
      <c r="M2437" s="6" t="s">
        <f>=I2437+J2437+K2437+L2437</f>
      </c>
      <c r="N2437" s="30"/>
      <c r="O2437" s="30" t="s">
        <v>536</v>
      </c>
    </row>
    <row collapsed="false" customFormat="false" customHeight="false" hidden="false" ht="12.1" outlineLevel="0" r="2438">
      <c r="A2438" s="29" t="n">
        <v>46086.734814815</v>
      </c>
      <c r="B2438" s="30" t="s">
        <v>419</v>
      </c>
      <c r="C2438" s="30" t="s">
        <v>587</v>
      </c>
      <c r="D2438" s="30" t="s">
        <v>381</v>
      </c>
      <c r="E2438" s="30" t="s">
        <v>50</v>
      </c>
      <c r="F2438" s="30" t="s">
        <v>20</v>
      </c>
      <c r="G2438" s="31" t="n">
        <v>-28</v>
      </c>
      <c r="H2438" s="32" t="n">
        <v>3.2015</v>
      </c>
      <c r="I2438" s="32" t="n">
        <v>89.64</v>
      </c>
      <c r="J2438" s="32" t="n">
        <v>0</v>
      </c>
      <c r="K2438" s="32" t="n">
        <v>-0.02</v>
      </c>
      <c r="L2438" s="32" t="n">
        <v>-0</v>
      </c>
      <c r="M2438" s="6" t="s">
        <f>=I2438+J2438+K2438+L2438</f>
      </c>
      <c r="N2438" s="30"/>
      <c r="O2438" s="30" t="s">
        <v>536</v>
      </c>
    </row>
    <row collapsed="false" customFormat="false" customHeight="false" hidden="false" ht="12.1" outlineLevel="0" r="2439">
      <c r="A2439" s="29" t="n">
        <v>46086.734814815</v>
      </c>
      <c r="B2439" s="30" t="s">
        <v>461</v>
      </c>
      <c r="C2439" s="30" t="s">
        <v>708</v>
      </c>
      <c r="D2439" s="30" t="s">
        <v>381</v>
      </c>
      <c r="E2439" s="30" t="s">
        <v>18</v>
      </c>
      <c r="F2439" s="30" t="s">
        <v>20</v>
      </c>
      <c r="G2439" s="31" t="n">
        <v>-10</v>
      </c>
      <c r="H2439" s="32" t="n">
        <v>60.83</v>
      </c>
      <c r="I2439" s="32" t="n">
        <v>608.3</v>
      </c>
      <c r="J2439" s="32" t="n">
        <v>0</v>
      </c>
      <c r="K2439" s="32" t="n">
        <v>-0.48</v>
      </c>
      <c r="L2439" s="32" t="n">
        <v>-0</v>
      </c>
      <c r="M2439" s="6" t="s">
        <f>=I2439+J2439+K2439+L2439</f>
      </c>
      <c r="N2439" s="30"/>
      <c r="O2439" s="30" t="s">
        <v>536</v>
      </c>
    </row>
    <row collapsed="false" customFormat="false" customHeight="false" hidden="false" ht="12.1" outlineLevel="0" r="2440">
      <c r="A2440" s="29" t="n">
        <v>46086.734814815</v>
      </c>
      <c r="B2440" s="30" t="s">
        <v>461</v>
      </c>
      <c r="C2440" s="30" t="s">
        <v>708</v>
      </c>
      <c r="D2440" s="30" t="s">
        <v>381</v>
      </c>
      <c r="E2440" s="30" t="s">
        <v>18</v>
      </c>
      <c r="F2440" s="30" t="s">
        <v>20</v>
      </c>
      <c r="G2440" s="31" t="n">
        <v>-60</v>
      </c>
      <c r="H2440" s="32" t="n">
        <v>60.82</v>
      </c>
      <c r="I2440" s="32" t="n">
        <v>3649.2</v>
      </c>
      <c r="J2440" s="32" t="n">
        <v>0</v>
      </c>
      <c r="K2440" s="32" t="n">
        <v>-2.92</v>
      </c>
      <c r="L2440" s="32" t="n">
        <v>-0</v>
      </c>
      <c r="M2440" s="6" t="s">
        <f>=I2440+J2440+K2440+L2440</f>
      </c>
      <c r="N2440" s="30"/>
      <c r="O2440" s="30" t="s">
        <v>536</v>
      </c>
    </row>
    <row collapsed="false" customFormat="false" customHeight="false" hidden="false" ht="12.1" outlineLevel="0" r="2441">
      <c r="A2441" s="29" t="n">
        <v>46086.734826389</v>
      </c>
      <c r="B2441" s="30" t="s">
        <v>462</v>
      </c>
      <c r="C2441" s="30" t="s">
        <v>709</v>
      </c>
      <c r="D2441" s="30" t="s">
        <v>381</v>
      </c>
      <c r="E2441" s="30" t="s">
        <v>50</v>
      </c>
      <c r="F2441" s="30" t="s">
        <v>20</v>
      </c>
      <c r="G2441" s="31" t="n">
        <v>-20</v>
      </c>
      <c r="H2441" s="32" t="n">
        <v>145.85</v>
      </c>
      <c r="I2441" s="32" t="n">
        <v>2917</v>
      </c>
      <c r="J2441" s="32" t="n">
        <v>0</v>
      </c>
      <c r="K2441" s="32" t="n">
        <v>-0.58</v>
      </c>
      <c r="L2441" s="32" t="n">
        <v>-0</v>
      </c>
      <c r="M2441" s="6" t="s">
        <f>=I2441+J2441+K2441+L2441</f>
      </c>
      <c r="N2441" s="30"/>
      <c r="O2441" s="30" t="s">
        <v>536</v>
      </c>
    </row>
    <row collapsed="false" customFormat="false" customHeight="false" hidden="false" ht="12.1" outlineLevel="0" r="2442">
      <c r="A2442" s="20" t="n">
        <v>46086.734849537</v>
      </c>
      <c r="B2442" s="16" t="s">
        <v>389</v>
      </c>
      <c r="C2442" s="16" t="s">
        <v>543</v>
      </c>
      <c r="D2442" s="16" t="s">
        <v>380</v>
      </c>
      <c r="E2442" s="16" t="s">
        <v>18</v>
      </c>
      <c r="F2442" s="16" t="s">
        <v>20</v>
      </c>
      <c r="G2442" s="7" t="n">
        <v>120</v>
      </c>
      <c r="H2442" s="6" t="n">
        <v>42.175</v>
      </c>
      <c r="I2442" s="6" t="n">
        <v>-5061</v>
      </c>
      <c r="J2442" s="6" t="n">
        <v>-0</v>
      </c>
      <c r="K2442" s="6" t="n">
        <v>-4.05</v>
      </c>
      <c r="L2442" s="6" t="n">
        <v>-0</v>
      </c>
      <c r="M2442" s="6" t="s">
        <f>=I2442+J2442+K2442+L2442</f>
      </c>
      <c r="N2442" s="16"/>
      <c r="O2442" s="16" t="s">
        <v>536</v>
      </c>
    </row>
    <row collapsed="false" customFormat="false" customHeight="false" hidden="false" ht="12.1" outlineLevel="0" r="2443">
      <c r="A2443" s="20" t="n">
        <v>46086.734849537</v>
      </c>
      <c r="B2443" s="16" t="s">
        <v>460</v>
      </c>
      <c r="C2443" s="16" t="s">
        <v>707</v>
      </c>
      <c r="D2443" s="16" t="s">
        <v>380</v>
      </c>
      <c r="E2443" s="16" t="s">
        <v>18</v>
      </c>
      <c r="F2443" s="16" t="s">
        <v>20</v>
      </c>
      <c r="G2443" s="7" t="n">
        <v>1</v>
      </c>
      <c r="H2443" s="6" t="n">
        <v>2476.6</v>
      </c>
      <c r="I2443" s="6" t="n">
        <v>-2476.6</v>
      </c>
      <c r="J2443" s="6" t="n">
        <v>-0</v>
      </c>
      <c r="K2443" s="6" t="n">
        <v>-1.99</v>
      </c>
      <c r="L2443" s="6" t="n">
        <v>-0</v>
      </c>
      <c r="M2443" s="6" t="s">
        <f>=I2443+J2443+K2443+L2443</f>
      </c>
      <c r="N2443" s="16"/>
      <c r="O2443" s="16" t="s">
        <v>536</v>
      </c>
    </row>
    <row collapsed="false" customFormat="false" customHeight="false" hidden="false" ht="12.1" outlineLevel="0" r="2444">
      <c r="A2444" s="20" t="n">
        <v>46086.734849537</v>
      </c>
      <c r="B2444" s="16" t="s">
        <v>73</v>
      </c>
      <c r="C2444" s="16" t="s">
        <v>565</v>
      </c>
      <c r="D2444" s="16" t="s">
        <v>380</v>
      </c>
      <c r="E2444" s="16" t="s">
        <v>50</v>
      </c>
      <c r="F2444" s="16" t="s">
        <v>20</v>
      </c>
      <c r="G2444" s="7" t="n">
        <v>10</v>
      </c>
      <c r="H2444" s="6" t="n">
        <v>1.9363</v>
      </c>
      <c r="I2444" s="6" t="n">
        <v>-19.36</v>
      </c>
      <c r="J2444" s="6" t="n">
        <v>-0</v>
      </c>
      <c r="K2444" s="6" t="n">
        <v>-0</v>
      </c>
      <c r="L2444" s="6" t="n">
        <v>-0</v>
      </c>
      <c r="M2444" s="6" t="s">
        <f>=I2444+J2444+K2444+L2444</f>
      </c>
      <c r="N2444" s="16"/>
      <c r="O2444" s="16" t="s">
        <v>536</v>
      </c>
    </row>
    <row collapsed="false" customFormat="false" customHeight="false" hidden="false" ht="12.1" outlineLevel="0" r="2445">
      <c r="A2445" s="20" t="n">
        <v>46087.689074074</v>
      </c>
      <c r="B2445" s="16" t="s">
        <v>73</v>
      </c>
      <c r="C2445" s="16" t="s">
        <v>565</v>
      </c>
      <c r="D2445" s="16" t="s">
        <v>380</v>
      </c>
      <c r="E2445" s="16" t="s">
        <v>50</v>
      </c>
      <c r="F2445" s="16" t="s">
        <v>20</v>
      </c>
      <c r="G2445" s="7" t="n">
        <v>549</v>
      </c>
      <c r="H2445" s="6" t="n">
        <v>1.9387</v>
      </c>
      <c r="I2445" s="6" t="n">
        <v>-1064.35</v>
      </c>
      <c r="J2445" s="6" t="n">
        <v>-0</v>
      </c>
      <c r="K2445" s="6" t="n">
        <v>-0</v>
      </c>
      <c r="L2445" s="6" t="n">
        <v>-0</v>
      </c>
      <c r="M2445" s="6" t="s">
        <f>=I2445+J2445+K2445+L2445</f>
      </c>
      <c r="N2445" s="16"/>
      <c r="O2445" s="16" t="s">
        <v>536</v>
      </c>
    </row>
    <row collapsed="false" customFormat="false" customHeight="false" hidden="false" ht="12.1" outlineLevel="0" r="2446">
      <c r="A2446" s="21" t="n">
        <v>46090.334131944</v>
      </c>
      <c r="B2446" s="22" t="s">
        <v>535</v>
      </c>
      <c r="C2446" s="22" t="s">
        <v>194</v>
      </c>
      <c r="D2446" s="22" t="s">
        <v>535</v>
      </c>
      <c r="E2446" s="22" t="s">
        <v>535</v>
      </c>
      <c r="F2446" s="22" t="s">
        <v>20</v>
      </c>
      <c r="G2446" s="23" t="n">
        <v>1</v>
      </c>
      <c r="H2446" s="24" t="n">
        <v>600</v>
      </c>
      <c r="I2446" s="24" t="n">
        <v>600</v>
      </c>
      <c r="J2446" s="24" t="n">
        <v>0</v>
      </c>
      <c r="K2446" s="24" t="n">
        <v>-0</v>
      </c>
      <c r="L2446" s="24" t="n">
        <v>-0</v>
      </c>
      <c r="M2446" s="6" t="s">
        <f>=I2446+J2446+K2446+L2446</f>
      </c>
      <c r="N2446" s="22"/>
      <c r="O2446" s="22" t="s">
        <v>643</v>
      </c>
    </row>
    <row collapsed="false" customFormat="false" customHeight="false" hidden="false" ht="12.1" outlineLevel="0" r="2447">
      <c r="A2447" s="20" t="n">
        <v>46090.334826389</v>
      </c>
      <c r="B2447" s="16" t="s">
        <v>23</v>
      </c>
      <c r="C2447" s="16" t="s">
        <v>603</v>
      </c>
      <c r="D2447" s="16" t="s">
        <v>380</v>
      </c>
      <c r="E2447" s="16" t="s">
        <v>18</v>
      </c>
      <c r="F2447" s="16" t="s">
        <v>20</v>
      </c>
      <c r="G2447" s="7" t="n">
        <v>1</v>
      </c>
      <c r="H2447" s="6" t="n">
        <v>120</v>
      </c>
      <c r="I2447" s="6" t="n">
        <v>-120</v>
      </c>
      <c r="J2447" s="6" t="n">
        <v>-0</v>
      </c>
      <c r="K2447" s="6" t="n">
        <v>-0.29</v>
      </c>
      <c r="L2447" s="6" t="n">
        <v>-0</v>
      </c>
      <c r="M2447" s="6" t="s">
        <f>=I2447+J2447+K2447+L2447</f>
      </c>
      <c r="N2447" s="16"/>
      <c r="O2447" s="16" t="s">
        <v>859</v>
      </c>
    </row>
    <row collapsed="false" customFormat="false" customHeight="false" hidden="false" ht="12.1" outlineLevel="0" r="2448">
      <c r="A2448" s="20" t="n">
        <v>46090.335590278</v>
      </c>
      <c r="B2448" s="16" t="s">
        <v>116</v>
      </c>
      <c r="C2448" s="16" t="s">
        <v>618</v>
      </c>
      <c r="D2448" s="16" t="s">
        <v>380</v>
      </c>
      <c r="E2448" s="16" t="s">
        <v>92</v>
      </c>
      <c r="F2448" s="16" t="s">
        <v>20</v>
      </c>
      <c r="G2448" s="7" t="n">
        <v>1</v>
      </c>
      <c r="H2448" s="6" t="n">
        <v>88.399</v>
      </c>
      <c r="I2448" s="6" t="n">
        <v>-883.99</v>
      </c>
      <c r="J2448" s="6" t="n">
        <v>-32.55</v>
      </c>
      <c r="K2448" s="6" t="n">
        <v>-0.43</v>
      </c>
      <c r="L2448" s="6" t="n">
        <v>-0</v>
      </c>
      <c r="M2448" s="6" t="s">
        <f>=I2448+J2448+K2448+L2448</f>
      </c>
      <c r="N2448" s="16"/>
      <c r="O2448" s="16" t="s">
        <v>643</v>
      </c>
    </row>
    <row collapsed="false" customFormat="false" customHeight="false" hidden="false" ht="12.1" outlineLevel="0" r="2449">
      <c r="A2449" s="20" t="n">
        <v>46090.350590278</v>
      </c>
      <c r="B2449" s="16" t="s">
        <v>481</v>
      </c>
      <c r="C2449" s="16" t="s">
        <v>800</v>
      </c>
      <c r="D2449" s="16" t="s">
        <v>380</v>
      </c>
      <c r="E2449" s="16" t="s">
        <v>18</v>
      </c>
      <c r="F2449" s="16" t="s">
        <v>20</v>
      </c>
      <c r="G2449" s="7" t="n">
        <v>1000</v>
      </c>
      <c r="H2449" s="6" t="n">
        <v>0.13845</v>
      </c>
      <c r="I2449" s="6" t="n">
        <v>-138.45</v>
      </c>
      <c r="J2449" s="6" t="n">
        <v>-0</v>
      </c>
      <c r="K2449" s="6" t="n">
        <v>-0.33</v>
      </c>
      <c r="L2449" s="6" t="n">
        <v>-0</v>
      </c>
      <c r="M2449" s="6" t="s">
        <f>=I2449+J2449+K2449+L2449</f>
      </c>
      <c r="N2449" s="16"/>
      <c r="O2449" s="16" t="s">
        <v>859</v>
      </c>
    </row>
    <row collapsed="false" customFormat="false" customHeight="false" hidden="false" ht="12.1" outlineLevel="0" r="2450">
      <c r="A2450" s="21" t="n">
        <v>46090.356574074</v>
      </c>
      <c r="B2450" s="22" t="s">
        <v>535</v>
      </c>
      <c r="C2450" s="22" t="s">
        <v>194</v>
      </c>
      <c r="D2450" s="22" t="s">
        <v>535</v>
      </c>
      <c r="E2450" s="22" t="s">
        <v>535</v>
      </c>
      <c r="F2450" s="22" t="s">
        <v>20</v>
      </c>
      <c r="G2450" s="23" t="n">
        <v>1</v>
      </c>
      <c r="H2450" s="24" t="n">
        <v>170</v>
      </c>
      <c r="I2450" s="24" t="n">
        <v>170</v>
      </c>
      <c r="J2450" s="24" t="n">
        <v>0</v>
      </c>
      <c r="K2450" s="24" t="n">
        <v>-0</v>
      </c>
      <c r="L2450" s="24" t="n">
        <v>-0</v>
      </c>
      <c r="M2450" s="6" t="s">
        <f>=I2450+J2450+K2450+L2450</f>
      </c>
      <c r="N2450" s="22"/>
      <c r="O2450" s="22" t="s">
        <v>859</v>
      </c>
    </row>
    <row collapsed="false" customFormat="false" customHeight="false" hidden="false" ht="12.1" outlineLevel="0" r="2451">
      <c r="A2451" s="21" t="n">
        <v>46091.334398148</v>
      </c>
      <c r="B2451" s="22" t="s">
        <v>535</v>
      </c>
      <c r="C2451" s="22" t="s">
        <v>194</v>
      </c>
      <c r="D2451" s="22" t="s">
        <v>535</v>
      </c>
      <c r="E2451" s="22" t="s">
        <v>535</v>
      </c>
      <c r="F2451" s="22" t="s">
        <v>20</v>
      </c>
      <c r="G2451" s="23" t="n">
        <v>1</v>
      </c>
      <c r="H2451" s="24" t="n">
        <v>1995</v>
      </c>
      <c r="I2451" s="24" t="n">
        <v>1995</v>
      </c>
      <c r="J2451" s="24" t="n">
        <v>0</v>
      </c>
      <c r="K2451" s="24" t="n">
        <v>-0</v>
      </c>
      <c r="L2451" s="24" t="n">
        <v>-0</v>
      </c>
      <c r="M2451" s="6" t="s">
        <f>=I2451+J2451+K2451+L2451</f>
      </c>
      <c r="N2451" s="22"/>
      <c r="O2451" s="22" t="s">
        <v>865</v>
      </c>
    </row>
    <row collapsed="false" customFormat="false" customHeight="false" hidden="false" ht="12.1" outlineLevel="0" r="2452">
      <c r="A2452" s="20" t="n">
        <v>46091.439537037</v>
      </c>
      <c r="B2452" s="16" t="s">
        <v>468</v>
      </c>
      <c r="C2452" s="16" t="s">
        <v>733</v>
      </c>
      <c r="D2452" s="16" t="s">
        <v>380</v>
      </c>
      <c r="E2452" s="16" t="s">
        <v>92</v>
      </c>
      <c r="F2452" s="16" t="s">
        <v>20</v>
      </c>
      <c r="G2452" s="7" t="n">
        <v>2</v>
      </c>
      <c r="H2452" s="6" t="n">
        <v>89.77</v>
      </c>
      <c r="I2452" s="6" t="n">
        <v>-1795.4</v>
      </c>
      <c r="J2452" s="6" t="n">
        <v>-29.16</v>
      </c>
      <c r="K2452" s="6" t="n">
        <v>-4.31</v>
      </c>
      <c r="L2452" s="6" t="n">
        <v>-0</v>
      </c>
      <c r="M2452" s="6" t="s">
        <f>=I2452+J2452+K2452+L2452</f>
      </c>
      <c r="N2452" s="16"/>
      <c r="O2452" s="16" t="s">
        <v>865</v>
      </c>
    </row>
    <row collapsed="false" customFormat="false" customHeight="false" hidden="false" ht="12.1" outlineLevel="0" r="2453">
      <c r="A2453" s="20" t="n">
        <v>46091.5925</v>
      </c>
      <c r="B2453" s="16" t="s">
        <v>54</v>
      </c>
      <c r="C2453" s="16" t="s">
        <v>681</v>
      </c>
      <c r="D2453" s="16" t="s">
        <v>380</v>
      </c>
      <c r="E2453" s="16" t="s">
        <v>50</v>
      </c>
      <c r="F2453" s="16" t="s">
        <v>20</v>
      </c>
      <c r="G2453" s="7" t="n">
        <v>538</v>
      </c>
      <c r="H2453" s="6" t="n">
        <v>1.9158</v>
      </c>
      <c r="I2453" s="6" t="n">
        <v>-1030.7</v>
      </c>
      <c r="J2453" s="6" t="n">
        <v>-0</v>
      </c>
      <c r="K2453" s="6" t="n">
        <v>-0</v>
      </c>
      <c r="L2453" s="6" t="n">
        <v>-0</v>
      </c>
      <c r="M2453" s="6" t="s">
        <f>=I2453+J2453+K2453+L2453</f>
      </c>
      <c r="N2453" s="16"/>
      <c r="O2453" s="16" t="s">
        <v>679</v>
      </c>
    </row>
    <row collapsed="false" customFormat="false" customHeight="false" hidden="false" ht="12.1" outlineLevel="0" r="2454">
      <c r="A2454" s="21" t="n">
        <v>46091.592835648</v>
      </c>
      <c r="B2454" s="22" t="s">
        <v>535</v>
      </c>
      <c r="C2454" s="22" t="s">
        <v>194</v>
      </c>
      <c r="D2454" s="22" t="s">
        <v>535</v>
      </c>
      <c r="E2454" s="22" t="s">
        <v>535</v>
      </c>
      <c r="F2454" s="22" t="s">
        <v>20</v>
      </c>
      <c r="G2454" s="23" t="n">
        <v>1</v>
      </c>
      <c r="H2454" s="24" t="n">
        <v>1797.38</v>
      </c>
      <c r="I2454" s="24" t="n">
        <v>1797.38</v>
      </c>
      <c r="J2454" s="24" t="n">
        <v>0</v>
      </c>
      <c r="K2454" s="24" t="n">
        <v>-0</v>
      </c>
      <c r="L2454" s="24" t="n">
        <v>-0</v>
      </c>
      <c r="M2454" s="6" t="s">
        <f>=I2454+J2454+K2454+L2454</f>
      </c>
      <c r="N2454" s="22"/>
      <c r="O2454" s="22" t="s">
        <v>643</v>
      </c>
    </row>
    <row collapsed="false" customFormat="false" customHeight="false" hidden="false" ht="12.1" outlineLevel="0" r="2455">
      <c r="A2455" s="20" t="n">
        <v>46091.593252315</v>
      </c>
      <c r="B2455" s="16" t="s">
        <v>124</v>
      </c>
      <c r="C2455" s="16" t="s">
        <v>857</v>
      </c>
      <c r="D2455" s="16" t="s">
        <v>380</v>
      </c>
      <c r="E2455" s="16" t="s">
        <v>92</v>
      </c>
      <c r="F2455" s="16" t="s">
        <v>20</v>
      </c>
      <c r="G2455" s="7" t="n">
        <v>2</v>
      </c>
      <c r="H2455" s="6" t="n">
        <v>92.178</v>
      </c>
      <c r="I2455" s="6" t="n">
        <v>-1843.56</v>
      </c>
      <c r="J2455" s="6" t="n">
        <v>-99.72</v>
      </c>
      <c r="K2455" s="6" t="n">
        <v>-0.9</v>
      </c>
      <c r="L2455" s="6" t="n">
        <v>-0</v>
      </c>
      <c r="M2455" s="6" t="s">
        <f>=I2455+J2455+K2455+L2455</f>
      </c>
      <c r="N2455" s="16"/>
      <c r="O2455" s="16" t="s">
        <v>643</v>
      </c>
    </row>
    <row collapsed="false" customFormat="false" customHeight="false" hidden="false" ht="12.1" outlineLevel="0" r="2456">
      <c r="A2456" s="21" t="n">
        <v>46091.664270833</v>
      </c>
      <c r="B2456" s="22" t="s">
        <v>549</v>
      </c>
      <c r="C2456" s="22" t="s">
        <v>633</v>
      </c>
      <c r="D2456" s="22" t="s">
        <v>549</v>
      </c>
      <c r="E2456" s="22" t="s">
        <v>549</v>
      </c>
      <c r="F2456" s="22" t="s">
        <v>20</v>
      </c>
      <c r="G2456" s="23" t="n">
        <v>1</v>
      </c>
      <c r="H2456" s="24" t="n">
        <v>1</v>
      </c>
      <c r="I2456" s="24" t="n">
        <v>391.27</v>
      </c>
      <c r="J2456" s="24" t="n">
        <v>0</v>
      </c>
      <c r="K2456" s="24" t="n">
        <v>-0</v>
      </c>
      <c r="L2456" s="24" t="n">
        <v>-0</v>
      </c>
      <c r="M2456" s="6" t="s">
        <f>=I2456+J2456+K2456+L2456</f>
      </c>
      <c r="N2456" s="22"/>
      <c r="O2456" s="22" t="s">
        <v>596</v>
      </c>
    </row>
    <row collapsed="false" customFormat="false" customHeight="false" hidden="false" ht="12.1" outlineLevel="0" r="2457">
      <c r="A2457" s="20" t="n">
        <v>46091.74212963</v>
      </c>
      <c r="B2457" s="16" t="s">
        <v>446</v>
      </c>
      <c r="C2457" s="16" t="s">
        <v>629</v>
      </c>
      <c r="D2457" s="16" t="s">
        <v>380</v>
      </c>
      <c r="E2457" s="16" t="s">
        <v>50</v>
      </c>
      <c r="F2457" s="16" t="s">
        <v>20</v>
      </c>
      <c r="G2457" s="7" t="n">
        <v>4</v>
      </c>
      <c r="H2457" s="6" t="n">
        <v>100.58</v>
      </c>
      <c r="I2457" s="6" t="n">
        <v>-402.32</v>
      </c>
      <c r="J2457" s="6" t="n">
        <v>-0</v>
      </c>
      <c r="K2457" s="6" t="n">
        <v>-0</v>
      </c>
      <c r="L2457" s="6" t="n">
        <v>-0</v>
      </c>
      <c r="M2457" s="6" t="s">
        <f>=I2457+J2457+K2457+L2457</f>
      </c>
      <c r="N2457" s="16"/>
      <c r="O2457" s="16" t="s">
        <v>596</v>
      </c>
    </row>
    <row collapsed="false" customFormat="false" customHeight="false" hidden="false" ht="12.1" outlineLevel="0" r="2458">
      <c r="A2458" s="20" t="n">
        <v>46091.742511574</v>
      </c>
      <c r="B2458" s="16" t="s">
        <v>487</v>
      </c>
      <c r="C2458" s="16" t="s">
        <v>833</v>
      </c>
      <c r="D2458" s="16" t="s">
        <v>380</v>
      </c>
      <c r="E2458" s="16" t="s">
        <v>50</v>
      </c>
      <c r="F2458" s="16" t="s">
        <v>20</v>
      </c>
      <c r="G2458" s="7" t="n">
        <v>3</v>
      </c>
      <c r="H2458" s="6" t="n">
        <v>13.84</v>
      </c>
      <c r="I2458" s="6" t="n">
        <v>-41.52</v>
      </c>
      <c r="J2458" s="6" t="n">
        <v>-0</v>
      </c>
      <c r="K2458" s="6" t="n">
        <v>-0</v>
      </c>
      <c r="L2458" s="6" t="n">
        <v>-0</v>
      </c>
      <c r="M2458" s="6" t="s">
        <f>=I2458+J2458+K2458+L2458</f>
      </c>
      <c r="N2458" s="16"/>
      <c r="O2458" s="16" t="s">
        <v>596</v>
      </c>
    </row>
    <row collapsed="false" customFormat="false" customHeight="false" hidden="false" ht="12.1" outlineLevel="0" r="2459">
      <c r="A2459" s="33" t="n">
        <v>46091.821805556</v>
      </c>
      <c r="B2459" s="34" t="s">
        <v>597</v>
      </c>
      <c r="C2459" s="34" t="s">
        <v>866</v>
      </c>
      <c r="D2459" s="34" t="s">
        <v>597</v>
      </c>
      <c r="E2459" s="34" t="s">
        <v>597</v>
      </c>
      <c r="F2459" s="34" t="s">
        <v>20</v>
      </c>
      <c r="G2459" s="35" t="n">
        <v>1</v>
      </c>
      <c r="H2459" s="36" t="n">
        <v>-0.18</v>
      </c>
      <c r="I2459" s="36" t="n">
        <v>-0.18</v>
      </c>
      <c r="J2459" s="36" t="n">
        <v>0</v>
      </c>
      <c r="K2459" s="36" t="n">
        <v>-0</v>
      </c>
      <c r="L2459" s="36" t="n">
        <v>-0</v>
      </c>
      <c r="M2459" s="6" t="s">
        <f>=I2459+J2459+K2459+L2459</f>
      </c>
      <c r="N2459" s="34"/>
      <c r="O2459" s="34" t="s">
        <v>643</v>
      </c>
    </row>
    <row collapsed="false" customFormat="false" customHeight="false" hidden="false" ht="12.1" outlineLevel="0" r="2460">
      <c r="A2460" s="33" t="n">
        <v>46092.816840278</v>
      </c>
      <c r="B2460" s="34" t="s">
        <v>597</v>
      </c>
      <c r="C2460" s="34" t="s">
        <v>867</v>
      </c>
      <c r="D2460" s="34" t="s">
        <v>597</v>
      </c>
      <c r="E2460" s="34" t="s">
        <v>597</v>
      </c>
      <c r="F2460" s="34" t="s">
        <v>20</v>
      </c>
      <c r="G2460" s="35" t="n">
        <v>1</v>
      </c>
      <c r="H2460" s="36" t="n">
        <v>-0.37</v>
      </c>
      <c r="I2460" s="36" t="n">
        <v>-0.37</v>
      </c>
      <c r="J2460" s="36" t="n">
        <v>0</v>
      </c>
      <c r="K2460" s="36" t="n">
        <v>-0</v>
      </c>
      <c r="L2460" s="36" t="n">
        <v>-0</v>
      </c>
      <c r="M2460" s="6" t="s">
        <f>=I2460+J2460+K2460+L2460</f>
      </c>
      <c r="N2460" s="34"/>
      <c r="O2460" s="34" t="s">
        <v>643</v>
      </c>
    </row>
    <row collapsed="false" customFormat="false" customHeight="false" hidden="false" ht="12.1" outlineLevel="0" r="2461">
      <c r="A2461" s="20" t="n">
        <v>46093.937893519</v>
      </c>
      <c r="B2461" s="16" t="s">
        <v>23</v>
      </c>
      <c r="C2461" s="16" t="s">
        <v>603</v>
      </c>
      <c r="D2461" s="16" t="s">
        <v>380</v>
      </c>
      <c r="E2461" s="16" t="s">
        <v>18</v>
      </c>
      <c r="F2461" s="16" t="s">
        <v>20</v>
      </c>
      <c r="G2461" s="7" t="n">
        <v>1</v>
      </c>
      <c r="H2461" s="6" t="n">
        <v>115.48</v>
      </c>
      <c r="I2461" s="6" t="n">
        <v>-115.48</v>
      </c>
      <c r="J2461" s="6" t="n">
        <v>-0</v>
      </c>
      <c r="K2461" s="6" t="n">
        <v>-0.28</v>
      </c>
      <c r="L2461" s="6" t="n">
        <v>-0</v>
      </c>
      <c r="M2461" s="6" t="s">
        <f>=I2461+J2461+K2461+L2461</f>
      </c>
      <c r="N2461" s="16"/>
      <c r="O2461" s="16" t="s">
        <v>859</v>
      </c>
    </row>
    <row collapsed="false" customFormat="false" customHeight="false" hidden="false" ht="12.1" outlineLevel="0" r="2462">
      <c r="A2462" s="21" t="n">
        <v>46094</v>
      </c>
      <c r="B2462" s="22" t="s">
        <v>535</v>
      </c>
      <c r="C2462" s="22" t="s">
        <v>154</v>
      </c>
      <c r="D2462" s="22" t="s">
        <v>535</v>
      </c>
      <c r="E2462" s="22" t="s">
        <v>535</v>
      </c>
      <c r="F2462" s="22" t="s">
        <v>20</v>
      </c>
      <c r="G2462" s="23" t="n">
        <v>1</v>
      </c>
      <c r="H2462" s="24" t="n">
        <v>451.13</v>
      </c>
      <c r="I2462" s="24" t="n">
        <v>451.13</v>
      </c>
      <c r="J2462" s="24" t="n">
        <v>0</v>
      </c>
      <c r="K2462" s="24" t="n">
        <v>-0</v>
      </c>
      <c r="L2462" s="24" t="n">
        <v>-0</v>
      </c>
      <c r="M2462" s="6" t="s">
        <f>=I2462+J2462+K2462+L2462</f>
      </c>
      <c r="N2462" s="22"/>
      <c r="O2462" s="22" t="s">
        <v>639</v>
      </c>
    </row>
    <row collapsed="false" customFormat="false" customHeight="false" hidden="false" ht="12.1" outlineLevel="0" r="2463">
      <c r="A2463" s="20" t="n">
        <v>46094.614895833</v>
      </c>
      <c r="B2463" s="16" t="s">
        <v>17</v>
      </c>
      <c r="C2463" s="16" t="s">
        <v>538</v>
      </c>
      <c r="D2463" s="16" t="s">
        <v>380</v>
      </c>
      <c r="E2463" s="16" t="s">
        <v>18</v>
      </c>
      <c r="F2463" s="16" t="s">
        <v>20</v>
      </c>
      <c r="G2463" s="7" t="n">
        <v>2</v>
      </c>
      <c r="H2463" s="6" t="n">
        <v>317.5</v>
      </c>
      <c r="I2463" s="6" t="n">
        <v>-635</v>
      </c>
      <c r="J2463" s="6" t="n">
        <v>-0</v>
      </c>
      <c r="K2463" s="6" t="n">
        <v>-0.38</v>
      </c>
      <c r="L2463" s="6" t="n">
        <v>-0.19</v>
      </c>
      <c r="M2463" s="6" t="s">
        <f>=I2463+J2463+K2463+L2463</f>
      </c>
      <c r="N2463" s="16"/>
      <c r="O2463" s="16" t="s">
        <v>639</v>
      </c>
    </row>
    <row collapsed="false" customFormat="false" customHeight="false" hidden="false" ht="12.1" outlineLevel="0" r="2464">
      <c r="A2464" s="21" t="n">
        <v>46097.347974537</v>
      </c>
      <c r="B2464" s="22" t="s">
        <v>535</v>
      </c>
      <c r="C2464" s="22" t="s">
        <v>194</v>
      </c>
      <c r="D2464" s="22" t="s">
        <v>535</v>
      </c>
      <c r="E2464" s="22" t="s">
        <v>535</v>
      </c>
      <c r="F2464" s="22" t="s">
        <v>20</v>
      </c>
      <c r="G2464" s="23" t="n">
        <v>1</v>
      </c>
      <c r="H2464" s="24" t="n">
        <v>1000</v>
      </c>
      <c r="I2464" s="24" t="n">
        <v>1000</v>
      </c>
      <c r="J2464" s="24" t="n">
        <v>0</v>
      </c>
      <c r="K2464" s="24" t="n">
        <v>-0</v>
      </c>
      <c r="L2464" s="24" t="n">
        <v>-0</v>
      </c>
      <c r="M2464" s="6" t="s">
        <f>=I2464+J2464+K2464+L2464</f>
      </c>
      <c r="N2464" s="22"/>
      <c r="O2464" s="22" t="s">
        <v>679</v>
      </c>
    </row>
    <row collapsed="false" customFormat="false" customHeight="false" hidden="false" ht="12.1" outlineLevel="0" r="2465">
      <c r="A2465" s="21" t="n">
        <v>46097.366736111</v>
      </c>
      <c r="B2465" s="22" t="s">
        <v>644</v>
      </c>
      <c r="C2465" s="22" t="s">
        <v>645</v>
      </c>
      <c r="D2465" s="22" t="s">
        <v>549</v>
      </c>
      <c r="E2465" s="22" t="s">
        <v>549</v>
      </c>
      <c r="F2465" s="22" t="s">
        <v>20</v>
      </c>
      <c r="G2465" s="23" t="n">
        <v>1</v>
      </c>
      <c r="H2465" s="24" t="n">
        <v>53.2</v>
      </c>
      <c r="I2465" s="24" t="n">
        <v>53.2</v>
      </c>
      <c r="J2465" s="24" t="n">
        <v>0</v>
      </c>
      <c r="K2465" s="24" t="n">
        <v>-0</v>
      </c>
      <c r="L2465" s="24" t="n">
        <v>-0</v>
      </c>
      <c r="M2465" s="6" t="s">
        <f>=I2465+J2465+K2465+L2465</f>
      </c>
      <c r="N2465" s="22"/>
      <c r="O2465" s="22" t="s">
        <v>865</v>
      </c>
    </row>
    <row collapsed="false" customFormat="false" customHeight="false" hidden="false" ht="12.1" outlineLevel="0" r="2466">
      <c r="A2466" s="21" t="n">
        <v>46097.656666667</v>
      </c>
      <c r="B2466" s="22" t="s">
        <v>549</v>
      </c>
      <c r="C2466" s="22" t="s">
        <v>868</v>
      </c>
      <c r="D2466" s="22" t="s">
        <v>549</v>
      </c>
      <c r="E2466" s="22" t="s">
        <v>549</v>
      </c>
      <c r="F2466" s="22" t="s">
        <v>20</v>
      </c>
      <c r="G2466" s="23" t="n">
        <v>1</v>
      </c>
      <c r="H2466" s="24" t="n">
        <v>62.48</v>
      </c>
      <c r="I2466" s="24" t="n">
        <v>62.48</v>
      </c>
      <c r="J2466" s="24" t="n">
        <v>0</v>
      </c>
      <c r="K2466" s="24" t="n">
        <v>-0</v>
      </c>
      <c r="L2466" s="24" t="n">
        <v>-0</v>
      </c>
      <c r="M2466" s="6" t="s">
        <f>=I2466+J2466+K2466+L2466</f>
      </c>
      <c r="N2466" s="22"/>
      <c r="O2466" s="22" t="s">
        <v>865</v>
      </c>
    </row>
    <row collapsed="false" customFormat="false" customHeight="false" hidden="false" ht="12.1" outlineLevel="0" r="2467">
      <c r="A2467" s="20" t="n">
        <v>46097.760034722</v>
      </c>
      <c r="B2467" s="16" t="s">
        <v>58</v>
      </c>
      <c r="C2467" s="16" t="s">
        <v>682</v>
      </c>
      <c r="D2467" s="16" t="s">
        <v>380</v>
      </c>
      <c r="E2467" s="16" t="s">
        <v>50</v>
      </c>
      <c r="F2467" s="16" t="s">
        <v>20</v>
      </c>
      <c r="G2467" s="7" t="n">
        <v>1</v>
      </c>
      <c r="H2467" s="6" t="n">
        <v>200.56</v>
      </c>
      <c r="I2467" s="6" t="n">
        <v>-200.56</v>
      </c>
      <c r="J2467" s="6" t="n">
        <v>-0</v>
      </c>
      <c r="K2467" s="6" t="n">
        <v>-0</v>
      </c>
      <c r="L2467" s="6" t="n">
        <v>-0</v>
      </c>
      <c r="M2467" s="6" t="s">
        <f>=I2467+J2467+K2467+L2467</f>
      </c>
      <c r="N2467" s="16"/>
      <c r="O2467" s="16" t="s">
        <v>679</v>
      </c>
    </row>
    <row collapsed="false" customFormat="false" customHeight="false" hidden="false" ht="12.1" outlineLevel="0" r="2468">
      <c r="A2468" s="20" t="n">
        <v>46097.762418981</v>
      </c>
      <c r="B2468" s="16" t="s">
        <v>400</v>
      </c>
      <c r="C2468" s="16" t="s">
        <v>561</v>
      </c>
      <c r="D2468" s="16" t="s">
        <v>380</v>
      </c>
      <c r="E2468" s="16" t="s">
        <v>18</v>
      </c>
      <c r="F2468" s="16" t="s">
        <v>20</v>
      </c>
      <c r="G2468" s="7" t="n">
        <v>2</v>
      </c>
      <c r="H2468" s="6" t="n">
        <v>86.32</v>
      </c>
      <c r="I2468" s="6" t="n">
        <v>-172.64</v>
      </c>
      <c r="J2468" s="6" t="n">
        <v>-0</v>
      </c>
      <c r="K2468" s="6" t="n">
        <v>-0.41</v>
      </c>
      <c r="L2468" s="6" t="n">
        <v>-0</v>
      </c>
      <c r="M2468" s="6" t="s">
        <f>=I2468+J2468+K2468+L2468</f>
      </c>
      <c r="N2468" s="16"/>
      <c r="O2468" s="16" t="s">
        <v>859</v>
      </c>
    </row>
    <row collapsed="false" customFormat="false" customHeight="false" hidden="false" ht="12.1" outlineLevel="0" r="2469">
      <c r="A2469" s="21" t="n">
        <v>46098.658622685</v>
      </c>
      <c r="B2469" s="22" t="s">
        <v>644</v>
      </c>
      <c r="C2469" s="22" t="s">
        <v>855</v>
      </c>
      <c r="D2469" s="22" t="s">
        <v>549</v>
      </c>
      <c r="E2469" s="22" t="s">
        <v>549</v>
      </c>
      <c r="F2469" s="22" t="s">
        <v>20</v>
      </c>
      <c r="G2469" s="23" t="n">
        <v>1</v>
      </c>
      <c r="H2469" s="24" t="n">
        <v>2.88</v>
      </c>
      <c r="I2469" s="24" t="n">
        <v>2.88</v>
      </c>
      <c r="J2469" s="24" t="n">
        <v>0</v>
      </c>
      <c r="K2469" s="24" t="n">
        <v>-0</v>
      </c>
      <c r="L2469" s="24" t="n">
        <v>-0</v>
      </c>
      <c r="M2469" s="6" t="s">
        <f>=I2469+J2469+K2469+L2469</f>
      </c>
      <c r="N2469" s="22"/>
      <c r="O2469" s="22" t="s">
        <v>869</v>
      </c>
    </row>
    <row collapsed="false" customFormat="false" customHeight="false" hidden="false" ht="12.1" outlineLevel="0" r="2470">
      <c r="A2470" s="20" t="n">
        <v>46098.676215278</v>
      </c>
      <c r="B2470" s="16" t="s">
        <v>100</v>
      </c>
      <c r="C2470" s="16" t="s">
        <v>786</v>
      </c>
      <c r="D2470" s="16" t="s">
        <v>380</v>
      </c>
      <c r="E2470" s="16" t="s">
        <v>92</v>
      </c>
      <c r="F2470" s="16" t="s">
        <v>20</v>
      </c>
      <c r="G2470" s="7" t="n">
        <v>2</v>
      </c>
      <c r="H2470" s="6" t="n">
        <v>63.376</v>
      </c>
      <c r="I2470" s="6" t="n">
        <v>-1267.52</v>
      </c>
      <c r="J2470" s="6" t="n">
        <v>-13.42</v>
      </c>
      <c r="K2470" s="6" t="n">
        <v>-0.62</v>
      </c>
      <c r="L2470" s="6" t="n">
        <v>-0</v>
      </c>
      <c r="M2470" s="6" t="s">
        <f>=I2470+J2470+K2470+L2470</f>
      </c>
      <c r="N2470" s="16"/>
      <c r="O2470" s="16" t="s">
        <v>643</v>
      </c>
    </row>
    <row collapsed="false" customFormat="false" customHeight="false" hidden="false" ht="12.1" outlineLevel="0" r="2471">
      <c r="A2471" s="21" t="n">
        <v>46098.771875</v>
      </c>
      <c r="B2471" s="22" t="s">
        <v>535</v>
      </c>
      <c r="C2471" s="22" t="s">
        <v>194</v>
      </c>
      <c r="D2471" s="22" t="s">
        <v>535</v>
      </c>
      <c r="E2471" s="22" t="s">
        <v>535</v>
      </c>
      <c r="F2471" s="22" t="s">
        <v>20</v>
      </c>
      <c r="G2471" s="23" t="n">
        <v>1</v>
      </c>
      <c r="H2471" s="24" t="n">
        <v>1200</v>
      </c>
      <c r="I2471" s="24" t="n">
        <v>1200</v>
      </c>
      <c r="J2471" s="24" t="n">
        <v>0</v>
      </c>
      <c r="K2471" s="24" t="n">
        <v>-0</v>
      </c>
      <c r="L2471" s="24" t="n">
        <v>-0</v>
      </c>
      <c r="M2471" s="6" t="s">
        <f>=I2471+J2471+K2471+L2471</f>
      </c>
      <c r="N2471" s="22"/>
      <c r="O2471" s="22" t="s">
        <v>643</v>
      </c>
    </row>
    <row collapsed="false" customFormat="false" customHeight="false" hidden="false" ht="12.1" outlineLevel="0" r="2472">
      <c r="A2472" s="21" t="n">
        <v>46098.772199074</v>
      </c>
      <c r="B2472" s="22" t="s">
        <v>535</v>
      </c>
      <c r="C2472" s="22" t="s">
        <v>194</v>
      </c>
      <c r="D2472" s="22" t="s">
        <v>535</v>
      </c>
      <c r="E2472" s="22" t="s">
        <v>535</v>
      </c>
      <c r="F2472" s="22" t="s">
        <v>20</v>
      </c>
      <c r="G2472" s="23" t="n">
        <v>1</v>
      </c>
      <c r="H2472" s="24" t="n">
        <v>150</v>
      </c>
      <c r="I2472" s="24" t="n">
        <v>150</v>
      </c>
      <c r="J2472" s="24" t="n">
        <v>0</v>
      </c>
      <c r="K2472" s="24" t="n">
        <v>-0</v>
      </c>
      <c r="L2472" s="24" t="n">
        <v>-0</v>
      </c>
      <c r="M2472" s="6" t="s">
        <f>=I2472+J2472+K2472+L2472</f>
      </c>
      <c r="N2472" s="22"/>
      <c r="O2472" s="22" t="s">
        <v>859</v>
      </c>
    </row>
    <row collapsed="false" customFormat="false" customHeight="false" hidden="false" ht="12.1" outlineLevel="0" r="2473">
      <c r="A2473" s="29" t="n">
        <v>46099.523819444</v>
      </c>
      <c r="B2473" s="30" t="s">
        <v>446</v>
      </c>
      <c r="C2473" s="30" t="s">
        <v>629</v>
      </c>
      <c r="D2473" s="30" t="s">
        <v>381</v>
      </c>
      <c r="E2473" s="30" t="s">
        <v>50</v>
      </c>
      <c r="F2473" s="30" t="s">
        <v>20</v>
      </c>
      <c r="G2473" s="31" t="n">
        <v>-418</v>
      </c>
      <c r="H2473" s="32" t="n">
        <v>100.83</v>
      </c>
      <c r="I2473" s="32" t="n">
        <v>42146.94</v>
      </c>
      <c r="J2473" s="32" t="n">
        <v>0</v>
      </c>
      <c r="K2473" s="32" t="n">
        <v>-0</v>
      </c>
      <c r="L2473" s="32" t="n">
        <v>-0</v>
      </c>
      <c r="M2473" s="6" t="s">
        <f>=I2473+J2473+K2473+L2473</f>
      </c>
      <c r="N2473" s="30"/>
      <c r="O2473" s="30" t="s">
        <v>596</v>
      </c>
    </row>
    <row collapsed="false" customFormat="false" customHeight="false" hidden="false" ht="12.1" outlineLevel="0" r="2474">
      <c r="A2474" s="29" t="n">
        <v>46099.523993056</v>
      </c>
      <c r="B2474" s="30" t="s">
        <v>487</v>
      </c>
      <c r="C2474" s="30" t="s">
        <v>833</v>
      </c>
      <c r="D2474" s="30" t="s">
        <v>381</v>
      </c>
      <c r="E2474" s="30" t="s">
        <v>50</v>
      </c>
      <c r="F2474" s="30" t="s">
        <v>20</v>
      </c>
      <c r="G2474" s="31" t="n">
        <v>-40</v>
      </c>
      <c r="H2474" s="32" t="n">
        <v>14.01</v>
      </c>
      <c r="I2474" s="32" t="n">
        <v>560.4</v>
      </c>
      <c r="J2474" s="32" t="n">
        <v>0</v>
      </c>
      <c r="K2474" s="32" t="n">
        <v>-0</v>
      </c>
      <c r="L2474" s="32" t="n">
        <v>-0</v>
      </c>
      <c r="M2474" s="6" t="s">
        <f>=I2474+J2474+K2474+L2474</f>
      </c>
      <c r="N2474" s="30"/>
      <c r="O2474" s="30" t="s">
        <v>596</v>
      </c>
    </row>
    <row collapsed="false" customFormat="false" customHeight="false" hidden="false" ht="12.1" outlineLevel="0" r="2475">
      <c r="A2475" s="37" t="n">
        <v>46099.524166667</v>
      </c>
      <c r="B2475" s="38" t="s">
        <v>612</v>
      </c>
      <c r="C2475" s="38" t="s">
        <v>174</v>
      </c>
      <c r="D2475" s="38" t="s">
        <v>612</v>
      </c>
      <c r="E2475" s="38" t="s">
        <v>612</v>
      </c>
      <c r="F2475" s="38" t="s">
        <v>20</v>
      </c>
      <c r="G2475" s="39" t="n">
        <v>1</v>
      </c>
      <c r="H2475" s="40" t="n">
        <v>-1</v>
      </c>
      <c r="I2475" s="40" t="n">
        <v>-42693.83</v>
      </c>
      <c r="J2475" s="40" t="n">
        <v>0</v>
      </c>
      <c r="K2475" s="40" t="n">
        <v>-0</v>
      </c>
      <c r="L2475" s="40" t="n">
        <v>-0</v>
      </c>
      <c r="M2475" s="6" t="s">
        <f>=I2475+J2475+K2475+L2475</f>
      </c>
      <c r="N2475" s="38"/>
      <c r="O2475" s="38" t="s">
        <v>596</v>
      </c>
    </row>
    <row collapsed="false" customFormat="false" customHeight="false" hidden="false" ht="12.1" outlineLevel="0" r="2476">
      <c r="A2476" s="33" t="n">
        <v>46099.524166667</v>
      </c>
      <c r="B2476" s="34" t="s">
        <v>613</v>
      </c>
      <c r="C2476" s="34" t="s">
        <v>174</v>
      </c>
      <c r="D2476" s="34" t="s">
        <v>613</v>
      </c>
      <c r="E2476" s="34" t="s">
        <v>613</v>
      </c>
      <c r="F2476" s="34" t="s">
        <v>20</v>
      </c>
      <c r="G2476" s="35" t="n">
        <v>1</v>
      </c>
      <c r="H2476" s="36" t="n">
        <v>-21</v>
      </c>
      <c r="I2476" s="36" t="n">
        <v>-21</v>
      </c>
      <c r="J2476" s="36" t="n">
        <v>0</v>
      </c>
      <c r="K2476" s="36" t="n">
        <v>-0</v>
      </c>
      <c r="L2476" s="36" t="n">
        <v>-0</v>
      </c>
      <c r="M2476" s="6" t="s">
        <f>=I2476+J2476+K2476+L2476</f>
      </c>
      <c r="N2476" s="34"/>
      <c r="O2476" s="34" t="s">
        <v>596</v>
      </c>
    </row>
    <row collapsed="false" customFormat="false" customHeight="false" hidden="false" ht="12.1" outlineLevel="0" r="2477">
      <c r="A2477" s="21" t="n">
        <v>46099.525081019</v>
      </c>
      <c r="B2477" s="22" t="s">
        <v>535</v>
      </c>
      <c r="C2477" s="22" t="s">
        <v>194</v>
      </c>
      <c r="D2477" s="22" t="s">
        <v>535</v>
      </c>
      <c r="E2477" s="22" t="s">
        <v>535</v>
      </c>
      <c r="F2477" s="22" t="s">
        <v>20</v>
      </c>
      <c r="G2477" s="23" t="n">
        <v>1</v>
      </c>
      <c r="H2477" s="24" t="n">
        <v>42000</v>
      </c>
      <c r="I2477" s="24" t="n">
        <v>42000</v>
      </c>
      <c r="J2477" s="24" t="n">
        <v>0</v>
      </c>
      <c r="K2477" s="24" t="n">
        <v>-0</v>
      </c>
      <c r="L2477" s="24" t="n">
        <v>-0</v>
      </c>
      <c r="M2477" s="6" t="s">
        <f>=I2477+J2477+K2477+L2477</f>
      </c>
      <c r="N2477" s="22"/>
      <c r="O2477" s="22" t="s">
        <v>869</v>
      </c>
    </row>
    <row collapsed="false" customFormat="false" customHeight="false" hidden="false" ht="12.1" outlineLevel="0" r="2478">
      <c r="A2478" s="33" t="n">
        <v>46099.820671296</v>
      </c>
      <c r="B2478" s="34" t="s">
        <v>597</v>
      </c>
      <c r="C2478" s="34" t="s">
        <v>870</v>
      </c>
      <c r="D2478" s="34" t="s">
        <v>597</v>
      </c>
      <c r="E2478" s="34" t="s">
        <v>597</v>
      </c>
      <c r="F2478" s="34" t="s">
        <v>20</v>
      </c>
      <c r="G2478" s="35" t="n">
        <v>1</v>
      </c>
      <c r="H2478" s="36" t="n">
        <v>-0.25</v>
      </c>
      <c r="I2478" s="36" t="n">
        <v>-0.25</v>
      </c>
      <c r="J2478" s="36" t="n">
        <v>0</v>
      </c>
      <c r="K2478" s="36" t="n">
        <v>-0</v>
      </c>
      <c r="L2478" s="36" t="n">
        <v>-0</v>
      </c>
      <c r="M2478" s="6" t="s">
        <f>=I2478+J2478+K2478+L2478</f>
      </c>
      <c r="N2478" s="34"/>
      <c r="O2478" s="34" t="s">
        <v>643</v>
      </c>
    </row>
    <row collapsed="false" customFormat="false" customHeight="false" hidden="false" ht="12.1" outlineLevel="0" r="2479">
      <c r="A2479" s="20" t="n">
        <v>46099.92744213</v>
      </c>
      <c r="B2479" s="16" t="s">
        <v>410</v>
      </c>
      <c r="C2479" s="16" t="s">
        <v>577</v>
      </c>
      <c r="D2479" s="16" t="s">
        <v>380</v>
      </c>
      <c r="E2479" s="16" t="s">
        <v>18</v>
      </c>
      <c r="F2479" s="16" t="s">
        <v>20</v>
      </c>
      <c r="G2479" s="7" t="n">
        <v>1000</v>
      </c>
      <c r="H2479" s="6" t="n">
        <v>0.4551</v>
      </c>
      <c r="I2479" s="6" t="n">
        <v>-455.1</v>
      </c>
      <c r="J2479" s="6" t="n">
        <v>-0</v>
      </c>
      <c r="K2479" s="6" t="n">
        <v>-1.09</v>
      </c>
      <c r="L2479" s="6" t="n">
        <v>-0</v>
      </c>
      <c r="M2479" s="6" t="s">
        <f>=I2479+J2479+K2479+L2479</f>
      </c>
      <c r="N2479" s="16"/>
      <c r="O2479" s="16" t="s">
        <v>859</v>
      </c>
    </row>
    <row collapsed="false" customFormat="false" customHeight="false" hidden="false" ht="12.1" outlineLevel="0" r="2480">
      <c r="A2480" s="20" t="n">
        <v>46099.927638889</v>
      </c>
      <c r="B2480" s="16" t="s">
        <v>409</v>
      </c>
      <c r="C2480" s="16" t="s">
        <v>573</v>
      </c>
      <c r="D2480" s="16" t="s">
        <v>380</v>
      </c>
      <c r="E2480" s="16" t="s">
        <v>18</v>
      </c>
      <c r="F2480" s="16" t="s">
        <v>20</v>
      </c>
      <c r="G2480" s="7" t="n">
        <v>1</v>
      </c>
      <c r="H2480" s="6" t="n">
        <v>304.15</v>
      </c>
      <c r="I2480" s="6" t="n">
        <v>-304.15</v>
      </c>
      <c r="J2480" s="6" t="n">
        <v>-0</v>
      </c>
      <c r="K2480" s="6" t="n">
        <v>-0.73</v>
      </c>
      <c r="L2480" s="6" t="n">
        <v>-0</v>
      </c>
      <c r="M2480" s="6" t="s">
        <f>=I2480+J2480+K2480+L2480</f>
      </c>
      <c r="N2480" s="16"/>
      <c r="O2480" s="16" t="s">
        <v>859</v>
      </c>
    </row>
    <row collapsed="false" customFormat="false" customHeight="false" hidden="false" ht="12.1" outlineLevel="0" r="2481">
      <c r="A2481" s="21" t="n">
        <v>46099.928634259</v>
      </c>
      <c r="B2481" s="22" t="s">
        <v>535</v>
      </c>
      <c r="C2481" s="22" t="s">
        <v>194</v>
      </c>
      <c r="D2481" s="22" t="s">
        <v>535</v>
      </c>
      <c r="E2481" s="22" t="s">
        <v>535</v>
      </c>
      <c r="F2481" s="22" t="s">
        <v>20</v>
      </c>
      <c r="G2481" s="23" t="n">
        <v>1</v>
      </c>
      <c r="H2481" s="24" t="n">
        <v>733</v>
      </c>
      <c r="I2481" s="24" t="n">
        <v>733</v>
      </c>
      <c r="J2481" s="24" t="n">
        <v>0</v>
      </c>
      <c r="K2481" s="24" t="n">
        <v>-0</v>
      </c>
      <c r="L2481" s="24" t="n">
        <v>-0</v>
      </c>
      <c r="M2481" s="6" t="s">
        <f>=I2481+J2481+K2481+L2481</f>
      </c>
      <c r="N2481" s="22"/>
      <c r="O2481" s="22" t="s">
        <v>859</v>
      </c>
    </row>
    <row collapsed="false" customFormat="false" customHeight="false" hidden="false" ht="12.1" outlineLevel="0" r="2482">
      <c r="A2482" s="21" t="n">
        <v>46100.115729167</v>
      </c>
      <c r="B2482" s="22" t="s">
        <v>613</v>
      </c>
      <c r="C2482" s="22" t="s">
        <v>174</v>
      </c>
      <c r="D2482" s="22" t="s">
        <v>549</v>
      </c>
      <c r="E2482" s="22" t="s">
        <v>549</v>
      </c>
      <c r="F2482" s="22" t="s">
        <v>20</v>
      </c>
      <c r="G2482" s="23" t="n">
        <v>1</v>
      </c>
      <c r="H2482" s="24" t="n">
        <v>18</v>
      </c>
      <c r="I2482" s="24" t="n">
        <v>18</v>
      </c>
      <c r="J2482" s="24" t="n">
        <v>0</v>
      </c>
      <c r="K2482" s="24" t="n">
        <v>-0</v>
      </c>
      <c r="L2482" s="24" t="n">
        <v>-0</v>
      </c>
      <c r="M2482" s="6" t="s">
        <f>=I2482+J2482+K2482+L2482</f>
      </c>
      <c r="N2482" s="22"/>
      <c r="O2482" s="22" t="s">
        <v>596</v>
      </c>
    </row>
    <row collapsed="false" customFormat="false" customHeight="false" hidden="false" ht="12.1" outlineLevel="0" r="2483">
      <c r="A2483" s="37" t="n">
        <v>46100.745358796</v>
      </c>
      <c r="B2483" s="38" t="s">
        <v>612</v>
      </c>
      <c r="C2483" s="38" t="s">
        <v>174</v>
      </c>
      <c r="D2483" s="38" t="s">
        <v>612</v>
      </c>
      <c r="E2483" s="38" t="s">
        <v>612</v>
      </c>
      <c r="F2483" s="38" t="s">
        <v>20</v>
      </c>
      <c r="G2483" s="39" t="n">
        <v>1</v>
      </c>
      <c r="H2483" s="40" t="n">
        <v>-1</v>
      </c>
      <c r="I2483" s="40" t="n">
        <v>-18</v>
      </c>
      <c r="J2483" s="40" t="n">
        <v>0</v>
      </c>
      <c r="K2483" s="40" t="n">
        <v>-0</v>
      </c>
      <c r="L2483" s="40" t="n">
        <v>-0</v>
      </c>
      <c r="M2483" s="6" t="s">
        <f>=I2483+J2483+K2483+L2483</f>
      </c>
      <c r="N2483" s="38"/>
      <c r="O2483" s="38" t="s">
        <v>596</v>
      </c>
    </row>
    <row collapsed="false" customFormat="false" customHeight="false" hidden="false" ht="12.1" outlineLevel="0" r="2484">
      <c r="A2484" s="20" t="n">
        <v>46101.472986111</v>
      </c>
      <c r="B2484" s="16" t="s">
        <v>65</v>
      </c>
      <c r="C2484" s="16" t="s">
        <v>871</v>
      </c>
      <c r="D2484" s="16" t="s">
        <v>380</v>
      </c>
      <c r="E2484" s="16" t="s">
        <v>50</v>
      </c>
      <c r="F2484" s="16" t="s">
        <v>20</v>
      </c>
      <c r="G2484" s="7" t="n">
        <v>4</v>
      </c>
      <c r="H2484" s="6" t="n">
        <v>164.68</v>
      </c>
      <c r="I2484" s="6" t="n">
        <v>-658.72</v>
      </c>
      <c r="J2484" s="6" t="n">
        <v>-0</v>
      </c>
      <c r="K2484" s="6" t="n">
        <v>-0</v>
      </c>
      <c r="L2484" s="6" t="n">
        <v>-0</v>
      </c>
      <c r="M2484" s="6" t="s">
        <f>=I2484+J2484+K2484+L2484</f>
      </c>
      <c r="N2484" s="16"/>
      <c r="O2484" s="16" t="s">
        <v>679</v>
      </c>
    </row>
    <row collapsed="false" customFormat="false" customHeight="false" hidden="false" ht="12.1" outlineLevel="0" r="2485">
      <c r="A2485" s="20" t="n">
        <v>46101.473680556</v>
      </c>
      <c r="B2485" s="16" t="s">
        <v>65</v>
      </c>
      <c r="C2485" s="16" t="s">
        <v>871</v>
      </c>
      <c r="D2485" s="16" t="s">
        <v>380</v>
      </c>
      <c r="E2485" s="16" t="s">
        <v>50</v>
      </c>
      <c r="F2485" s="16" t="s">
        <v>20</v>
      </c>
      <c r="G2485" s="7" t="n">
        <v>1</v>
      </c>
      <c r="H2485" s="6" t="n">
        <v>164.68</v>
      </c>
      <c r="I2485" s="6" t="n">
        <v>-164.68</v>
      </c>
      <c r="J2485" s="6" t="n">
        <v>-0</v>
      </c>
      <c r="K2485" s="6" t="n">
        <v>-0</v>
      </c>
      <c r="L2485" s="6" t="n">
        <v>-0</v>
      </c>
      <c r="M2485" s="6" t="s">
        <f>=I2485+J2485+K2485+L2485</f>
      </c>
      <c r="N2485" s="16"/>
      <c r="O2485" s="16" t="s">
        <v>679</v>
      </c>
    </row>
    <row collapsed="false" customFormat="false" customHeight="false" hidden="false" ht="12.1" outlineLevel="0" r="2486">
      <c r="A2486" s="21" t="n">
        <v>46104.32130787</v>
      </c>
      <c r="B2486" s="22" t="s">
        <v>535</v>
      </c>
      <c r="C2486" s="22" t="s">
        <v>194</v>
      </c>
      <c r="D2486" s="22" t="s">
        <v>535</v>
      </c>
      <c r="E2486" s="22" t="s">
        <v>535</v>
      </c>
      <c r="F2486" s="22" t="s">
        <v>20</v>
      </c>
      <c r="G2486" s="23" t="n">
        <v>1</v>
      </c>
      <c r="H2486" s="24" t="n">
        <v>145</v>
      </c>
      <c r="I2486" s="24" t="n">
        <v>145</v>
      </c>
      <c r="J2486" s="24" t="n">
        <v>0</v>
      </c>
      <c r="K2486" s="24" t="n">
        <v>-0</v>
      </c>
      <c r="L2486" s="24" t="n">
        <v>-0</v>
      </c>
      <c r="M2486" s="6" t="s">
        <f>=I2486+J2486+K2486+L2486</f>
      </c>
      <c r="N2486" s="22"/>
      <c r="O2486" s="22" t="s">
        <v>679</v>
      </c>
    </row>
    <row collapsed="false" customFormat="false" customHeight="false" hidden="false" ht="12.1" outlineLevel="0" r="2487">
      <c r="A2487" s="20" t="n">
        <v>46104.324537037</v>
      </c>
      <c r="B2487" s="16" t="s">
        <v>409</v>
      </c>
      <c r="C2487" s="16" t="s">
        <v>573</v>
      </c>
      <c r="D2487" s="16" t="s">
        <v>380</v>
      </c>
      <c r="E2487" s="16" t="s">
        <v>18</v>
      </c>
      <c r="F2487" s="16" t="s">
        <v>20</v>
      </c>
      <c r="G2487" s="7" t="n">
        <v>1</v>
      </c>
      <c r="H2487" s="6" t="n">
        <v>288.55</v>
      </c>
      <c r="I2487" s="6" t="n">
        <v>-288.55</v>
      </c>
      <c r="J2487" s="6" t="n">
        <v>-0</v>
      </c>
      <c r="K2487" s="6" t="n">
        <v>-0.69</v>
      </c>
      <c r="L2487" s="6" t="n">
        <v>-0</v>
      </c>
      <c r="M2487" s="6" t="s">
        <f>=I2487+J2487+K2487+L2487</f>
      </c>
      <c r="N2487" s="16"/>
      <c r="O2487" s="16" t="s">
        <v>859</v>
      </c>
    </row>
    <row collapsed="false" customFormat="false" customHeight="false" hidden="false" ht="12.1" outlineLevel="0" r="2488">
      <c r="A2488" s="20" t="n">
        <v>46104.325196759</v>
      </c>
      <c r="B2488" s="16" t="s">
        <v>479</v>
      </c>
      <c r="C2488" s="16" t="s">
        <v>793</v>
      </c>
      <c r="D2488" s="16" t="s">
        <v>380</v>
      </c>
      <c r="E2488" s="16" t="s">
        <v>18</v>
      </c>
      <c r="F2488" s="16" t="s">
        <v>20</v>
      </c>
      <c r="G2488" s="7" t="n">
        <v>10</v>
      </c>
      <c r="H2488" s="6" t="n">
        <v>101.42</v>
      </c>
      <c r="I2488" s="6" t="n">
        <v>-1014.2</v>
      </c>
      <c r="J2488" s="6" t="n">
        <v>-0</v>
      </c>
      <c r="K2488" s="6" t="n">
        <v>-2.43</v>
      </c>
      <c r="L2488" s="6" t="n">
        <v>-0</v>
      </c>
      <c r="M2488" s="6" t="s">
        <f>=I2488+J2488+K2488+L2488</f>
      </c>
      <c r="N2488" s="16"/>
      <c r="O2488" s="16" t="s">
        <v>859</v>
      </c>
    </row>
    <row collapsed="false" customFormat="false" customHeight="false" hidden="false" ht="12.1" outlineLevel="0" r="2489">
      <c r="A2489" s="20" t="n">
        <v>46104.326886574</v>
      </c>
      <c r="B2489" s="16" t="s">
        <v>54</v>
      </c>
      <c r="C2489" s="16" t="s">
        <v>681</v>
      </c>
      <c r="D2489" s="16" t="s">
        <v>380</v>
      </c>
      <c r="E2489" s="16" t="s">
        <v>50</v>
      </c>
      <c r="F2489" s="16" t="s">
        <v>20</v>
      </c>
      <c r="G2489" s="7" t="n">
        <v>137</v>
      </c>
      <c r="H2489" s="6" t="n">
        <v>1.9388</v>
      </c>
      <c r="I2489" s="6" t="n">
        <v>-265.62</v>
      </c>
      <c r="J2489" s="6" t="n">
        <v>-0</v>
      </c>
      <c r="K2489" s="6" t="n">
        <v>-0</v>
      </c>
      <c r="L2489" s="6" t="n">
        <v>-0</v>
      </c>
      <c r="M2489" s="6" t="s">
        <f>=I2489+J2489+K2489+L2489</f>
      </c>
      <c r="N2489" s="16"/>
      <c r="O2489" s="16" t="s">
        <v>679</v>
      </c>
    </row>
    <row collapsed="false" customFormat="false" customHeight="false" hidden="false" ht="12.1" outlineLevel="0" r="2490">
      <c r="A2490" s="20" t="n">
        <v>46104.327361111</v>
      </c>
      <c r="B2490" s="16" t="s">
        <v>54</v>
      </c>
      <c r="C2490" s="16" t="s">
        <v>681</v>
      </c>
      <c r="D2490" s="16" t="s">
        <v>380</v>
      </c>
      <c r="E2490" s="16" t="s">
        <v>50</v>
      </c>
      <c r="F2490" s="16" t="s">
        <v>20</v>
      </c>
      <c r="G2490" s="7" t="n">
        <v>4</v>
      </c>
      <c r="H2490" s="6" t="n">
        <v>1.9388</v>
      </c>
      <c r="I2490" s="6" t="n">
        <v>-7.76</v>
      </c>
      <c r="J2490" s="6" t="n">
        <v>-0</v>
      </c>
      <c r="K2490" s="6" t="n">
        <v>-0</v>
      </c>
      <c r="L2490" s="6" t="n">
        <v>-0</v>
      </c>
      <c r="M2490" s="6" t="s">
        <f>=I2490+J2490+K2490+L2490</f>
      </c>
      <c r="N2490" s="16"/>
      <c r="O2490" s="16" t="s">
        <v>679</v>
      </c>
    </row>
    <row collapsed="false" customFormat="false" customHeight="false" hidden="false" ht="12.1" outlineLevel="0" r="2491">
      <c r="A2491" s="20" t="n">
        <v>46104.327361111</v>
      </c>
      <c r="B2491" s="16" t="s">
        <v>54</v>
      </c>
      <c r="C2491" s="16" t="s">
        <v>681</v>
      </c>
      <c r="D2491" s="16" t="s">
        <v>380</v>
      </c>
      <c r="E2491" s="16" t="s">
        <v>50</v>
      </c>
      <c r="F2491" s="16" t="s">
        <v>20</v>
      </c>
      <c r="G2491" s="7" t="n">
        <v>4</v>
      </c>
      <c r="H2491" s="6" t="n">
        <v>1.9388</v>
      </c>
      <c r="I2491" s="6" t="n">
        <v>-7.76</v>
      </c>
      <c r="J2491" s="6" t="n">
        <v>-0</v>
      </c>
      <c r="K2491" s="6" t="n">
        <v>-0</v>
      </c>
      <c r="L2491" s="6" t="n">
        <v>-0</v>
      </c>
      <c r="M2491" s="6" t="s">
        <f>=I2491+J2491+K2491+L2491</f>
      </c>
      <c r="N2491" s="16"/>
      <c r="O2491" s="16" t="s">
        <v>679</v>
      </c>
    </row>
    <row collapsed="false" customFormat="false" customHeight="false" hidden="false" ht="12.1" outlineLevel="0" r="2492">
      <c r="A2492" s="20" t="n">
        <v>46104.327361111</v>
      </c>
      <c r="B2492" s="16" t="s">
        <v>54</v>
      </c>
      <c r="C2492" s="16" t="s">
        <v>681</v>
      </c>
      <c r="D2492" s="16" t="s">
        <v>380</v>
      </c>
      <c r="E2492" s="16" t="s">
        <v>50</v>
      </c>
      <c r="F2492" s="16" t="s">
        <v>20</v>
      </c>
      <c r="G2492" s="7" t="n">
        <v>4</v>
      </c>
      <c r="H2492" s="6" t="n">
        <v>1.9388</v>
      </c>
      <c r="I2492" s="6" t="n">
        <v>-7.76</v>
      </c>
      <c r="J2492" s="6" t="n">
        <v>-0</v>
      </c>
      <c r="K2492" s="6" t="n">
        <v>-0</v>
      </c>
      <c r="L2492" s="6" t="n">
        <v>-0</v>
      </c>
      <c r="M2492" s="6" t="s">
        <f>=I2492+J2492+K2492+L2492</f>
      </c>
      <c r="N2492" s="16"/>
      <c r="O2492" s="16" t="s">
        <v>679</v>
      </c>
    </row>
    <row collapsed="false" customFormat="false" customHeight="false" hidden="false" ht="12.1" outlineLevel="0" r="2493">
      <c r="A2493" s="20" t="n">
        <v>46104.327361111</v>
      </c>
      <c r="B2493" s="16" t="s">
        <v>54</v>
      </c>
      <c r="C2493" s="16" t="s">
        <v>681</v>
      </c>
      <c r="D2493" s="16" t="s">
        <v>380</v>
      </c>
      <c r="E2493" s="16" t="s">
        <v>50</v>
      </c>
      <c r="F2493" s="16" t="s">
        <v>20</v>
      </c>
      <c r="G2493" s="7" t="n">
        <v>4</v>
      </c>
      <c r="H2493" s="6" t="n">
        <v>1.9388</v>
      </c>
      <c r="I2493" s="6" t="n">
        <v>-7.76</v>
      </c>
      <c r="J2493" s="6" t="n">
        <v>-0</v>
      </c>
      <c r="K2493" s="6" t="n">
        <v>-0</v>
      </c>
      <c r="L2493" s="6" t="n">
        <v>-0</v>
      </c>
      <c r="M2493" s="6" t="s">
        <f>=I2493+J2493+K2493+L2493</f>
      </c>
      <c r="N2493" s="16"/>
      <c r="O2493" s="16" t="s">
        <v>679</v>
      </c>
    </row>
    <row collapsed="false" customFormat="false" customHeight="false" hidden="false" ht="12.1" outlineLevel="0" r="2494">
      <c r="A2494" s="20" t="n">
        <v>46104.327372685</v>
      </c>
      <c r="B2494" s="16" t="s">
        <v>54</v>
      </c>
      <c r="C2494" s="16" t="s">
        <v>681</v>
      </c>
      <c r="D2494" s="16" t="s">
        <v>380</v>
      </c>
      <c r="E2494" s="16" t="s">
        <v>50</v>
      </c>
      <c r="F2494" s="16" t="s">
        <v>20</v>
      </c>
      <c r="G2494" s="7" t="n">
        <v>4</v>
      </c>
      <c r="H2494" s="6" t="n">
        <v>1.9388</v>
      </c>
      <c r="I2494" s="6" t="n">
        <v>-7.76</v>
      </c>
      <c r="J2494" s="6" t="n">
        <v>-0</v>
      </c>
      <c r="K2494" s="6" t="n">
        <v>-0</v>
      </c>
      <c r="L2494" s="6" t="n">
        <v>-0</v>
      </c>
      <c r="M2494" s="6" t="s">
        <f>=I2494+J2494+K2494+L2494</f>
      </c>
      <c r="N2494" s="16"/>
      <c r="O2494" s="16" t="s">
        <v>679</v>
      </c>
    </row>
    <row collapsed="false" customFormat="false" customHeight="false" hidden="false" ht="12.1" outlineLevel="0" r="2495">
      <c r="A2495" s="20" t="n">
        <v>46104.337384259</v>
      </c>
      <c r="B2495" s="16" t="s">
        <v>482</v>
      </c>
      <c r="C2495" s="16" t="s">
        <v>801</v>
      </c>
      <c r="D2495" s="16" t="s">
        <v>380</v>
      </c>
      <c r="E2495" s="16" t="s">
        <v>18</v>
      </c>
      <c r="F2495" s="16" t="s">
        <v>20</v>
      </c>
      <c r="G2495" s="7" t="n">
        <v>1</v>
      </c>
      <c r="H2495" s="6" t="n">
        <v>412.1</v>
      </c>
      <c r="I2495" s="6" t="n">
        <v>-412.1</v>
      </c>
      <c r="J2495" s="6" t="n">
        <v>-0</v>
      </c>
      <c r="K2495" s="6" t="n">
        <v>-0.99</v>
      </c>
      <c r="L2495" s="6" t="n">
        <v>-0</v>
      </c>
      <c r="M2495" s="6" t="s">
        <f>=I2495+J2495+K2495+L2495</f>
      </c>
      <c r="N2495" s="16"/>
      <c r="O2495" s="16" t="s">
        <v>859</v>
      </c>
    </row>
    <row collapsed="false" customFormat="false" customHeight="false" hidden="false" ht="12.1" outlineLevel="0" r="2496">
      <c r="A2496" s="21" t="n">
        <v>46104.418946759</v>
      </c>
      <c r="B2496" s="22" t="s">
        <v>535</v>
      </c>
      <c r="C2496" s="22" t="s">
        <v>194</v>
      </c>
      <c r="D2496" s="22" t="s">
        <v>535</v>
      </c>
      <c r="E2496" s="22" t="s">
        <v>535</v>
      </c>
      <c r="F2496" s="22" t="s">
        <v>20</v>
      </c>
      <c r="G2496" s="23" t="n">
        <v>1</v>
      </c>
      <c r="H2496" s="24" t="n">
        <v>1714.73</v>
      </c>
      <c r="I2496" s="24" t="n">
        <v>1714.73</v>
      </c>
      <c r="J2496" s="24" t="n">
        <v>0</v>
      </c>
      <c r="K2496" s="24" t="n">
        <v>-0</v>
      </c>
      <c r="L2496" s="24" t="n">
        <v>-0</v>
      </c>
      <c r="M2496" s="6" t="s">
        <f>=I2496+J2496+K2496+L2496</f>
      </c>
      <c r="N2496" s="22"/>
      <c r="O2496" s="22" t="s">
        <v>859</v>
      </c>
    </row>
    <row collapsed="false" customFormat="false" customHeight="false" hidden="false" ht="12.1" outlineLevel="0" r="2497">
      <c r="A2497" s="21" t="n">
        <v>46104.420925926</v>
      </c>
      <c r="B2497" s="22" t="s">
        <v>535</v>
      </c>
      <c r="C2497" s="22" t="s">
        <v>194</v>
      </c>
      <c r="D2497" s="22" t="s">
        <v>535</v>
      </c>
      <c r="E2497" s="22" t="s">
        <v>535</v>
      </c>
      <c r="F2497" s="22" t="s">
        <v>20</v>
      </c>
      <c r="G2497" s="23" t="n">
        <v>1</v>
      </c>
      <c r="H2497" s="24" t="n">
        <v>1000</v>
      </c>
      <c r="I2497" s="24" t="n">
        <v>1000</v>
      </c>
      <c r="J2497" s="24" t="n">
        <v>0</v>
      </c>
      <c r="K2497" s="24" t="n">
        <v>-0</v>
      </c>
      <c r="L2497" s="24" t="n">
        <v>-0</v>
      </c>
      <c r="M2497" s="6" t="s">
        <f>=I2497+J2497+K2497+L2497</f>
      </c>
      <c r="N2497" s="22"/>
      <c r="O2497" s="22" t="s">
        <v>865</v>
      </c>
    </row>
    <row collapsed="false" customFormat="false" customHeight="false" hidden="false" ht="12.1" outlineLevel="0" r="2498">
      <c r="A2498" s="21" t="n">
        <v>46104.421284722</v>
      </c>
      <c r="B2498" s="22" t="s">
        <v>535</v>
      </c>
      <c r="C2498" s="22" t="s">
        <v>194</v>
      </c>
      <c r="D2498" s="22" t="s">
        <v>535</v>
      </c>
      <c r="E2498" s="22" t="s">
        <v>535</v>
      </c>
      <c r="F2498" s="22" t="s">
        <v>20</v>
      </c>
      <c r="G2498" s="23" t="n">
        <v>1</v>
      </c>
      <c r="H2498" s="24" t="n">
        <v>2000</v>
      </c>
      <c r="I2498" s="24" t="n">
        <v>2000</v>
      </c>
      <c r="J2498" s="24" t="n">
        <v>0</v>
      </c>
      <c r="K2498" s="24" t="n">
        <v>-0</v>
      </c>
      <c r="L2498" s="24" t="n">
        <v>-0</v>
      </c>
      <c r="M2498" s="6" t="s">
        <f>=I2498+J2498+K2498+L2498</f>
      </c>
      <c r="N2498" s="22"/>
      <c r="O2498" s="22" t="s">
        <v>869</v>
      </c>
    </row>
    <row collapsed="false" customFormat="false" customHeight="false" hidden="false" ht="12.1" outlineLevel="0" r="2499">
      <c r="A2499" s="20" t="n">
        <v>46104.431284722</v>
      </c>
      <c r="B2499" s="16" t="s">
        <v>489</v>
      </c>
      <c r="C2499" s="16" t="s">
        <v>872</v>
      </c>
      <c r="D2499" s="16" t="s">
        <v>380</v>
      </c>
      <c r="E2499" s="16" t="s">
        <v>92</v>
      </c>
      <c r="F2499" s="16" t="s">
        <v>20</v>
      </c>
      <c r="G2499" s="7" t="n">
        <v>1</v>
      </c>
      <c r="H2499" s="6" t="n">
        <v>77.12</v>
      </c>
      <c r="I2499" s="6" t="n">
        <v>-616.96</v>
      </c>
      <c r="J2499" s="6" t="n">
        <v>-3.33</v>
      </c>
      <c r="K2499" s="6" t="n">
        <v>-1.48</v>
      </c>
      <c r="L2499" s="6" t="n">
        <v>-0</v>
      </c>
      <c r="M2499" s="6" t="s">
        <f>=I2499+J2499+K2499+L2499</f>
      </c>
      <c r="N2499" s="16"/>
      <c r="O2499" s="16" t="s">
        <v>865</v>
      </c>
    </row>
    <row collapsed="false" customFormat="false" customHeight="false" hidden="false" ht="12.1" outlineLevel="0" r="2500">
      <c r="A2500" s="20" t="n">
        <v>46104.431377315</v>
      </c>
      <c r="B2500" s="16" t="s">
        <v>140</v>
      </c>
      <c r="C2500" s="16" t="s">
        <v>873</v>
      </c>
      <c r="D2500" s="16" t="s">
        <v>380</v>
      </c>
      <c r="E2500" s="16" t="s">
        <v>92</v>
      </c>
      <c r="F2500" s="16" t="s">
        <v>20</v>
      </c>
      <c r="G2500" s="7" t="n">
        <v>1</v>
      </c>
      <c r="H2500" s="6" t="n">
        <v>99.94</v>
      </c>
      <c r="I2500" s="6" t="n">
        <v>-999.4</v>
      </c>
      <c r="J2500" s="6" t="n">
        <v>-13.36</v>
      </c>
      <c r="K2500" s="6" t="n">
        <v>-2.4</v>
      </c>
      <c r="L2500" s="6" t="n">
        <v>-0</v>
      </c>
      <c r="M2500" s="6" t="s">
        <f>=I2500+J2500+K2500+L2500</f>
      </c>
      <c r="N2500" s="16"/>
      <c r="O2500" s="16" t="s">
        <v>869</v>
      </c>
    </row>
    <row collapsed="false" customFormat="false" customHeight="false" hidden="false" ht="12.1" outlineLevel="0" r="2501">
      <c r="A2501" s="20" t="n">
        <v>46104.434236111</v>
      </c>
      <c r="B2501" s="16" t="s">
        <v>140</v>
      </c>
      <c r="C2501" s="16" t="s">
        <v>873</v>
      </c>
      <c r="D2501" s="16" t="s">
        <v>380</v>
      </c>
      <c r="E2501" s="16" t="s">
        <v>92</v>
      </c>
      <c r="F2501" s="16" t="s">
        <v>20</v>
      </c>
      <c r="G2501" s="7" t="n">
        <v>1</v>
      </c>
      <c r="H2501" s="6" t="n">
        <v>99.94</v>
      </c>
      <c r="I2501" s="6" t="n">
        <v>-999.4</v>
      </c>
      <c r="J2501" s="6" t="n">
        <v>-13.36</v>
      </c>
      <c r="K2501" s="6" t="n">
        <v>-2.4</v>
      </c>
      <c r="L2501" s="6" t="n">
        <v>-0</v>
      </c>
      <c r="M2501" s="6" t="s">
        <f>=I2501+J2501+K2501+L2501</f>
      </c>
      <c r="N2501" s="16"/>
      <c r="O2501" s="16" t="s">
        <v>869</v>
      </c>
    </row>
    <row collapsed="false" customFormat="false" customHeight="false" hidden="false" ht="12.1" outlineLevel="0" r="2502">
      <c r="A2502" s="20" t="n">
        <v>46104.57681713</v>
      </c>
      <c r="B2502" s="16" t="s">
        <v>91</v>
      </c>
      <c r="C2502" s="16" t="s">
        <v>874</v>
      </c>
      <c r="D2502" s="16" t="s">
        <v>380</v>
      </c>
      <c r="E2502" s="16" t="s">
        <v>92</v>
      </c>
      <c r="F2502" s="16" t="s">
        <v>20</v>
      </c>
      <c r="G2502" s="7" t="n">
        <v>41</v>
      </c>
      <c r="H2502" s="6" t="n">
        <v>100</v>
      </c>
      <c r="I2502" s="6" t="n">
        <v>-41000</v>
      </c>
      <c r="J2502" s="6" t="n">
        <v>-0</v>
      </c>
      <c r="K2502" s="6" t="n">
        <v>-0</v>
      </c>
      <c r="L2502" s="6" t="n">
        <v>-0</v>
      </c>
      <c r="M2502" s="6" t="s">
        <f>=I2502+J2502+K2502+L2502</f>
      </c>
      <c r="N2502" s="16"/>
      <c r="O2502" s="16" t="s">
        <v>869</v>
      </c>
    </row>
    <row collapsed="false" customFormat="false" customHeight="false" hidden="false" ht="12.1" outlineLevel="0" r="2503">
      <c r="A2503" s="29" t="n">
        <v>46104.655891204</v>
      </c>
      <c r="B2503" s="30" t="s">
        <v>416</v>
      </c>
      <c r="C2503" s="30" t="s">
        <v>584</v>
      </c>
      <c r="D2503" s="30" t="s">
        <v>381</v>
      </c>
      <c r="E2503" s="30" t="s">
        <v>18</v>
      </c>
      <c r="F2503" s="30" t="s">
        <v>20</v>
      </c>
      <c r="G2503" s="31" t="n">
        <v>-10</v>
      </c>
      <c r="H2503" s="32" t="n">
        <v>46.945</v>
      </c>
      <c r="I2503" s="32" t="n">
        <v>469.45</v>
      </c>
      <c r="J2503" s="32" t="n">
        <v>0</v>
      </c>
      <c r="K2503" s="32" t="n">
        <v>-1.13</v>
      </c>
      <c r="L2503" s="32" t="n">
        <v>-0</v>
      </c>
      <c r="M2503" s="6" t="s">
        <f>=I2503+J2503+K2503+L2503</f>
      </c>
      <c r="N2503" s="30"/>
      <c r="O2503" s="30" t="s">
        <v>859</v>
      </c>
    </row>
    <row collapsed="false" customFormat="false" customHeight="false" hidden="false" ht="12.1" outlineLevel="0" r="2504">
      <c r="A2504" s="29" t="n">
        <v>46104.655891204</v>
      </c>
      <c r="B2504" s="30" t="s">
        <v>416</v>
      </c>
      <c r="C2504" s="30" t="s">
        <v>584</v>
      </c>
      <c r="D2504" s="30" t="s">
        <v>381</v>
      </c>
      <c r="E2504" s="30" t="s">
        <v>18</v>
      </c>
      <c r="F2504" s="30" t="s">
        <v>20</v>
      </c>
      <c r="G2504" s="31" t="n">
        <v>-30</v>
      </c>
      <c r="H2504" s="32" t="n">
        <v>46.945</v>
      </c>
      <c r="I2504" s="32" t="n">
        <v>1408.35</v>
      </c>
      <c r="J2504" s="32" t="n">
        <v>0</v>
      </c>
      <c r="K2504" s="32" t="n">
        <v>-3.38</v>
      </c>
      <c r="L2504" s="32" t="n">
        <v>-0</v>
      </c>
      <c r="M2504" s="6" t="s">
        <f>=I2504+J2504+K2504+L2504</f>
      </c>
      <c r="N2504" s="30"/>
      <c r="O2504" s="30" t="s">
        <v>859</v>
      </c>
    </row>
    <row collapsed="false" customFormat="false" customHeight="false" hidden="false" ht="12.1" outlineLevel="0" r="2505">
      <c r="A2505" s="20" t="n">
        <v>46104.884710648</v>
      </c>
      <c r="B2505" s="16" t="s">
        <v>490</v>
      </c>
      <c r="C2505" s="16" t="s">
        <v>875</v>
      </c>
      <c r="D2505" s="16" t="s">
        <v>380</v>
      </c>
      <c r="E2505" s="16" t="s">
        <v>18</v>
      </c>
      <c r="F2505" s="16" t="s">
        <v>20</v>
      </c>
      <c r="G2505" s="7" t="n">
        <v>10</v>
      </c>
      <c r="H2505" s="6" t="n">
        <v>90.28</v>
      </c>
      <c r="I2505" s="6" t="n">
        <v>-902.8</v>
      </c>
      <c r="J2505" s="6" t="n">
        <v>-0</v>
      </c>
      <c r="K2505" s="6" t="n">
        <v>-2.17</v>
      </c>
      <c r="L2505" s="6" t="n">
        <v>-0</v>
      </c>
      <c r="M2505" s="6" t="s">
        <f>=I2505+J2505+K2505+L2505</f>
      </c>
      <c r="N2505" s="16"/>
      <c r="O2505" s="16" t="s">
        <v>859</v>
      </c>
    </row>
    <row collapsed="false" customFormat="false" customHeight="false" hidden="false" ht="12.1" outlineLevel="0" r="2506">
      <c r="A2506" s="20" t="n">
        <v>46104.889988426</v>
      </c>
      <c r="B2506" s="16" t="s">
        <v>410</v>
      </c>
      <c r="C2506" s="16" t="s">
        <v>577</v>
      </c>
      <c r="D2506" s="16" t="s">
        <v>380</v>
      </c>
      <c r="E2506" s="16" t="s">
        <v>18</v>
      </c>
      <c r="F2506" s="16" t="s">
        <v>20</v>
      </c>
      <c r="G2506" s="7" t="n">
        <v>1000</v>
      </c>
      <c r="H2506" s="6" t="n">
        <v>0.4466</v>
      </c>
      <c r="I2506" s="6" t="n">
        <v>-446.6</v>
      </c>
      <c r="J2506" s="6" t="n">
        <v>-0</v>
      </c>
      <c r="K2506" s="6" t="n">
        <v>-1.07</v>
      </c>
      <c r="L2506" s="6" t="n">
        <v>-0</v>
      </c>
      <c r="M2506" s="6" t="s">
        <f>=I2506+J2506+K2506+L2506</f>
      </c>
      <c r="N2506" s="16"/>
      <c r="O2506" s="16" t="s">
        <v>859</v>
      </c>
    </row>
    <row collapsed="false" customFormat="false" customHeight="false" hidden="false" ht="12.1" outlineLevel="0" r="2507">
      <c r="A2507" s="20" t="n">
        <v>46104.895127315</v>
      </c>
      <c r="B2507" s="16" t="s">
        <v>482</v>
      </c>
      <c r="C2507" s="16" t="s">
        <v>801</v>
      </c>
      <c r="D2507" s="16" t="s">
        <v>380</v>
      </c>
      <c r="E2507" s="16" t="s">
        <v>18</v>
      </c>
      <c r="F2507" s="16" t="s">
        <v>20</v>
      </c>
      <c r="G2507" s="7" t="n">
        <v>1</v>
      </c>
      <c r="H2507" s="6" t="n">
        <v>411.35</v>
      </c>
      <c r="I2507" s="6" t="n">
        <v>-411.35</v>
      </c>
      <c r="J2507" s="6" t="n">
        <v>-0</v>
      </c>
      <c r="K2507" s="6" t="n">
        <v>-0.99</v>
      </c>
      <c r="L2507" s="6" t="n">
        <v>-0</v>
      </c>
      <c r="M2507" s="6" t="s">
        <f>=I2507+J2507+K2507+L2507</f>
      </c>
      <c r="N2507" s="16"/>
      <c r="O2507" s="16" t="s">
        <v>859</v>
      </c>
    </row>
    <row collapsed="false" customFormat="false" customHeight="false" hidden="false" ht="12.1" outlineLevel="0" r="2508">
      <c r="A2508" s="20" t="n">
        <v>46104.966701389</v>
      </c>
      <c r="B2508" s="16" t="s">
        <v>23</v>
      </c>
      <c r="C2508" s="16" t="s">
        <v>603</v>
      </c>
      <c r="D2508" s="16" t="s">
        <v>380</v>
      </c>
      <c r="E2508" s="16" t="s">
        <v>18</v>
      </c>
      <c r="F2508" s="16" t="s">
        <v>20</v>
      </c>
      <c r="G2508" s="7" t="n">
        <v>1</v>
      </c>
      <c r="H2508" s="6" t="n">
        <v>113.38</v>
      </c>
      <c r="I2508" s="6" t="n">
        <v>-113.38</v>
      </c>
      <c r="J2508" s="6" t="n">
        <v>-0</v>
      </c>
      <c r="K2508" s="6" t="n">
        <v>-0.27</v>
      </c>
      <c r="L2508" s="6" t="n">
        <v>-0</v>
      </c>
      <c r="M2508" s="6" t="s">
        <f>=I2508+J2508+K2508+L2508</f>
      </c>
      <c r="N2508" s="16"/>
      <c r="O2508" s="16" t="s">
        <v>859</v>
      </c>
    </row>
    <row collapsed="false" customFormat="false" customHeight="false" hidden="false" ht="12.1" outlineLevel="0" r="2509">
      <c r="A2509" s="21" t="n">
        <v>46105.319733796</v>
      </c>
      <c r="B2509" s="22" t="s">
        <v>535</v>
      </c>
      <c r="C2509" s="22" t="s">
        <v>194</v>
      </c>
      <c r="D2509" s="22" t="s">
        <v>535</v>
      </c>
      <c r="E2509" s="22" t="s">
        <v>535</v>
      </c>
      <c r="F2509" s="22" t="s">
        <v>20</v>
      </c>
      <c r="G2509" s="23" t="n">
        <v>1</v>
      </c>
      <c r="H2509" s="24" t="n">
        <v>10</v>
      </c>
      <c r="I2509" s="24" t="n">
        <v>10</v>
      </c>
      <c r="J2509" s="24" t="n">
        <v>0</v>
      </c>
      <c r="K2509" s="24" t="n">
        <v>-0</v>
      </c>
      <c r="L2509" s="24" t="n">
        <v>-0</v>
      </c>
      <c r="M2509" s="6" t="s">
        <f>=I2509+J2509+K2509+L2509</f>
      </c>
      <c r="N2509" s="22"/>
      <c r="O2509" s="22" t="s">
        <v>859</v>
      </c>
    </row>
    <row collapsed="false" customFormat="false" customHeight="false" hidden="false" ht="12.1" outlineLevel="0" r="2510">
      <c r="A2510" s="21" t="n">
        <v>46106.576747685</v>
      </c>
      <c r="B2510" s="22" t="s">
        <v>549</v>
      </c>
      <c r="C2510" s="22" t="s">
        <v>876</v>
      </c>
      <c r="D2510" s="22" t="s">
        <v>549</v>
      </c>
      <c r="E2510" s="22" t="s">
        <v>549</v>
      </c>
      <c r="F2510" s="22" t="s">
        <v>20</v>
      </c>
      <c r="G2510" s="23" t="n">
        <v>1</v>
      </c>
      <c r="H2510" s="24" t="n">
        <v>538.56</v>
      </c>
      <c r="I2510" s="24" t="n">
        <v>538.56</v>
      </c>
      <c r="J2510" s="24" t="n">
        <v>0</v>
      </c>
      <c r="K2510" s="24" t="n">
        <v>-0</v>
      </c>
      <c r="L2510" s="24" t="n">
        <v>-0</v>
      </c>
      <c r="M2510" s="6" t="s">
        <f>=I2510+J2510+K2510+L2510</f>
      </c>
      <c r="N2510" s="22"/>
      <c r="O2510" s="22" t="s">
        <v>643</v>
      </c>
    </row>
    <row collapsed="false" customFormat="false" customHeight="false" hidden="false" ht="12.1" outlineLevel="0" r="2511">
      <c r="A2511" s="20" t="n">
        <v>46106.603680556</v>
      </c>
      <c r="B2511" s="16" t="s">
        <v>104</v>
      </c>
      <c r="C2511" s="16" t="s">
        <v>785</v>
      </c>
      <c r="D2511" s="16" t="s">
        <v>380</v>
      </c>
      <c r="E2511" s="16" t="s">
        <v>92</v>
      </c>
      <c r="F2511" s="16" t="s">
        <v>20</v>
      </c>
      <c r="G2511" s="7" t="n">
        <v>1</v>
      </c>
      <c r="H2511" s="6" t="n">
        <v>89.185</v>
      </c>
      <c r="I2511" s="6" t="n">
        <v>-891.85</v>
      </c>
      <c r="J2511" s="6" t="n">
        <v>-40.27</v>
      </c>
      <c r="K2511" s="6" t="n">
        <v>-0.44</v>
      </c>
      <c r="L2511" s="6" t="n">
        <v>-0</v>
      </c>
      <c r="M2511" s="6" t="s">
        <f>=I2511+J2511+K2511+L2511</f>
      </c>
      <c r="N2511" s="16"/>
      <c r="O2511" s="16" t="s">
        <v>643</v>
      </c>
    </row>
    <row collapsed="false" customFormat="false" customHeight="false" hidden="false" ht="12.1" outlineLevel="0" r="2512">
      <c r="A2512" s="21" t="n">
        <v>46106.604085648</v>
      </c>
      <c r="B2512" s="22" t="s">
        <v>535</v>
      </c>
      <c r="C2512" s="22" t="s">
        <v>194</v>
      </c>
      <c r="D2512" s="22" t="s">
        <v>535</v>
      </c>
      <c r="E2512" s="22" t="s">
        <v>535</v>
      </c>
      <c r="F2512" s="22" t="s">
        <v>20</v>
      </c>
      <c r="G2512" s="23" t="n">
        <v>1</v>
      </c>
      <c r="H2512" s="24" t="n">
        <v>365</v>
      </c>
      <c r="I2512" s="24" t="n">
        <v>365</v>
      </c>
      <c r="J2512" s="24" t="n">
        <v>0</v>
      </c>
      <c r="K2512" s="24" t="n">
        <v>-0</v>
      </c>
      <c r="L2512" s="24" t="n">
        <v>-0</v>
      </c>
      <c r="M2512" s="6" t="s">
        <f>=I2512+J2512+K2512+L2512</f>
      </c>
      <c r="N2512" s="22"/>
      <c r="O2512" s="22" t="s">
        <v>643</v>
      </c>
    </row>
    <row collapsed="false" customFormat="false" customHeight="false" hidden="false" ht="12.1" outlineLevel="0" r="2513">
      <c r="A2513" s="21" t="n">
        <v>46107.327210648</v>
      </c>
      <c r="B2513" s="22" t="s">
        <v>535</v>
      </c>
      <c r="C2513" s="22" t="s">
        <v>194</v>
      </c>
      <c r="D2513" s="22" t="s">
        <v>535</v>
      </c>
      <c r="E2513" s="22" t="s">
        <v>535</v>
      </c>
      <c r="F2513" s="22" t="s">
        <v>20</v>
      </c>
      <c r="G2513" s="23" t="n">
        <v>1</v>
      </c>
      <c r="H2513" s="24" t="n">
        <v>1000</v>
      </c>
      <c r="I2513" s="24" t="n">
        <v>1000</v>
      </c>
      <c r="J2513" s="24" t="n">
        <v>0</v>
      </c>
      <c r="K2513" s="24" t="n">
        <v>-0</v>
      </c>
      <c r="L2513" s="24" t="n">
        <v>-0</v>
      </c>
      <c r="M2513" s="6" t="s">
        <f>=I2513+J2513+K2513+L2513</f>
      </c>
      <c r="N2513" s="22"/>
      <c r="O2513" s="22" t="s">
        <v>865</v>
      </c>
    </row>
    <row collapsed="false" customFormat="false" customHeight="false" hidden="false" ht="12.1" outlineLevel="0" r="2514">
      <c r="A2514" s="20" t="n">
        <v>46107.334571759</v>
      </c>
      <c r="B2514" s="16" t="s">
        <v>469</v>
      </c>
      <c r="C2514" s="16" t="s">
        <v>734</v>
      </c>
      <c r="D2514" s="16" t="s">
        <v>380</v>
      </c>
      <c r="E2514" s="16" t="s">
        <v>92</v>
      </c>
      <c r="F2514" s="16" t="s">
        <v>20</v>
      </c>
      <c r="G2514" s="7" t="n">
        <v>1</v>
      </c>
      <c r="H2514" s="6" t="n">
        <v>74.49</v>
      </c>
      <c r="I2514" s="6" t="n">
        <v>-744.9</v>
      </c>
      <c r="J2514" s="6" t="n">
        <v>-14.38</v>
      </c>
      <c r="K2514" s="6" t="n">
        <v>-1.79</v>
      </c>
      <c r="L2514" s="6" t="n">
        <v>-0</v>
      </c>
      <c r="M2514" s="6" t="s">
        <f>=I2514+J2514+K2514+L2514</f>
      </c>
      <c r="N2514" s="16"/>
      <c r="O2514" s="16" t="s">
        <v>865</v>
      </c>
    </row>
    <row collapsed="false" customFormat="false" customHeight="false" hidden="false" ht="12.1" outlineLevel="0" r="2515">
      <c r="A2515" s="20" t="n">
        <v>46107.336041667</v>
      </c>
      <c r="B2515" s="16" t="s">
        <v>469</v>
      </c>
      <c r="C2515" s="16" t="s">
        <v>734</v>
      </c>
      <c r="D2515" s="16" t="s">
        <v>380</v>
      </c>
      <c r="E2515" s="16" t="s">
        <v>92</v>
      </c>
      <c r="F2515" s="16" t="s">
        <v>20</v>
      </c>
      <c r="G2515" s="7" t="n">
        <v>1</v>
      </c>
      <c r="H2515" s="6" t="n">
        <v>74.49</v>
      </c>
      <c r="I2515" s="6" t="n">
        <v>-744.9</v>
      </c>
      <c r="J2515" s="6" t="n">
        <v>-14.38</v>
      </c>
      <c r="K2515" s="6" t="n">
        <v>-1.79</v>
      </c>
      <c r="L2515" s="6" t="n">
        <v>-0</v>
      </c>
      <c r="M2515" s="6" t="s">
        <f>=I2515+J2515+K2515+L2515</f>
      </c>
      <c r="N2515" s="16"/>
      <c r="O2515" s="16" t="s">
        <v>865</v>
      </c>
    </row>
    <row collapsed="false" customFormat="false" customHeight="false" hidden="false" ht="12.1" outlineLevel="0" r="2516">
      <c r="A2516" s="33" t="n">
        <v>46107.818032407</v>
      </c>
      <c r="B2516" s="34" t="s">
        <v>597</v>
      </c>
      <c r="C2516" s="34" t="s">
        <v>877</v>
      </c>
      <c r="D2516" s="34" t="s">
        <v>597</v>
      </c>
      <c r="E2516" s="34" t="s">
        <v>597</v>
      </c>
      <c r="F2516" s="34" t="s">
        <v>20</v>
      </c>
      <c r="G2516" s="35" t="n">
        <v>1</v>
      </c>
      <c r="H2516" s="36" t="n">
        <v>-0.18</v>
      </c>
      <c r="I2516" s="36" t="n">
        <v>-0.18</v>
      </c>
      <c r="J2516" s="36" t="n">
        <v>0</v>
      </c>
      <c r="K2516" s="36" t="n">
        <v>-0</v>
      </c>
      <c r="L2516" s="36" t="n">
        <v>-0</v>
      </c>
      <c r="M2516" s="6" t="s">
        <f>=I2516+J2516+K2516+L2516</f>
      </c>
      <c r="N2516" s="34"/>
      <c r="O2516" s="34" t="s">
        <v>643</v>
      </c>
    </row>
    <row collapsed="false" customFormat="false" customHeight="false" hidden="false" ht="12.1" outlineLevel="0" r="2517">
      <c r="A2517" s="20" t="n">
        <v>46111.45818287</v>
      </c>
      <c r="B2517" s="16" t="s">
        <v>400</v>
      </c>
      <c r="C2517" s="16" t="s">
        <v>561</v>
      </c>
      <c r="D2517" s="16" t="s">
        <v>380</v>
      </c>
      <c r="E2517" s="16" t="s">
        <v>18</v>
      </c>
      <c r="F2517" s="16" t="s">
        <v>20</v>
      </c>
      <c r="G2517" s="7" t="n">
        <v>1</v>
      </c>
      <c r="H2517" s="6" t="n">
        <v>82.13</v>
      </c>
      <c r="I2517" s="6" t="n">
        <v>-82.13</v>
      </c>
      <c r="J2517" s="6" t="n">
        <v>-0</v>
      </c>
      <c r="K2517" s="6" t="n">
        <v>-0.2</v>
      </c>
      <c r="L2517" s="6" t="n">
        <v>-0</v>
      </c>
      <c r="M2517" s="6" t="s">
        <f>=I2517+J2517+K2517+L2517</f>
      </c>
      <c r="N2517" s="16"/>
      <c r="O2517" s="16" t="s">
        <v>859</v>
      </c>
    </row>
    <row collapsed="false" customFormat="false" customHeight="false" hidden="false" ht="12.1" outlineLevel="0" r="2518">
      <c r="A2518" s="21" t="n">
        <v>46111.636122685</v>
      </c>
      <c r="B2518" s="22" t="s">
        <v>549</v>
      </c>
      <c r="C2518" s="22" t="s">
        <v>878</v>
      </c>
      <c r="D2518" s="22" t="s">
        <v>549</v>
      </c>
      <c r="E2518" s="22" t="s">
        <v>549</v>
      </c>
      <c r="F2518" s="22" t="s">
        <v>20</v>
      </c>
      <c r="G2518" s="23" t="n">
        <v>1</v>
      </c>
      <c r="H2518" s="24" t="n">
        <v>30.82</v>
      </c>
      <c r="I2518" s="24" t="n">
        <v>30.82</v>
      </c>
      <c r="J2518" s="24" t="n">
        <v>0</v>
      </c>
      <c r="K2518" s="24" t="n">
        <v>-0</v>
      </c>
      <c r="L2518" s="24" t="n">
        <v>-0</v>
      </c>
      <c r="M2518" s="6" t="s">
        <f>=I2518+J2518+K2518+L2518</f>
      </c>
      <c r="N2518" s="22"/>
      <c r="O2518" s="22" t="s">
        <v>869</v>
      </c>
    </row>
    <row collapsed="false" customFormat="false" customHeight="false" hidden="false" ht="12.1" outlineLevel="0" r="2519">
      <c r="A2519" s="21" t="n">
        <v>46111.682256944</v>
      </c>
      <c r="B2519" s="22" t="s">
        <v>535</v>
      </c>
      <c r="C2519" s="22" t="s">
        <v>194</v>
      </c>
      <c r="D2519" s="22" t="s">
        <v>535</v>
      </c>
      <c r="E2519" s="22" t="s">
        <v>535</v>
      </c>
      <c r="F2519" s="22" t="s">
        <v>20</v>
      </c>
      <c r="G2519" s="23" t="n">
        <v>1</v>
      </c>
      <c r="H2519" s="24" t="n">
        <v>82</v>
      </c>
      <c r="I2519" s="24" t="n">
        <v>82</v>
      </c>
      <c r="J2519" s="24" t="n">
        <v>0</v>
      </c>
      <c r="K2519" s="24" t="n">
        <v>-0</v>
      </c>
      <c r="L2519" s="24" t="n">
        <v>-0</v>
      </c>
      <c r="M2519" s="6" t="s">
        <f>=I2519+J2519+K2519+L2519</f>
      </c>
      <c r="N2519" s="22"/>
      <c r="O2519" s="22" t="s">
        <v>859</v>
      </c>
    </row>
    <row collapsed="false" customFormat="false" customHeight="false" hidden="false" ht="12.1" outlineLevel="0" r="2520">
      <c r="A2520" s="29" t="n">
        <v>46111.733136574</v>
      </c>
      <c r="B2520" s="30" t="s">
        <v>428</v>
      </c>
      <c r="C2520" s="30" t="s">
        <v>600</v>
      </c>
      <c r="D2520" s="30" t="s">
        <v>381</v>
      </c>
      <c r="E2520" s="30" t="s">
        <v>18</v>
      </c>
      <c r="F2520" s="30" t="s">
        <v>20</v>
      </c>
      <c r="G2520" s="31" t="n">
        <v>-50</v>
      </c>
      <c r="H2520" s="32" t="n">
        <v>82.99</v>
      </c>
      <c r="I2520" s="32" t="n">
        <v>4149.5</v>
      </c>
      <c r="J2520" s="32" t="n">
        <v>0</v>
      </c>
      <c r="K2520" s="32" t="n">
        <v>-9.96</v>
      </c>
      <c r="L2520" s="32" t="n">
        <v>-0</v>
      </c>
      <c r="M2520" s="6" t="s">
        <f>=I2520+J2520+K2520+L2520</f>
      </c>
      <c r="N2520" s="30"/>
      <c r="O2520" s="30" t="s">
        <v>859</v>
      </c>
    </row>
    <row collapsed="false" customFormat="false" customHeight="false" hidden="false" ht="12.1" outlineLevel="0" r="2521">
      <c r="A2521" s="20" t="n">
        <v>46112.839837963</v>
      </c>
      <c r="B2521" s="16" t="s">
        <v>428</v>
      </c>
      <c r="C2521" s="16" t="s">
        <v>600</v>
      </c>
      <c r="D2521" s="16" t="s">
        <v>380</v>
      </c>
      <c r="E2521" s="16" t="s">
        <v>18</v>
      </c>
      <c r="F2521" s="16" t="s">
        <v>20</v>
      </c>
      <c r="G2521" s="7" t="n">
        <v>50</v>
      </c>
      <c r="H2521" s="6" t="n">
        <v>84.94</v>
      </c>
      <c r="I2521" s="6" t="n">
        <v>-4247</v>
      </c>
      <c r="J2521" s="6" t="n">
        <v>-0</v>
      </c>
      <c r="K2521" s="6" t="n">
        <v>-2.08</v>
      </c>
      <c r="L2521" s="6" t="n">
        <v>-0</v>
      </c>
      <c r="M2521" s="6" t="s">
        <f>=I2521+J2521+K2521+L2521</f>
      </c>
      <c r="N2521" s="16"/>
      <c r="O2521" s="16" t="s">
        <v>859</v>
      </c>
    </row>
    <row collapsed="false" customFormat="false" customHeight="false" hidden="false" ht="12.1" outlineLevel="0" r="2522">
      <c r="A2522" s="21" t="n">
        <v>46113.248981481</v>
      </c>
      <c r="B2522" s="22" t="s">
        <v>535</v>
      </c>
      <c r="C2522" s="22" t="s">
        <v>194</v>
      </c>
      <c r="D2522" s="22" t="s">
        <v>535</v>
      </c>
      <c r="E2522" s="22" t="s">
        <v>535</v>
      </c>
      <c r="F2522" s="22" t="s">
        <v>20</v>
      </c>
      <c r="G2522" s="23" t="n">
        <v>1</v>
      </c>
      <c r="H2522" s="24" t="n">
        <v>600</v>
      </c>
      <c r="I2522" s="24" t="n">
        <v>600</v>
      </c>
      <c r="J2522" s="24" t="n">
        <v>0</v>
      </c>
      <c r="K2522" s="24" t="n">
        <v>-0</v>
      </c>
      <c r="L2522" s="24" t="n">
        <v>-0</v>
      </c>
      <c r="M2522" s="6" t="s">
        <f>=I2522+J2522+K2522+L2522</f>
      </c>
      <c r="N2522" s="22"/>
      <c r="O2522" s="22" t="s">
        <v>679</v>
      </c>
    </row>
    <row collapsed="false" customFormat="false" customHeight="false" hidden="false" ht="12.1" outlineLevel="0" r="2523">
      <c r="A2523" s="21" t="n">
        <v>46113.253032407</v>
      </c>
      <c r="B2523" s="22" t="s">
        <v>535</v>
      </c>
      <c r="C2523" s="22" t="s">
        <v>194</v>
      </c>
      <c r="D2523" s="22" t="s">
        <v>535</v>
      </c>
      <c r="E2523" s="22" t="s">
        <v>535</v>
      </c>
      <c r="F2523" s="22" t="s">
        <v>20</v>
      </c>
      <c r="G2523" s="23" t="n">
        <v>1</v>
      </c>
      <c r="H2523" s="24" t="n">
        <v>109.32</v>
      </c>
      <c r="I2523" s="24" t="n">
        <v>109.32</v>
      </c>
      <c r="J2523" s="24" t="n">
        <v>0</v>
      </c>
      <c r="K2523" s="24" t="n">
        <v>-0</v>
      </c>
      <c r="L2523" s="24" t="n">
        <v>-0</v>
      </c>
      <c r="M2523" s="6" t="s">
        <f>=I2523+J2523+K2523+L2523</f>
      </c>
      <c r="N2523" s="22"/>
      <c r="O2523" s="22" t="s">
        <v>859</v>
      </c>
    </row>
    <row collapsed="false" customFormat="false" customHeight="false" hidden="false" ht="12.1" outlineLevel="0" r="2524">
      <c r="A2524" s="20" t="n">
        <v>46113.416666667</v>
      </c>
      <c r="B2524" s="16" t="s">
        <v>65</v>
      </c>
      <c r="C2524" s="16" t="s">
        <v>871</v>
      </c>
      <c r="D2524" s="16" t="s">
        <v>380</v>
      </c>
      <c r="E2524" s="16" t="s">
        <v>50</v>
      </c>
      <c r="F2524" s="16" t="s">
        <v>20</v>
      </c>
      <c r="G2524" s="7" t="n">
        <v>3</v>
      </c>
      <c r="H2524" s="6" t="n">
        <v>155.58</v>
      </c>
      <c r="I2524" s="6" t="n">
        <v>-466.74</v>
      </c>
      <c r="J2524" s="6" t="n">
        <v>-0</v>
      </c>
      <c r="K2524" s="6" t="n">
        <v>-0</v>
      </c>
      <c r="L2524" s="6" t="n">
        <v>-0</v>
      </c>
      <c r="M2524" s="6" t="s">
        <f>=I2524+J2524+K2524+L2524</f>
      </c>
      <c r="N2524" s="16"/>
      <c r="O2524" s="16" t="s">
        <v>679</v>
      </c>
    </row>
    <row collapsed="false" customFormat="false" customHeight="false" hidden="false" ht="12.1" outlineLevel="0" r="2525">
      <c r="A2525" s="33" t="n">
        <v>46113.814548611</v>
      </c>
      <c r="B2525" s="34" t="s">
        <v>597</v>
      </c>
      <c r="C2525" s="34" t="s">
        <v>879</v>
      </c>
      <c r="D2525" s="34" t="s">
        <v>597</v>
      </c>
      <c r="E2525" s="34" t="s">
        <v>597</v>
      </c>
      <c r="F2525" s="34" t="s">
        <v>20</v>
      </c>
      <c r="G2525" s="35" t="n">
        <v>1</v>
      </c>
      <c r="H2525" s="36" t="n">
        <v>-0.85</v>
      </c>
      <c r="I2525" s="36" t="n">
        <v>-0.85</v>
      </c>
      <c r="J2525" s="36" t="n">
        <v>0</v>
      </c>
      <c r="K2525" s="36" t="n">
        <v>-0</v>
      </c>
      <c r="L2525" s="36" t="n">
        <v>-0</v>
      </c>
      <c r="M2525" s="6" t="s">
        <f>=I2525+J2525+K2525+L2525</f>
      </c>
      <c r="N2525" s="34"/>
      <c r="O2525" s="34" t="s">
        <v>859</v>
      </c>
    </row>
    <row collapsed="false" customFormat="false" customHeight="false" hidden="false" ht="12.1" outlineLevel="0" r="2526">
      <c r="A2526" s="21" t="n">
        <v>46113.842106481</v>
      </c>
      <c r="B2526" s="22" t="s">
        <v>535</v>
      </c>
      <c r="C2526" s="22" t="s">
        <v>194</v>
      </c>
      <c r="D2526" s="22" t="s">
        <v>535</v>
      </c>
      <c r="E2526" s="22" t="s">
        <v>535</v>
      </c>
      <c r="F2526" s="22" t="s">
        <v>20</v>
      </c>
      <c r="G2526" s="23" t="n">
        <v>1</v>
      </c>
      <c r="H2526" s="24" t="n">
        <v>1</v>
      </c>
      <c r="I2526" s="24" t="n">
        <v>1</v>
      </c>
      <c r="J2526" s="24" t="n">
        <v>0</v>
      </c>
      <c r="K2526" s="24" t="n">
        <v>-0</v>
      </c>
      <c r="L2526" s="24" t="n">
        <v>-0</v>
      </c>
      <c r="M2526" s="6" t="s">
        <f>=I2526+J2526+K2526+L2526</f>
      </c>
      <c r="N2526" s="22"/>
      <c r="O2526" s="22" t="s">
        <v>859</v>
      </c>
    </row>
    <row collapsed="false" customFormat="false" customHeight="false" hidden="false" ht="12.1" outlineLevel="0" r="2527">
      <c r="A2527" s="21" t="n">
        <v>46114.604513889</v>
      </c>
      <c r="B2527" s="22" t="s">
        <v>549</v>
      </c>
      <c r="C2527" s="22" t="s">
        <v>880</v>
      </c>
      <c r="D2527" s="22" t="s">
        <v>549</v>
      </c>
      <c r="E2527" s="22" t="s">
        <v>549</v>
      </c>
      <c r="F2527" s="22" t="s">
        <v>20</v>
      </c>
      <c r="G2527" s="23" t="n">
        <v>1</v>
      </c>
      <c r="H2527" s="24" t="n">
        <v>34.52</v>
      </c>
      <c r="I2527" s="24" t="n">
        <v>34.52</v>
      </c>
      <c r="J2527" s="24" t="n">
        <v>0</v>
      </c>
      <c r="K2527" s="24" t="n">
        <v>-0</v>
      </c>
      <c r="L2527" s="24" t="n">
        <v>-0</v>
      </c>
      <c r="M2527" s="6" t="s">
        <f>=I2527+J2527+K2527+L2527</f>
      </c>
      <c r="N2527" s="22"/>
      <c r="O2527" s="22" t="s">
        <v>865</v>
      </c>
    </row>
    <row collapsed="false" customFormat="false" customHeight="false" hidden="false" ht="12.1" outlineLevel="0" r="2528">
      <c r="A2528" s="29" t="n">
        <v>46114.669490741</v>
      </c>
      <c r="B2528" s="30" t="s">
        <v>384</v>
      </c>
      <c r="C2528" s="30" t="s">
        <v>537</v>
      </c>
      <c r="D2528" s="30" t="s">
        <v>381</v>
      </c>
      <c r="E2528" s="30" t="s">
        <v>18</v>
      </c>
      <c r="F2528" s="30" t="s">
        <v>20</v>
      </c>
      <c r="G2528" s="31" t="n">
        <v>-10</v>
      </c>
      <c r="H2528" s="32" t="n">
        <v>133.96</v>
      </c>
      <c r="I2528" s="32" t="n">
        <v>1339.6</v>
      </c>
      <c r="J2528" s="32" t="n">
        <v>0</v>
      </c>
      <c r="K2528" s="32" t="n">
        <v>-1.07</v>
      </c>
      <c r="L2528" s="32" t="n">
        <v>-0</v>
      </c>
      <c r="M2528" s="6" t="s">
        <f>=I2528+J2528+K2528+L2528</f>
      </c>
      <c r="N2528" s="30"/>
      <c r="O2528" s="30" t="s">
        <v>536</v>
      </c>
    </row>
    <row collapsed="false" customFormat="false" customHeight="false" hidden="false" ht="12.1" outlineLevel="0" r="2529">
      <c r="A2529" s="29" t="n">
        <v>46114.669490741</v>
      </c>
      <c r="B2529" s="30" t="s">
        <v>459</v>
      </c>
      <c r="C2529" s="30" t="s">
        <v>706</v>
      </c>
      <c r="D2529" s="30" t="s">
        <v>381</v>
      </c>
      <c r="E2529" s="30" t="s">
        <v>18</v>
      </c>
      <c r="F2529" s="30" t="s">
        <v>20</v>
      </c>
      <c r="G2529" s="31" t="n">
        <v>-1</v>
      </c>
      <c r="H2529" s="32" t="n">
        <v>655.4</v>
      </c>
      <c r="I2529" s="32" t="n">
        <v>655.4</v>
      </c>
      <c r="J2529" s="32" t="n">
        <v>0</v>
      </c>
      <c r="K2529" s="32" t="n">
        <v>-0.52</v>
      </c>
      <c r="L2529" s="32" t="n">
        <v>-0</v>
      </c>
      <c r="M2529" s="6" t="s">
        <f>=I2529+J2529+K2529+L2529</f>
      </c>
      <c r="N2529" s="30"/>
      <c r="O2529" s="30" t="s">
        <v>536</v>
      </c>
    </row>
    <row collapsed="false" customFormat="false" customHeight="false" hidden="false" ht="12.1" outlineLevel="0" r="2530">
      <c r="A2530" s="29" t="n">
        <v>46114.669502315</v>
      </c>
      <c r="B2530" s="30" t="s">
        <v>17</v>
      </c>
      <c r="C2530" s="30" t="s">
        <v>538</v>
      </c>
      <c r="D2530" s="30" t="s">
        <v>381</v>
      </c>
      <c r="E2530" s="30" t="s">
        <v>18</v>
      </c>
      <c r="F2530" s="30" t="s">
        <v>20</v>
      </c>
      <c r="G2530" s="31" t="n">
        <v>-1</v>
      </c>
      <c r="H2530" s="32" t="n">
        <v>316.2</v>
      </c>
      <c r="I2530" s="32" t="n">
        <v>316.2</v>
      </c>
      <c r="J2530" s="32" t="n">
        <v>0</v>
      </c>
      <c r="K2530" s="32" t="n">
        <v>-0.25</v>
      </c>
      <c r="L2530" s="32" t="n">
        <v>-0</v>
      </c>
      <c r="M2530" s="6" t="s">
        <f>=I2530+J2530+K2530+L2530</f>
      </c>
      <c r="N2530" s="30"/>
      <c r="O2530" s="30" t="s">
        <v>536</v>
      </c>
    </row>
    <row collapsed="false" customFormat="false" customHeight="false" hidden="false" ht="12.1" outlineLevel="0" r="2531">
      <c r="A2531" s="29" t="n">
        <v>46114.669502315</v>
      </c>
      <c r="B2531" s="30" t="s">
        <v>73</v>
      </c>
      <c r="C2531" s="30" t="s">
        <v>565</v>
      </c>
      <c r="D2531" s="30" t="s">
        <v>381</v>
      </c>
      <c r="E2531" s="30" t="s">
        <v>50</v>
      </c>
      <c r="F2531" s="30" t="s">
        <v>20</v>
      </c>
      <c r="G2531" s="31" t="n">
        <v>-560</v>
      </c>
      <c r="H2531" s="32" t="n">
        <v>1.9582</v>
      </c>
      <c r="I2531" s="32" t="n">
        <v>1096.59</v>
      </c>
      <c r="J2531" s="32" t="n">
        <v>0</v>
      </c>
      <c r="K2531" s="32" t="n">
        <v>-0</v>
      </c>
      <c r="L2531" s="32" t="n">
        <v>-0</v>
      </c>
      <c r="M2531" s="6" t="s">
        <f>=I2531+J2531+K2531+L2531</f>
      </c>
      <c r="N2531" s="30"/>
      <c r="O2531" s="30" t="s">
        <v>536</v>
      </c>
    </row>
    <row collapsed="false" customFormat="false" customHeight="false" hidden="false" ht="12.1" outlineLevel="0" r="2532">
      <c r="A2532" s="29" t="n">
        <v>46114.669502315</v>
      </c>
      <c r="B2532" s="30" t="s">
        <v>462</v>
      </c>
      <c r="C2532" s="30" t="s">
        <v>709</v>
      </c>
      <c r="D2532" s="30" t="s">
        <v>381</v>
      </c>
      <c r="E2532" s="30" t="s">
        <v>50</v>
      </c>
      <c r="F2532" s="30" t="s">
        <v>20</v>
      </c>
      <c r="G2532" s="31" t="n">
        <v>-15</v>
      </c>
      <c r="H2532" s="32" t="n">
        <v>144.05</v>
      </c>
      <c r="I2532" s="32" t="n">
        <v>2160.75</v>
      </c>
      <c r="J2532" s="32" t="n">
        <v>0</v>
      </c>
      <c r="K2532" s="32" t="n">
        <v>-0.44</v>
      </c>
      <c r="L2532" s="32" t="n">
        <v>-0</v>
      </c>
      <c r="M2532" s="6" t="s">
        <f>=I2532+J2532+K2532+L2532</f>
      </c>
      <c r="N2532" s="30"/>
      <c r="O2532" s="30" t="s">
        <v>536</v>
      </c>
    </row>
    <row collapsed="false" customFormat="false" customHeight="false" hidden="false" ht="12.1" outlineLevel="0" r="2533">
      <c r="A2533" s="20" t="n">
        <v>46114.669525463</v>
      </c>
      <c r="B2533" s="16" t="s">
        <v>31</v>
      </c>
      <c r="C2533" s="16" t="s">
        <v>594</v>
      </c>
      <c r="D2533" s="16" t="s">
        <v>380</v>
      </c>
      <c r="E2533" s="16" t="s">
        <v>18</v>
      </c>
      <c r="F2533" s="16" t="s">
        <v>20</v>
      </c>
      <c r="G2533" s="7" t="n">
        <v>1</v>
      </c>
      <c r="H2533" s="6" t="n">
        <v>4234</v>
      </c>
      <c r="I2533" s="6" t="n">
        <v>-4234</v>
      </c>
      <c r="J2533" s="6" t="n">
        <v>-0</v>
      </c>
      <c r="K2533" s="6" t="n">
        <v>-3.39</v>
      </c>
      <c r="L2533" s="6" t="n">
        <v>-0</v>
      </c>
      <c r="M2533" s="6" t="s">
        <f>=I2533+J2533+K2533+L2533</f>
      </c>
      <c r="N2533" s="16"/>
      <c r="O2533" s="16" t="s">
        <v>536</v>
      </c>
    </row>
    <row collapsed="false" customFormat="false" customHeight="false" hidden="false" ht="12.1" outlineLevel="0" r="2534">
      <c r="A2534" s="20" t="n">
        <v>46114.669525463</v>
      </c>
      <c r="B2534" s="16" t="s">
        <v>419</v>
      </c>
      <c r="C2534" s="16" t="s">
        <v>587</v>
      </c>
      <c r="D2534" s="16" t="s">
        <v>380</v>
      </c>
      <c r="E2534" s="16" t="s">
        <v>50</v>
      </c>
      <c r="F2534" s="16" t="s">
        <v>20</v>
      </c>
      <c r="G2534" s="7" t="n">
        <v>6</v>
      </c>
      <c r="H2534" s="6" t="n">
        <v>2.967</v>
      </c>
      <c r="I2534" s="6" t="n">
        <v>-17.8</v>
      </c>
      <c r="J2534" s="6" t="n">
        <v>-0</v>
      </c>
      <c r="K2534" s="6" t="n">
        <v>-0.02</v>
      </c>
      <c r="L2534" s="6" t="n">
        <v>-0</v>
      </c>
      <c r="M2534" s="6" t="s">
        <f>=I2534+J2534+K2534+L2534</f>
      </c>
      <c r="N2534" s="16"/>
      <c r="O2534" s="16" t="s">
        <v>536</v>
      </c>
    </row>
    <row collapsed="false" customFormat="false" customHeight="false" hidden="false" ht="12.1" outlineLevel="0" r="2535">
      <c r="A2535" s="20" t="n">
        <v>46114.669525463</v>
      </c>
      <c r="B2535" s="16" t="s">
        <v>419</v>
      </c>
      <c r="C2535" s="16" t="s">
        <v>587</v>
      </c>
      <c r="D2535" s="16" t="s">
        <v>380</v>
      </c>
      <c r="E2535" s="16" t="s">
        <v>50</v>
      </c>
      <c r="F2535" s="16" t="s">
        <v>20</v>
      </c>
      <c r="G2535" s="7" t="n">
        <v>91</v>
      </c>
      <c r="H2535" s="6" t="n">
        <v>2.968</v>
      </c>
      <c r="I2535" s="6" t="n">
        <v>-270.09</v>
      </c>
      <c r="J2535" s="6" t="n">
        <v>-0</v>
      </c>
      <c r="K2535" s="6" t="n">
        <v>-0.05</v>
      </c>
      <c r="L2535" s="6" t="n">
        <v>-0</v>
      </c>
      <c r="M2535" s="6" t="s">
        <f>=I2535+J2535+K2535+L2535</f>
      </c>
      <c r="N2535" s="16"/>
      <c r="O2535" s="16" t="s">
        <v>536</v>
      </c>
    </row>
    <row collapsed="false" customFormat="false" customHeight="false" hidden="false" ht="12.1" outlineLevel="0" r="2536">
      <c r="A2536" s="21" t="n">
        <v>46118.599756944</v>
      </c>
      <c r="B2536" s="22" t="s">
        <v>535</v>
      </c>
      <c r="C2536" s="22" t="s">
        <v>194</v>
      </c>
      <c r="D2536" s="22" t="s">
        <v>535</v>
      </c>
      <c r="E2536" s="22" t="s">
        <v>535</v>
      </c>
      <c r="F2536" s="22" t="s">
        <v>20</v>
      </c>
      <c r="G2536" s="23" t="n">
        <v>1</v>
      </c>
      <c r="H2536" s="24" t="n">
        <v>100</v>
      </c>
      <c r="I2536" s="24" t="n">
        <v>100</v>
      </c>
      <c r="J2536" s="24" t="n">
        <v>0</v>
      </c>
      <c r="K2536" s="24" t="n">
        <v>-0</v>
      </c>
      <c r="L2536" s="24" t="n">
        <v>-0</v>
      </c>
      <c r="M2536" s="6" t="s">
        <f>=I2536+J2536+K2536+L2536</f>
      </c>
      <c r="N2536" s="22"/>
      <c r="O2536" s="22" t="s">
        <v>679</v>
      </c>
    </row>
    <row collapsed="false" customFormat="false" customHeight="false" hidden="false" ht="12.1" outlineLevel="0" r="2537">
      <c r="A2537" s="20" t="n">
        <v>46118.600196759</v>
      </c>
      <c r="B2537" s="16" t="s">
        <v>49</v>
      </c>
      <c r="C2537" s="16" t="s">
        <v>650</v>
      </c>
      <c r="D2537" s="16" t="s">
        <v>380</v>
      </c>
      <c r="E2537" s="16" t="s">
        <v>50</v>
      </c>
      <c r="F2537" s="16" t="s">
        <v>20</v>
      </c>
      <c r="G2537" s="7" t="n">
        <v>1</v>
      </c>
      <c r="H2537" s="6" t="n">
        <v>264.87</v>
      </c>
      <c r="I2537" s="6" t="n">
        <v>-264.87</v>
      </c>
      <c r="J2537" s="6" t="n">
        <v>-0</v>
      </c>
      <c r="K2537" s="6" t="n">
        <v>-0</v>
      </c>
      <c r="L2537" s="6" t="n">
        <v>-0</v>
      </c>
      <c r="M2537" s="6" t="s">
        <f>=I2537+J2537+K2537+L2537</f>
      </c>
      <c r="N2537" s="16"/>
      <c r="O2537" s="16" t="s">
        <v>679</v>
      </c>
    </row>
    <row collapsed="false" customFormat="false" customHeight="false" hidden="false" ht="12.1" outlineLevel="0" r="2538">
      <c r="A2538" s="21" t="n">
        <v>46118.600775463</v>
      </c>
      <c r="B2538" s="22" t="s">
        <v>535</v>
      </c>
      <c r="C2538" s="22" t="s">
        <v>194</v>
      </c>
      <c r="D2538" s="22" t="s">
        <v>535</v>
      </c>
      <c r="E2538" s="22" t="s">
        <v>535</v>
      </c>
      <c r="F2538" s="22" t="s">
        <v>20</v>
      </c>
      <c r="G2538" s="23" t="n">
        <v>1</v>
      </c>
      <c r="H2538" s="24" t="n">
        <v>50</v>
      </c>
      <c r="I2538" s="24" t="n">
        <v>50</v>
      </c>
      <c r="J2538" s="24" t="n">
        <v>0</v>
      </c>
      <c r="K2538" s="24" t="n">
        <v>-0</v>
      </c>
      <c r="L2538" s="24" t="n">
        <v>-0</v>
      </c>
      <c r="M2538" s="6" t="s">
        <f>=I2538+J2538+K2538+L2538</f>
      </c>
      <c r="N2538" s="22"/>
      <c r="O2538" s="22" t="s">
        <v>679</v>
      </c>
    </row>
    <row collapsed="false" customFormat="false" customHeight="false" hidden="false" ht="12.1" outlineLevel="0" r="2539">
      <c r="A2539" s="21" t="n">
        <v>46118.601574074</v>
      </c>
      <c r="B2539" s="22" t="s">
        <v>535</v>
      </c>
      <c r="C2539" s="22" t="s">
        <v>194</v>
      </c>
      <c r="D2539" s="22" t="s">
        <v>535</v>
      </c>
      <c r="E2539" s="22" t="s">
        <v>535</v>
      </c>
      <c r="F2539" s="22" t="s">
        <v>20</v>
      </c>
      <c r="G2539" s="23" t="n">
        <v>1</v>
      </c>
      <c r="H2539" s="24" t="n">
        <v>1700</v>
      </c>
      <c r="I2539" s="24" t="n">
        <v>1700</v>
      </c>
      <c r="J2539" s="24" t="n">
        <v>0</v>
      </c>
      <c r="K2539" s="24" t="n">
        <v>-0</v>
      </c>
      <c r="L2539" s="24" t="n">
        <v>-0</v>
      </c>
      <c r="M2539" s="6" t="s">
        <f>=I2539+J2539+K2539+L2539</f>
      </c>
      <c r="N2539" s="22"/>
      <c r="O2539" s="22" t="s">
        <v>859</v>
      </c>
    </row>
    <row collapsed="false" customFormat="false" customHeight="false" hidden="false" ht="12.1" outlineLevel="0" r="2540">
      <c r="A2540" s="21" t="n">
        <v>46118.602766204</v>
      </c>
      <c r="B2540" s="22" t="s">
        <v>535</v>
      </c>
      <c r="C2540" s="22" t="s">
        <v>194</v>
      </c>
      <c r="D2540" s="22" t="s">
        <v>535</v>
      </c>
      <c r="E2540" s="22" t="s">
        <v>535</v>
      </c>
      <c r="F2540" s="22" t="s">
        <v>20</v>
      </c>
      <c r="G2540" s="23" t="n">
        <v>1</v>
      </c>
      <c r="H2540" s="24" t="n">
        <v>250</v>
      </c>
      <c r="I2540" s="24" t="n">
        <v>250</v>
      </c>
      <c r="J2540" s="24" t="n">
        <v>0</v>
      </c>
      <c r="K2540" s="24" t="n">
        <v>-0</v>
      </c>
      <c r="L2540" s="24" t="n">
        <v>-0</v>
      </c>
      <c r="M2540" s="6" t="s">
        <f>=I2540+J2540+K2540+L2540</f>
      </c>
      <c r="N2540" s="22"/>
      <c r="O2540" s="22" t="s">
        <v>859</v>
      </c>
    </row>
    <row collapsed="false" customFormat="false" customHeight="false" hidden="false" ht="12.1" outlineLevel="0" r="2541">
      <c r="A2541" s="20" t="n">
        <v>46118.603472222</v>
      </c>
      <c r="B2541" s="16" t="s">
        <v>386</v>
      </c>
      <c r="C2541" s="16" t="s">
        <v>540</v>
      </c>
      <c r="D2541" s="16" t="s">
        <v>380</v>
      </c>
      <c r="E2541" s="16" t="s">
        <v>18</v>
      </c>
      <c r="F2541" s="16" t="s">
        <v>20</v>
      </c>
      <c r="G2541" s="7" t="n">
        <v>500</v>
      </c>
      <c r="H2541" s="6" t="n">
        <v>3.178</v>
      </c>
      <c r="I2541" s="6" t="n">
        <v>-1589</v>
      </c>
      <c r="J2541" s="6" t="n">
        <v>-0</v>
      </c>
      <c r="K2541" s="6" t="n">
        <v>-0.78</v>
      </c>
      <c r="L2541" s="6" t="n">
        <v>-0</v>
      </c>
      <c r="M2541" s="6" t="s">
        <f>=I2541+J2541+K2541+L2541</f>
      </c>
      <c r="N2541" s="16"/>
      <c r="O2541" s="16" t="s">
        <v>859</v>
      </c>
    </row>
    <row collapsed="false" customFormat="false" customHeight="false" hidden="false" ht="12.1" outlineLevel="0" r="2542">
      <c r="A2542" s="20" t="n">
        <v>46118.603761574</v>
      </c>
      <c r="B2542" s="16" t="s">
        <v>386</v>
      </c>
      <c r="C2542" s="16" t="s">
        <v>540</v>
      </c>
      <c r="D2542" s="16" t="s">
        <v>380</v>
      </c>
      <c r="E2542" s="16" t="s">
        <v>18</v>
      </c>
      <c r="F2542" s="16" t="s">
        <v>20</v>
      </c>
      <c r="G2542" s="7" t="n">
        <v>100</v>
      </c>
      <c r="H2542" s="6" t="n">
        <v>3.178</v>
      </c>
      <c r="I2542" s="6" t="n">
        <v>-317.8</v>
      </c>
      <c r="J2542" s="6" t="n">
        <v>-0</v>
      </c>
      <c r="K2542" s="6" t="n">
        <v>-0.16</v>
      </c>
      <c r="L2542" s="6" t="n">
        <v>-0</v>
      </c>
      <c r="M2542" s="6" t="s">
        <f>=I2542+J2542+K2542+L2542</f>
      </c>
      <c r="N2542" s="16"/>
      <c r="O2542" s="16" t="s">
        <v>859</v>
      </c>
    </row>
    <row collapsed="false" customFormat="false" customHeight="false" hidden="false" ht="12.1" outlineLevel="0" r="2543">
      <c r="A2543" s="21" t="n">
        <v>46119.493344907</v>
      </c>
      <c r="B2543" s="22" t="s">
        <v>644</v>
      </c>
      <c r="C2543" s="22" t="s">
        <v>652</v>
      </c>
      <c r="D2543" s="22" t="s">
        <v>549</v>
      </c>
      <c r="E2543" s="22" t="s">
        <v>549</v>
      </c>
      <c r="F2543" s="22" t="s">
        <v>20</v>
      </c>
      <c r="G2543" s="23" t="n">
        <v>1</v>
      </c>
      <c r="H2543" s="24" t="n">
        <v>1150</v>
      </c>
      <c r="I2543" s="24" t="n">
        <v>1150</v>
      </c>
      <c r="J2543" s="24" t="n">
        <v>0</v>
      </c>
      <c r="K2543" s="24" t="n">
        <v>-0</v>
      </c>
      <c r="L2543" s="24" t="n">
        <v>-0</v>
      </c>
      <c r="M2543" s="6" t="s">
        <f>=I2543+J2543+K2543+L2543</f>
      </c>
      <c r="N2543" s="22"/>
      <c r="O2543" s="22" t="s">
        <v>869</v>
      </c>
    </row>
    <row collapsed="false" customFormat="false" customHeight="false" hidden="false" ht="12.1" outlineLevel="0" r="2544">
      <c r="A2544" s="21" t="n">
        <v>46119.652662037</v>
      </c>
      <c r="B2544" s="22" t="s">
        <v>644</v>
      </c>
      <c r="C2544" s="22" t="s">
        <v>645</v>
      </c>
      <c r="D2544" s="22" t="s">
        <v>549</v>
      </c>
      <c r="E2544" s="22" t="s">
        <v>549</v>
      </c>
      <c r="F2544" s="22" t="s">
        <v>20</v>
      </c>
      <c r="G2544" s="23" t="n">
        <v>1</v>
      </c>
      <c r="H2544" s="24" t="n">
        <v>56.29</v>
      </c>
      <c r="I2544" s="24" t="n">
        <v>56.29</v>
      </c>
      <c r="J2544" s="24" t="n">
        <v>0</v>
      </c>
      <c r="K2544" s="24" t="n">
        <v>-0</v>
      </c>
      <c r="L2544" s="24" t="n">
        <v>-0</v>
      </c>
      <c r="M2544" s="6" t="s">
        <f>=I2544+J2544+K2544+L2544</f>
      </c>
      <c r="N2544" s="22"/>
      <c r="O2544" s="22" t="s">
        <v>865</v>
      </c>
    </row>
    <row collapsed="false" customFormat="false" customHeight="false" hidden="false" ht="12.1" outlineLevel="0" r="2545">
      <c r="A2545" s="33" t="n">
        <v>46119.814641204</v>
      </c>
      <c r="B2545" s="34" t="s">
        <v>597</v>
      </c>
      <c r="C2545" s="34" t="s">
        <v>881</v>
      </c>
      <c r="D2545" s="34" t="s">
        <v>597</v>
      </c>
      <c r="E2545" s="34" t="s">
        <v>597</v>
      </c>
      <c r="F2545" s="34" t="s">
        <v>20</v>
      </c>
      <c r="G2545" s="35" t="n">
        <v>1</v>
      </c>
      <c r="H2545" s="36" t="n">
        <v>-0.38</v>
      </c>
      <c r="I2545" s="36" t="n">
        <v>-0.38</v>
      </c>
      <c r="J2545" s="36" t="n">
        <v>0</v>
      </c>
      <c r="K2545" s="36" t="n">
        <v>-0</v>
      </c>
      <c r="L2545" s="36" t="n">
        <v>-0</v>
      </c>
      <c r="M2545" s="6" t="s">
        <f>=I2545+J2545+K2545+L2545</f>
      </c>
      <c r="N2545" s="34"/>
      <c r="O2545" s="34" t="s">
        <v>859</v>
      </c>
    </row>
    <row collapsed="false" customFormat="false" customHeight="false" hidden="false" ht="12.1" outlineLevel="0" r="2546">
      <c r="A2546" s="21" t="n">
        <v>46121</v>
      </c>
      <c r="B2546" s="22" t="s">
        <v>535</v>
      </c>
      <c r="C2546" s="22" t="s">
        <v>154</v>
      </c>
      <c r="D2546" s="22" t="s">
        <v>535</v>
      </c>
      <c r="E2546" s="22" t="s">
        <v>535</v>
      </c>
      <c r="F2546" s="22" t="s">
        <v>20</v>
      </c>
      <c r="G2546" s="23" t="n">
        <v>1</v>
      </c>
      <c r="H2546" s="24" t="n">
        <v>627</v>
      </c>
      <c r="I2546" s="24" t="n">
        <v>627</v>
      </c>
      <c r="J2546" s="24" t="n">
        <v>0</v>
      </c>
      <c r="K2546" s="24" t="n">
        <v>-0</v>
      </c>
      <c r="L2546" s="24" t="n">
        <v>-0</v>
      </c>
      <c r="M2546" s="6" t="s">
        <f>=I2546+J2546+K2546+L2546</f>
      </c>
      <c r="N2546" s="22"/>
      <c r="O2546" s="22" t="s">
        <v>639</v>
      </c>
    </row>
    <row collapsed="false" customFormat="false" customHeight="false" hidden="false" ht="12.1" outlineLevel="0" r="2547">
      <c r="A2547" s="20" t="n">
        <v>46121.368541667</v>
      </c>
      <c r="B2547" s="16" t="s">
        <v>17</v>
      </c>
      <c r="C2547" s="16" t="s">
        <v>538</v>
      </c>
      <c r="D2547" s="16" t="s">
        <v>380</v>
      </c>
      <c r="E2547" s="16" t="s">
        <v>18</v>
      </c>
      <c r="F2547" s="16" t="s">
        <v>20</v>
      </c>
      <c r="G2547" s="7" t="n">
        <v>2</v>
      </c>
      <c r="H2547" s="6" t="n">
        <v>320.01</v>
      </c>
      <c r="I2547" s="6" t="n">
        <v>-640.02</v>
      </c>
      <c r="J2547" s="6" t="n">
        <v>-0</v>
      </c>
      <c r="K2547" s="6" t="n">
        <v>-0.38</v>
      </c>
      <c r="L2547" s="6" t="n">
        <v>-0</v>
      </c>
      <c r="M2547" s="6" t="s">
        <f>=I2547+J2547+K2547+L2547</f>
      </c>
      <c r="N2547" s="16"/>
      <c r="O2547" s="16" t="s">
        <v>639</v>
      </c>
    </row>
    <row collapsed="false" customFormat="false" customHeight="false" hidden="false" ht="12.1" outlineLevel="0" r="2548">
      <c r="A2548" s="21" t="n">
        <v>46122</v>
      </c>
      <c r="B2548" s="22" t="s">
        <v>535</v>
      </c>
      <c r="C2548" s="22" t="s">
        <v>154</v>
      </c>
      <c r="D2548" s="22" t="s">
        <v>535</v>
      </c>
      <c r="E2548" s="22" t="s">
        <v>535</v>
      </c>
      <c r="F2548" s="22" t="s">
        <v>20</v>
      </c>
      <c r="G2548" s="23" t="n">
        <v>1</v>
      </c>
      <c r="H2548" s="24" t="n">
        <v>543.64</v>
      </c>
      <c r="I2548" s="24" t="n">
        <v>543.64</v>
      </c>
      <c r="J2548" s="24" t="n">
        <v>0</v>
      </c>
      <c r="K2548" s="24" t="n">
        <v>-0</v>
      </c>
      <c r="L2548" s="24" t="n">
        <v>-0</v>
      </c>
      <c r="M2548" s="6" t="s">
        <f>=I2548+J2548+K2548+L2548</f>
      </c>
      <c r="N2548" s="22"/>
      <c r="O2548" s="22" t="s">
        <v>639</v>
      </c>
    </row>
    <row collapsed="false" customFormat="false" customHeight="false" hidden="false" ht="12.1" outlineLevel="0" r="2549">
      <c r="A2549" s="20" t="n">
        <v>46122.585601852</v>
      </c>
      <c r="B2549" s="16" t="s">
        <v>132</v>
      </c>
      <c r="C2549" s="16" t="s">
        <v>882</v>
      </c>
      <c r="D2549" s="16" t="s">
        <v>380</v>
      </c>
      <c r="E2549" s="16" t="s">
        <v>92</v>
      </c>
      <c r="F2549" s="16" t="s">
        <v>20</v>
      </c>
      <c r="G2549" s="7" t="n">
        <v>1</v>
      </c>
      <c r="H2549" s="6" t="n">
        <v>100</v>
      </c>
      <c r="I2549" s="6" t="n">
        <v>-1000</v>
      </c>
      <c r="J2549" s="6" t="n">
        <v>-0</v>
      </c>
      <c r="K2549" s="6" t="n">
        <v>-0</v>
      </c>
      <c r="L2549" s="6" t="n">
        <v>-0</v>
      </c>
      <c r="M2549" s="6" t="s">
        <f>=I2549+J2549+K2549+L2549</f>
      </c>
      <c r="N2549" s="16"/>
      <c r="O2549" s="16" t="s">
        <v>869</v>
      </c>
    </row>
    <row collapsed="false" customFormat="false" customHeight="false" hidden="false" ht="12.1" outlineLevel="0" r="2550">
      <c r="A2550" s="20" t="n">
        <v>46122.629363426</v>
      </c>
      <c r="B2550" s="16" t="s">
        <v>17</v>
      </c>
      <c r="C2550" s="16" t="s">
        <v>538</v>
      </c>
      <c r="D2550" s="16" t="s">
        <v>380</v>
      </c>
      <c r="E2550" s="16" t="s">
        <v>18</v>
      </c>
      <c r="F2550" s="16" t="s">
        <v>20</v>
      </c>
      <c r="G2550" s="7" t="n">
        <v>1</v>
      </c>
      <c r="H2550" s="6" t="n">
        <v>318.62</v>
      </c>
      <c r="I2550" s="6" t="n">
        <v>-318.62</v>
      </c>
      <c r="J2550" s="6" t="n">
        <v>-0</v>
      </c>
      <c r="K2550" s="6" t="n">
        <v>-0.19</v>
      </c>
      <c r="L2550" s="6" t="n">
        <v>-0</v>
      </c>
      <c r="M2550" s="6" t="s">
        <f>=I2550+J2550+K2550+L2550</f>
      </c>
      <c r="N2550" s="16"/>
      <c r="O2550" s="16" t="s">
        <v>639</v>
      </c>
    </row>
    <row collapsed="false" customFormat="false" customHeight="false" hidden="false" ht="12.1" outlineLevel="0" r="2551">
      <c r="A2551" s="20" t="n">
        <v>46125.363148148</v>
      </c>
      <c r="B2551" s="16" t="s">
        <v>54</v>
      </c>
      <c r="C2551" s="16" t="s">
        <v>681</v>
      </c>
      <c r="D2551" s="16" t="s">
        <v>380</v>
      </c>
      <c r="E2551" s="16" t="s">
        <v>50</v>
      </c>
      <c r="F2551" s="16" t="s">
        <v>20</v>
      </c>
      <c r="G2551" s="7" t="n">
        <v>2</v>
      </c>
      <c r="H2551" s="6" t="n">
        <v>1.9592</v>
      </c>
      <c r="I2551" s="6" t="n">
        <v>-3.92</v>
      </c>
      <c r="J2551" s="6" t="n">
        <v>-0</v>
      </c>
      <c r="K2551" s="6" t="n">
        <v>-0</v>
      </c>
      <c r="L2551" s="6" t="n">
        <v>-0</v>
      </c>
      <c r="M2551" s="6" t="s">
        <f>=I2551+J2551+K2551+L2551</f>
      </c>
      <c r="N2551" s="16"/>
      <c r="O2551" s="16" t="s">
        <v>679</v>
      </c>
    </row>
    <row collapsed="false" customFormat="false" customHeight="false" hidden="false" ht="12.1" outlineLevel="0" r="2552">
      <c r="A2552" s="21" t="n">
        <v>46125.364502315</v>
      </c>
      <c r="B2552" s="22" t="s">
        <v>535</v>
      </c>
      <c r="C2552" s="22" t="s">
        <v>194</v>
      </c>
      <c r="D2552" s="22" t="s">
        <v>535</v>
      </c>
      <c r="E2552" s="22" t="s">
        <v>535</v>
      </c>
      <c r="F2552" s="22" t="s">
        <v>20</v>
      </c>
      <c r="G2552" s="23" t="n">
        <v>1</v>
      </c>
      <c r="H2552" s="24" t="n">
        <v>600</v>
      </c>
      <c r="I2552" s="24" t="n">
        <v>600</v>
      </c>
      <c r="J2552" s="24" t="n">
        <v>0</v>
      </c>
      <c r="K2552" s="24" t="n">
        <v>-0</v>
      </c>
      <c r="L2552" s="24" t="n">
        <v>-0</v>
      </c>
      <c r="M2552" s="6" t="s">
        <f>=I2552+J2552+K2552+L2552</f>
      </c>
      <c r="N2552" s="22"/>
      <c r="O2552" s="22" t="s">
        <v>679</v>
      </c>
    </row>
    <row collapsed="false" customFormat="false" customHeight="false" hidden="false" ht="12.1" outlineLevel="0" r="2553">
      <c r="A2553" s="21" t="n">
        <v>46125.365625</v>
      </c>
      <c r="B2553" s="22" t="s">
        <v>535</v>
      </c>
      <c r="C2553" s="22" t="s">
        <v>194</v>
      </c>
      <c r="D2553" s="22" t="s">
        <v>535</v>
      </c>
      <c r="E2553" s="22" t="s">
        <v>535</v>
      </c>
      <c r="F2553" s="22" t="s">
        <v>20</v>
      </c>
      <c r="G2553" s="23" t="n">
        <v>1</v>
      </c>
      <c r="H2553" s="24" t="n">
        <v>1000</v>
      </c>
      <c r="I2553" s="24" t="n">
        <v>1000</v>
      </c>
      <c r="J2553" s="24" t="n">
        <v>0</v>
      </c>
      <c r="K2553" s="24" t="n">
        <v>-0</v>
      </c>
      <c r="L2553" s="24" t="n">
        <v>-0</v>
      </c>
      <c r="M2553" s="6" t="s">
        <f>=I2553+J2553+K2553+L2553</f>
      </c>
      <c r="N2553" s="22"/>
      <c r="O2553" s="22" t="s">
        <v>859</v>
      </c>
    </row>
    <row collapsed="false" customFormat="false" customHeight="false" hidden="false" ht="12.1" outlineLevel="0" r="2554">
      <c r="A2554" s="20" t="n">
        <v>46125.365844907</v>
      </c>
      <c r="B2554" s="16" t="s">
        <v>479</v>
      </c>
      <c r="C2554" s="16" t="s">
        <v>793</v>
      </c>
      <c r="D2554" s="16" t="s">
        <v>380</v>
      </c>
      <c r="E2554" s="16" t="s">
        <v>18</v>
      </c>
      <c r="F2554" s="16" t="s">
        <v>20</v>
      </c>
      <c r="G2554" s="7" t="n">
        <v>10</v>
      </c>
      <c r="H2554" s="6" t="n">
        <v>95.42</v>
      </c>
      <c r="I2554" s="6" t="n">
        <v>-954.2</v>
      </c>
      <c r="J2554" s="6" t="n">
        <v>-0</v>
      </c>
      <c r="K2554" s="6" t="n">
        <v>-0.47</v>
      </c>
      <c r="L2554" s="6" t="n">
        <v>-0</v>
      </c>
      <c r="M2554" s="6" t="s">
        <f>=I2554+J2554+K2554+L2554</f>
      </c>
      <c r="N2554" s="16"/>
      <c r="O2554" s="16" t="s">
        <v>859</v>
      </c>
    </row>
    <row collapsed="false" customFormat="false" customHeight="false" hidden="false" ht="12.1" outlineLevel="0" r="2555">
      <c r="A2555" s="20" t="n">
        <v>46125.416666667</v>
      </c>
      <c r="B2555" s="16" t="s">
        <v>49</v>
      </c>
      <c r="C2555" s="16" t="s">
        <v>650</v>
      </c>
      <c r="D2555" s="16" t="s">
        <v>380</v>
      </c>
      <c r="E2555" s="16" t="s">
        <v>50</v>
      </c>
      <c r="F2555" s="16" t="s">
        <v>20</v>
      </c>
      <c r="G2555" s="7" t="n">
        <v>2</v>
      </c>
      <c r="H2555" s="6" t="n">
        <v>259.87</v>
      </c>
      <c r="I2555" s="6" t="n">
        <v>-519.74</v>
      </c>
      <c r="J2555" s="6" t="n">
        <v>-0</v>
      </c>
      <c r="K2555" s="6" t="n">
        <v>-0</v>
      </c>
      <c r="L2555" s="6" t="n">
        <v>-0</v>
      </c>
      <c r="M2555" s="6" t="s">
        <f>=I2555+J2555+K2555+L2555</f>
      </c>
      <c r="N2555" s="16"/>
      <c r="O2555" s="16" t="s">
        <v>679</v>
      </c>
    </row>
    <row collapsed="false" customFormat="false" customHeight="false" hidden="false" ht="12.1" outlineLevel="0" r="2556">
      <c r="A2556" s="20" t="n">
        <v>46125.437233796</v>
      </c>
      <c r="B2556" s="16" t="s">
        <v>132</v>
      </c>
      <c r="C2556" s="16" t="s">
        <v>882</v>
      </c>
      <c r="D2556" s="16" t="s">
        <v>380</v>
      </c>
      <c r="E2556" s="16" t="s">
        <v>92</v>
      </c>
      <c r="F2556" s="16" t="s">
        <v>20</v>
      </c>
      <c r="G2556" s="7" t="n">
        <v>1</v>
      </c>
      <c r="H2556" s="6" t="n">
        <v>99.45</v>
      </c>
      <c r="I2556" s="6" t="n">
        <v>-994.5</v>
      </c>
      <c r="J2556" s="6" t="n">
        <v>-1.52</v>
      </c>
      <c r="K2556" s="6" t="n">
        <v>-0.49</v>
      </c>
      <c r="L2556" s="6" t="n">
        <v>-0</v>
      </c>
      <c r="M2556" s="6" t="s">
        <f>=I2556+J2556+K2556+L2556</f>
      </c>
      <c r="N2556" s="16"/>
      <c r="O2556" s="16" t="s">
        <v>869</v>
      </c>
    </row>
    <row collapsed="false" customFormat="false" customHeight="false" hidden="false" ht="12.1" outlineLevel="0" r="2557">
      <c r="A2557" s="29" t="n">
        <v>46125.674537037</v>
      </c>
      <c r="B2557" s="30" t="s">
        <v>422</v>
      </c>
      <c r="C2557" s="30" t="s">
        <v>590</v>
      </c>
      <c r="D2557" s="30" t="s">
        <v>381</v>
      </c>
      <c r="E2557" s="30" t="s">
        <v>18</v>
      </c>
      <c r="F2557" s="30" t="s">
        <v>20</v>
      </c>
      <c r="G2557" s="31" t="n">
        <v>-10</v>
      </c>
      <c r="H2557" s="32" t="n">
        <v>219.9</v>
      </c>
      <c r="I2557" s="32" t="n">
        <v>2199</v>
      </c>
      <c r="J2557" s="32" t="n">
        <v>0</v>
      </c>
      <c r="K2557" s="32" t="n">
        <v>-1.76</v>
      </c>
      <c r="L2557" s="32" t="n">
        <v>-0</v>
      </c>
      <c r="M2557" s="6" t="s">
        <f>=I2557+J2557+K2557+L2557</f>
      </c>
      <c r="N2557" s="30"/>
      <c r="O2557" s="30" t="s">
        <v>536</v>
      </c>
    </row>
    <row collapsed="false" customFormat="false" customHeight="false" hidden="false" ht="12.1" outlineLevel="0" r="2558">
      <c r="A2558" s="29" t="n">
        <v>46125.674537037</v>
      </c>
      <c r="B2558" s="30" t="s">
        <v>422</v>
      </c>
      <c r="C2558" s="30" t="s">
        <v>590</v>
      </c>
      <c r="D2558" s="30" t="s">
        <v>381</v>
      </c>
      <c r="E2558" s="30" t="s">
        <v>18</v>
      </c>
      <c r="F2558" s="30" t="s">
        <v>20</v>
      </c>
      <c r="G2558" s="31" t="n">
        <v>-10</v>
      </c>
      <c r="H2558" s="32" t="n">
        <v>219.9</v>
      </c>
      <c r="I2558" s="32" t="n">
        <v>2199</v>
      </c>
      <c r="J2558" s="32" t="n">
        <v>0</v>
      </c>
      <c r="K2558" s="32" t="n">
        <v>-1.76</v>
      </c>
      <c r="L2558" s="32" t="n">
        <v>-0</v>
      </c>
      <c r="M2558" s="6" t="s">
        <f>=I2558+J2558+K2558+L2558</f>
      </c>
      <c r="N2558" s="30"/>
      <c r="O2558" s="30" t="s">
        <v>536</v>
      </c>
    </row>
    <row collapsed="false" customFormat="false" customHeight="false" hidden="false" ht="12.1" outlineLevel="0" r="2559">
      <c r="A2559" s="29" t="n">
        <v>46125.674537037</v>
      </c>
      <c r="B2559" s="30" t="s">
        <v>31</v>
      </c>
      <c r="C2559" s="30" t="s">
        <v>594</v>
      </c>
      <c r="D2559" s="30" t="s">
        <v>381</v>
      </c>
      <c r="E2559" s="30" t="s">
        <v>18</v>
      </c>
      <c r="F2559" s="30" t="s">
        <v>20</v>
      </c>
      <c r="G2559" s="31" t="n">
        <v>-1</v>
      </c>
      <c r="H2559" s="32" t="n">
        <v>4079.5</v>
      </c>
      <c r="I2559" s="32" t="n">
        <v>4079.5</v>
      </c>
      <c r="J2559" s="32" t="n">
        <v>0</v>
      </c>
      <c r="K2559" s="32" t="n">
        <v>-3.26</v>
      </c>
      <c r="L2559" s="32" t="n">
        <v>-0</v>
      </c>
      <c r="M2559" s="6" t="s">
        <f>=I2559+J2559+K2559+L2559</f>
      </c>
      <c r="N2559" s="30"/>
      <c r="O2559" s="30" t="s">
        <v>536</v>
      </c>
    </row>
    <row collapsed="false" customFormat="false" customHeight="false" hidden="false" ht="12.1" outlineLevel="0" r="2560">
      <c r="A2560" s="29" t="n">
        <v>46125.674537037</v>
      </c>
      <c r="B2560" s="30" t="s">
        <v>389</v>
      </c>
      <c r="C2560" s="30" t="s">
        <v>543</v>
      </c>
      <c r="D2560" s="30" t="s">
        <v>381</v>
      </c>
      <c r="E2560" s="30" t="s">
        <v>18</v>
      </c>
      <c r="F2560" s="30" t="s">
        <v>20</v>
      </c>
      <c r="G2560" s="31" t="n">
        <v>-20</v>
      </c>
      <c r="H2560" s="32" t="n">
        <v>42.965</v>
      </c>
      <c r="I2560" s="32" t="n">
        <v>859.3</v>
      </c>
      <c r="J2560" s="32" t="n">
        <v>0</v>
      </c>
      <c r="K2560" s="32" t="n">
        <v>-0.69</v>
      </c>
      <c r="L2560" s="32" t="n">
        <v>-0</v>
      </c>
      <c r="M2560" s="6" t="s">
        <f>=I2560+J2560+K2560+L2560</f>
      </c>
      <c r="N2560" s="30"/>
      <c r="O2560" s="30" t="s">
        <v>536</v>
      </c>
    </row>
    <row collapsed="false" customFormat="false" customHeight="false" hidden="false" ht="12.1" outlineLevel="0" r="2561">
      <c r="A2561" s="29" t="n">
        <v>46125.674537037</v>
      </c>
      <c r="B2561" s="30" t="s">
        <v>17</v>
      </c>
      <c r="C2561" s="30" t="s">
        <v>538</v>
      </c>
      <c r="D2561" s="30" t="s">
        <v>381</v>
      </c>
      <c r="E2561" s="30" t="s">
        <v>18</v>
      </c>
      <c r="F2561" s="30" t="s">
        <v>20</v>
      </c>
      <c r="G2561" s="31" t="n">
        <v>-1</v>
      </c>
      <c r="H2561" s="32" t="n">
        <v>317.11</v>
      </c>
      <c r="I2561" s="32" t="n">
        <v>317.11</v>
      </c>
      <c r="J2561" s="32" t="n">
        <v>0</v>
      </c>
      <c r="K2561" s="32" t="n">
        <v>-0.25</v>
      </c>
      <c r="L2561" s="32" t="n">
        <v>-0</v>
      </c>
      <c r="M2561" s="6" t="s">
        <f>=I2561+J2561+K2561+L2561</f>
      </c>
      <c r="N2561" s="30"/>
      <c r="O2561" s="30" t="s">
        <v>536</v>
      </c>
    </row>
    <row collapsed="false" customFormat="false" customHeight="false" hidden="false" ht="12.1" outlineLevel="0" r="2562">
      <c r="A2562" s="29" t="n">
        <v>46125.674537037</v>
      </c>
      <c r="B2562" s="30" t="s">
        <v>419</v>
      </c>
      <c r="C2562" s="30" t="s">
        <v>587</v>
      </c>
      <c r="D2562" s="30" t="s">
        <v>381</v>
      </c>
      <c r="E2562" s="30" t="s">
        <v>50</v>
      </c>
      <c r="F2562" s="30" t="s">
        <v>20</v>
      </c>
      <c r="G2562" s="31" t="n">
        <v>-63</v>
      </c>
      <c r="H2562" s="32" t="n">
        <v>2.896</v>
      </c>
      <c r="I2562" s="32" t="n">
        <v>182.45</v>
      </c>
      <c r="J2562" s="32" t="n">
        <v>0</v>
      </c>
      <c r="K2562" s="32" t="n">
        <v>-0.03</v>
      </c>
      <c r="L2562" s="32" t="n">
        <v>-0</v>
      </c>
      <c r="M2562" s="6" t="s">
        <f>=I2562+J2562+K2562+L2562</f>
      </c>
      <c r="N2562" s="30"/>
      <c r="O2562" s="30" t="s">
        <v>536</v>
      </c>
    </row>
    <row collapsed="false" customFormat="false" customHeight="false" hidden="false" ht="12.1" outlineLevel="0" r="2563">
      <c r="A2563" s="20" t="n">
        <v>46125.674594907</v>
      </c>
      <c r="B2563" s="16" t="s">
        <v>459</v>
      </c>
      <c r="C2563" s="16" t="s">
        <v>706</v>
      </c>
      <c r="D2563" s="16" t="s">
        <v>380</v>
      </c>
      <c r="E2563" s="16" t="s">
        <v>18</v>
      </c>
      <c r="F2563" s="16" t="s">
        <v>20</v>
      </c>
      <c r="G2563" s="7" t="n">
        <v>1</v>
      </c>
      <c r="H2563" s="6" t="n">
        <v>626.7</v>
      </c>
      <c r="I2563" s="6" t="n">
        <v>-626.7</v>
      </c>
      <c r="J2563" s="6" t="n">
        <v>-0</v>
      </c>
      <c r="K2563" s="6" t="n">
        <v>-0.5</v>
      </c>
      <c r="L2563" s="6" t="n">
        <v>-0</v>
      </c>
      <c r="M2563" s="6" t="s">
        <f>=I2563+J2563+K2563+L2563</f>
      </c>
      <c r="N2563" s="16"/>
      <c r="O2563" s="16" t="s">
        <v>536</v>
      </c>
    </row>
    <row collapsed="false" customFormat="false" customHeight="false" hidden="false" ht="12.1" outlineLevel="0" r="2564">
      <c r="A2564" s="20" t="n">
        <v>46125.674594907</v>
      </c>
      <c r="B2564" s="16" t="s">
        <v>73</v>
      </c>
      <c r="C2564" s="16" t="s">
        <v>565</v>
      </c>
      <c r="D2564" s="16" t="s">
        <v>380</v>
      </c>
      <c r="E2564" s="16" t="s">
        <v>50</v>
      </c>
      <c r="F2564" s="16" t="s">
        <v>20</v>
      </c>
      <c r="G2564" s="7" t="n">
        <v>21</v>
      </c>
      <c r="H2564" s="6" t="n">
        <v>1.9667</v>
      </c>
      <c r="I2564" s="6" t="n">
        <v>-41.3</v>
      </c>
      <c r="J2564" s="6" t="n">
        <v>-0</v>
      </c>
      <c r="K2564" s="6" t="n">
        <v>-0</v>
      </c>
      <c r="L2564" s="6" t="n">
        <v>-0</v>
      </c>
      <c r="M2564" s="6" t="s">
        <f>=I2564+J2564+K2564+L2564</f>
      </c>
      <c r="N2564" s="16"/>
      <c r="O2564" s="16" t="s">
        <v>536</v>
      </c>
    </row>
    <row collapsed="false" customFormat="false" customHeight="false" hidden="false" ht="12.1" outlineLevel="0" r="2565">
      <c r="A2565" s="20" t="n">
        <v>46125.674594907</v>
      </c>
      <c r="B2565" s="16" t="s">
        <v>43</v>
      </c>
      <c r="C2565" s="16" t="s">
        <v>601</v>
      </c>
      <c r="D2565" s="16" t="s">
        <v>380</v>
      </c>
      <c r="E2565" s="16" t="s">
        <v>18</v>
      </c>
      <c r="F2565" s="16" t="s">
        <v>20</v>
      </c>
      <c r="G2565" s="7" t="n">
        <v>1</v>
      </c>
      <c r="H2565" s="6" t="n">
        <v>2409</v>
      </c>
      <c r="I2565" s="6" t="n">
        <v>-2409</v>
      </c>
      <c r="J2565" s="6" t="n">
        <v>-0</v>
      </c>
      <c r="K2565" s="6" t="n">
        <v>-1.93</v>
      </c>
      <c r="L2565" s="6" t="n">
        <v>-0</v>
      </c>
      <c r="M2565" s="6" t="s">
        <f>=I2565+J2565+K2565+L2565</f>
      </c>
      <c r="N2565" s="16"/>
      <c r="O2565" s="16" t="s">
        <v>536</v>
      </c>
    </row>
    <row collapsed="false" customFormat="false" customHeight="false" hidden="false" ht="12.1" outlineLevel="0" r="2566">
      <c r="A2566" s="20" t="n">
        <v>46125.674606481</v>
      </c>
      <c r="B2566" s="16" t="s">
        <v>462</v>
      </c>
      <c r="C2566" s="16" t="s">
        <v>709</v>
      </c>
      <c r="D2566" s="16" t="s">
        <v>380</v>
      </c>
      <c r="E2566" s="16" t="s">
        <v>50</v>
      </c>
      <c r="F2566" s="16" t="s">
        <v>20</v>
      </c>
      <c r="G2566" s="7" t="n">
        <v>47</v>
      </c>
      <c r="H2566" s="6" t="n">
        <v>141.85</v>
      </c>
      <c r="I2566" s="6" t="n">
        <v>-6666.95</v>
      </c>
      <c r="J2566" s="6" t="n">
        <v>-0</v>
      </c>
      <c r="K2566" s="6" t="n">
        <v>-1.33</v>
      </c>
      <c r="L2566" s="6" t="n">
        <v>-0</v>
      </c>
      <c r="M2566" s="6" t="s">
        <f>=I2566+J2566+K2566+L2566</f>
      </c>
      <c r="N2566" s="16"/>
      <c r="O2566" s="16" t="s">
        <v>536</v>
      </c>
    </row>
    <row collapsed="false" customFormat="false" customHeight="false" hidden="false" ht="12.1" outlineLevel="0" r="2567">
      <c r="A2567" s="21" t="n">
        <v>46126.628831019</v>
      </c>
      <c r="B2567" s="22" t="s">
        <v>549</v>
      </c>
      <c r="C2567" s="22" t="s">
        <v>883</v>
      </c>
      <c r="D2567" s="22" t="s">
        <v>549</v>
      </c>
      <c r="E2567" s="22" t="s">
        <v>549</v>
      </c>
      <c r="F2567" s="22" t="s">
        <v>20</v>
      </c>
      <c r="G2567" s="23" t="n">
        <v>1</v>
      </c>
      <c r="H2567" s="24" t="n">
        <v>62.48</v>
      </c>
      <c r="I2567" s="24" t="n">
        <v>62.48</v>
      </c>
      <c r="J2567" s="24" t="n">
        <v>0</v>
      </c>
      <c r="K2567" s="24" t="n">
        <v>-0</v>
      </c>
      <c r="L2567" s="24" t="n">
        <v>-0</v>
      </c>
      <c r="M2567" s="6" t="s">
        <f>=I2567+J2567+K2567+L2567</f>
      </c>
      <c r="N2567" s="22"/>
      <c r="O2567" s="22" t="s">
        <v>865</v>
      </c>
    </row>
    <row collapsed="false" customFormat="false" customHeight="false" hidden="false" ht="12.1" outlineLevel="0" r="2568">
      <c r="A2568" s="33" t="n">
        <v>46126.819976852</v>
      </c>
      <c r="B2568" s="34" t="s">
        <v>597</v>
      </c>
      <c r="C2568" s="34" t="s">
        <v>884</v>
      </c>
      <c r="D2568" s="34" t="s">
        <v>597</v>
      </c>
      <c r="E2568" s="34" t="s">
        <v>597</v>
      </c>
      <c r="F2568" s="34" t="s">
        <v>20</v>
      </c>
      <c r="G2568" s="35" t="n">
        <v>1</v>
      </c>
      <c r="H2568" s="36" t="n">
        <v>-0.19</v>
      </c>
      <c r="I2568" s="36" t="n">
        <v>-0.19</v>
      </c>
      <c r="J2568" s="36" t="n">
        <v>0</v>
      </c>
      <c r="K2568" s="36" t="n">
        <v>-0</v>
      </c>
      <c r="L2568" s="36" t="n">
        <v>-0</v>
      </c>
      <c r="M2568" s="6" t="s">
        <f>=I2568+J2568+K2568+L2568</f>
      </c>
      <c r="N2568" s="34"/>
      <c r="O2568" s="34" t="s">
        <v>859</v>
      </c>
    </row>
    <row collapsed="false" customFormat="false" customHeight="false" hidden="false" ht="12.1" outlineLevel="0" r="2569">
      <c r="A2569" s="33" t="n">
        <v>46126.819976852</v>
      </c>
      <c r="B2569" s="34" t="s">
        <v>597</v>
      </c>
      <c r="C2569" s="34" t="s">
        <v>884</v>
      </c>
      <c r="D2569" s="34" t="s">
        <v>597</v>
      </c>
      <c r="E2569" s="34" t="s">
        <v>597</v>
      </c>
      <c r="F2569" s="34" t="s">
        <v>20</v>
      </c>
      <c r="G2569" s="35" t="n">
        <v>1</v>
      </c>
      <c r="H2569" s="36" t="n">
        <v>-0.2</v>
      </c>
      <c r="I2569" s="36" t="n">
        <v>-0.2</v>
      </c>
      <c r="J2569" s="36" t="n">
        <v>0</v>
      </c>
      <c r="K2569" s="36" t="n">
        <v>-0</v>
      </c>
      <c r="L2569" s="36" t="n">
        <v>-0</v>
      </c>
      <c r="M2569" s="6" t="s">
        <f>=I2569+J2569+K2569+L2569</f>
      </c>
      <c r="N2569" s="34"/>
      <c r="O2569" s="34" t="s">
        <v>869</v>
      </c>
    </row>
    <row collapsed="false" customFormat="false" customHeight="false" hidden="false" ht="12.1" outlineLevel="0" r="2570">
      <c r="A2570" s="21" t="n">
        <v>46127.601030093</v>
      </c>
      <c r="B2570" s="22" t="s">
        <v>549</v>
      </c>
      <c r="C2570" s="22" t="s">
        <v>885</v>
      </c>
      <c r="D2570" s="22" t="s">
        <v>549</v>
      </c>
      <c r="E2570" s="22" t="s">
        <v>549</v>
      </c>
      <c r="F2570" s="22" t="s">
        <v>20</v>
      </c>
      <c r="G2570" s="23" t="n">
        <v>1</v>
      </c>
      <c r="H2570" s="24" t="n">
        <v>12.49</v>
      </c>
      <c r="I2570" s="24" t="n">
        <v>12.49</v>
      </c>
      <c r="J2570" s="24" t="n">
        <v>0</v>
      </c>
      <c r="K2570" s="24" t="n">
        <v>-0</v>
      </c>
      <c r="L2570" s="24" t="n">
        <v>-0</v>
      </c>
      <c r="M2570" s="6" t="s">
        <f>=I2570+J2570+K2570+L2570</f>
      </c>
      <c r="N2570" s="22"/>
      <c r="O2570" s="22" t="s">
        <v>865</v>
      </c>
    </row>
    <row collapsed="false" customFormat="false" customHeight="false" hidden="false" ht="12.1" outlineLevel="0" r="2571">
      <c r="A2571" s="21" t="n">
        <v>46127.601030093</v>
      </c>
      <c r="B2571" s="22" t="s">
        <v>557</v>
      </c>
      <c r="C2571" s="22" t="s">
        <v>886</v>
      </c>
      <c r="D2571" s="22" t="s">
        <v>557</v>
      </c>
      <c r="E2571" s="22" t="s">
        <v>557</v>
      </c>
      <c r="F2571" s="22" t="s">
        <v>20</v>
      </c>
      <c r="G2571" s="23" t="n">
        <v>1</v>
      </c>
      <c r="H2571" s="24" t="n">
        <v>50</v>
      </c>
      <c r="I2571" s="24" t="n">
        <v>50</v>
      </c>
      <c r="J2571" s="24" t="n">
        <v>0</v>
      </c>
      <c r="K2571" s="24" t="n">
        <v>-0</v>
      </c>
      <c r="L2571" s="24" t="n">
        <v>-0</v>
      </c>
      <c r="M2571" s="6" t="s">
        <f>=I2571+J2571+K2571+L2571</f>
      </c>
      <c r="N2571" s="22"/>
      <c r="O2571" s="22" t="s">
        <v>865</v>
      </c>
    </row>
    <row collapsed="false" customFormat="false" customHeight="false" hidden="false" ht="12.1" outlineLevel="0" r="2572">
      <c r="A2572" s="21" t="n">
        <v>46127.614664352</v>
      </c>
      <c r="B2572" s="22" t="s">
        <v>535</v>
      </c>
      <c r="C2572" s="22" t="s">
        <v>194</v>
      </c>
      <c r="D2572" s="22" t="s">
        <v>535</v>
      </c>
      <c r="E2572" s="22" t="s">
        <v>535</v>
      </c>
      <c r="F2572" s="22" t="s">
        <v>20</v>
      </c>
      <c r="G2572" s="23" t="n">
        <v>1</v>
      </c>
      <c r="H2572" s="24" t="n">
        <v>1200</v>
      </c>
      <c r="I2572" s="24" t="n">
        <v>1200</v>
      </c>
      <c r="J2572" s="24" t="n">
        <v>0</v>
      </c>
      <c r="K2572" s="24" t="n">
        <v>-0</v>
      </c>
      <c r="L2572" s="24" t="n">
        <v>-0</v>
      </c>
      <c r="M2572" s="6" t="s">
        <f>=I2572+J2572+K2572+L2572</f>
      </c>
      <c r="N2572" s="22"/>
      <c r="O2572" s="22" t="s">
        <v>859</v>
      </c>
    </row>
    <row collapsed="false" customFormat="false" customHeight="false" hidden="false" ht="12.1" outlineLevel="0" r="2573">
      <c r="A2573" s="20" t="n">
        <v>46128.491087963</v>
      </c>
      <c r="B2573" s="16" t="s">
        <v>491</v>
      </c>
      <c r="C2573" s="16" t="s">
        <v>887</v>
      </c>
      <c r="D2573" s="16" t="s">
        <v>380</v>
      </c>
      <c r="E2573" s="16" t="s">
        <v>50</v>
      </c>
      <c r="F2573" s="16" t="s">
        <v>20</v>
      </c>
      <c r="G2573" s="7" t="n">
        <v>12</v>
      </c>
      <c r="H2573" s="6" t="n">
        <v>18.3035</v>
      </c>
      <c r="I2573" s="6" t="n">
        <v>-219.64</v>
      </c>
      <c r="J2573" s="6" t="n">
        <v>-0</v>
      </c>
      <c r="K2573" s="6" t="n">
        <v>-0</v>
      </c>
      <c r="L2573" s="6" t="n">
        <v>-0.05</v>
      </c>
      <c r="M2573" s="6" t="s">
        <f>=I2573+J2573+K2573+L2573</f>
      </c>
      <c r="N2573" s="16"/>
      <c r="O2573" s="16" t="s">
        <v>639</v>
      </c>
    </row>
    <row collapsed="false" customFormat="false" customHeight="false" hidden="false" ht="12.1" outlineLevel="0" r="2574">
      <c r="A2574" s="29" t="n">
        <v>46128.811631944</v>
      </c>
      <c r="B2574" s="30" t="s">
        <v>481</v>
      </c>
      <c r="C2574" s="30" t="s">
        <v>800</v>
      </c>
      <c r="D2574" s="30" t="s">
        <v>381</v>
      </c>
      <c r="E2574" s="30" t="s">
        <v>18</v>
      </c>
      <c r="F2574" s="30" t="s">
        <v>20</v>
      </c>
      <c r="G2574" s="31" t="n">
        <v>-1000</v>
      </c>
      <c r="H2574" s="32" t="n">
        <v>0.1423</v>
      </c>
      <c r="I2574" s="32" t="n">
        <v>142.3</v>
      </c>
      <c r="J2574" s="32" t="n">
        <v>0</v>
      </c>
      <c r="K2574" s="32" t="n">
        <v>-0.07</v>
      </c>
      <c r="L2574" s="32" t="n">
        <v>-0</v>
      </c>
      <c r="M2574" s="6" t="s">
        <f>=I2574+J2574+K2574+L2574</f>
      </c>
      <c r="N2574" s="30"/>
      <c r="O2574" s="30" t="s">
        <v>859</v>
      </c>
    </row>
    <row collapsed="false" customFormat="false" customHeight="false" hidden="false" ht="12.1" outlineLevel="0" r="2575">
      <c r="A2575" s="21" t="n">
        <v>46129.291331019</v>
      </c>
      <c r="B2575" s="22" t="s">
        <v>535</v>
      </c>
      <c r="C2575" s="22" t="s">
        <v>174</v>
      </c>
      <c r="D2575" s="22" t="s">
        <v>535</v>
      </c>
      <c r="E2575" s="22" t="s">
        <v>535</v>
      </c>
      <c r="F2575" s="22" t="s">
        <v>20</v>
      </c>
      <c r="G2575" s="23" t="n">
        <v>1</v>
      </c>
      <c r="H2575" s="24" t="n">
        <v>1</v>
      </c>
      <c r="I2575" s="24" t="n">
        <v>1332.31</v>
      </c>
      <c r="J2575" s="24" t="n">
        <v>0</v>
      </c>
      <c r="K2575" s="24" t="n">
        <v>-0</v>
      </c>
      <c r="L2575" s="24" t="n">
        <v>-0</v>
      </c>
      <c r="M2575" s="6" t="s">
        <f>=I2575+J2575+K2575+L2575</f>
      </c>
      <c r="N2575" s="22"/>
      <c r="O2575" s="22" t="s">
        <v>596</v>
      </c>
    </row>
    <row collapsed="false" customFormat="false" customHeight="false" hidden="false" ht="12.1" outlineLevel="0" r="2576">
      <c r="A2576" s="20" t="n">
        <v>46129.421840278</v>
      </c>
      <c r="B2576" s="16" t="s">
        <v>27</v>
      </c>
      <c r="C2576" s="16" t="s">
        <v>582</v>
      </c>
      <c r="D2576" s="16" t="s">
        <v>380</v>
      </c>
      <c r="E2576" s="16" t="s">
        <v>18</v>
      </c>
      <c r="F2576" s="16" t="s">
        <v>20</v>
      </c>
      <c r="G2576" s="7" t="n">
        <v>3</v>
      </c>
      <c r="H2576" s="6" t="n">
        <v>326.1</v>
      </c>
      <c r="I2576" s="6" t="n">
        <v>-978.3</v>
      </c>
      <c r="J2576" s="6" t="n">
        <v>-0</v>
      </c>
      <c r="K2576" s="6" t="n">
        <v>-0</v>
      </c>
      <c r="L2576" s="6" t="n">
        <v>-0</v>
      </c>
      <c r="M2576" s="6" t="s">
        <f>=I2576+J2576+K2576+L2576</f>
      </c>
      <c r="N2576" s="16"/>
      <c r="O2576" s="16" t="s">
        <v>596</v>
      </c>
    </row>
    <row collapsed="false" customFormat="false" customHeight="false" hidden="false" ht="12.1" outlineLevel="0" r="2577">
      <c r="A2577" s="20" t="n">
        <v>46129.422048611</v>
      </c>
      <c r="B2577" s="16" t="s">
        <v>27</v>
      </c>
      <c r="C2577" s="16" t="s">
        <v>582</v>
      </c>
      <c r="D2577" s="16" t="s">
        <v>380</v>
      </c>
      <c r="E2577" s="16" t="s">
        <v>18</v>
      </c>
      <c r="F2577" s="16" t="s">
        <v>20</v>
      </c>
      <c r="G2577" s="7" t="n">
        <v>1</v>
      </c>
      <c r="H2577" s="6" t="n">
        <v>326.4</v>
      </c>
      <c r="I2577" s="6" t="n">
        <v>-326.4</v>
      </c>
      <c r="J2577" s="6" t="n">
        <v>-0</v>
      </c>
      <c r="K2577" s="6" t="n">
        <v>-0</v>
      </c>
      <c r="L2577" s="6" t="n">
        <v>-0</v>
      </c>
      <c r="M2577" s="6" t="s">
        <f>=I2577+J2577+K2577+L2577</f>
      </c>
      <c r="N2577" s="16"/>
      <c r="O2577" s="16" t="s">
        <v>596</v>
      </c>
    </row>
    <row collapsed="false" customFormat="false" customHeight="false" hidden="false" ht="12.1" outlineLevel="0" r="2578">
      <c r="A2578" s="20" t="n">
        <v>46129.4559375</v>
      </c>
      <c r="B2578" s="16" t="s">
        <v>73</v>
      </c>
      <c r="C2578" s="16" t="s">
        <v>565</v>
      </c>
      <c r="D2578" s="16" t="s">
        <v>380</v>
      </c>
      <c r="E2578" s="16" t="s">
        <v>50</v>
      </c>
      <c r="F2578" s="16" t="s">
        <v>20</v>
      </c>
      <c r="G2578" s="7" t="n">
        <v>569</v>
      </c>
      <c r="H2578" s="6" t="n">
        <v>1.9714</v>
      </c>
      <c r="I2578" s="6" t="n">
        <v>-1121.73</v>
      </c>
      <c r="J2578" s="6" t="n">
        <v>-0</v>
      </c>
      <c r="K2578" s="6" t="n">
        <v>-0</v>
      </c>
      <c r="L2578" s="6" t="n">
        <v>-0</v>
      </c>
      <c r="M2578" s="6" t="s">
        <f>=I2578+J2578+K2578+L2578</f>
      </c>
      <c r="N2578" s="16"/>
      <c r="O2578" s="16" t="s">
        <v>536</v>
      </c>
    </row>
    <row collapsed="false" customFormat="false" customHeight="false" hidden="false" ht="12.1" outlineLevel="0" r="2579">
      <c r="A2579" s="29" t="n">
        <v>46129.55505787</v>
      </c>
      <c r="B2579" s="30" t="s">
        <v>73</v>
      </c>
      <c r="C2579" s="30" t="s">
        <v>565</v>
      </c>
      <c r="D2579" s="30" t="s">
        <v>381</v>
      </c>
      <c r="E2579" s="30" t="s">
        <v>50</v>
      </c>
      <c r="F2579" s="30" t="s">
        <v>20</v>
      </c>
      <c r="G2579" s="31" t="n">
        <v>-594</v>
      </c>
      <c r="H2579" s="32" t="n">
        <v>1.9713</v>
      </c>
      <c r="I2579" s="32" t="n">
        <v>1170.95</v>
      </c>
      <c r="J2579" s="32" t="n">
        <v>0</v>
      </c>
      <c r="K2579" s="32" t="n">
        <v>-0</v>
      </c>
      <c r="L2579" s="32" t="n">
        <v>-0</v>
      </c>
      <c r="M2579" s="6" t="s">
        <f>=I2579+J2579+K2579+L2579</f>
      </c>
      <c r="N2579" s="30"/>
      <c r="O2579" s="30" t="s">
        <v>536</v>
      </c>
    </row>
    <row collapsed="false" customFormat="false" customHeight="false" hidden="false" ht="12.1" outlineLevel="0" r="2580">
      <c r="A2580" s="29" t="n">
        <v>46129.55505787</v>
      </c>
      <c r="B2580" s="30" t="s">
        <v>462</v>
      </c>
      <c r="C2580" s="30" t="s">
        <v>709</v>
      </c>
      <c r="D2580" s="30" t="s">
        <v>381</v>
      </c>
      <c r="E2580" s="30" t="s">
        <v>50</v>
      </c>
      <c r="F2580" s="30" t="s">
        <v>20</v>
      </c>
      <c r="G2580" s="31" t="n">
        <v>-34</v>
      </c>
      <c r="H2580" s="32" t="n">
        <v>142.4</v>
      </c>
      <c r="I2580" s="32" t="n">
        <v>4841.6</v>
      </c>
      <c r="J2580" s="32" t="n">
        <v>0</v>
      </c>
      <c r="K2580" s="32" t="n">
        <v>-0.97</v>
      </c>
      <c r="L2580" s="32" t="n">
        <v>-0</v>
      </c>
      <c r="M2580" s="6" t="s">
        <f>=I2580+J2580+K2580+L2580</f>
      </c>
      <c r="N2580" s="30"/>
      <c r="O2580" s="30" t="s">
        <v>536</v>
      </c>
    </row>
    <row collapsed="false" customFormat="false" customHeight="false" hidden="false" ht="12.1" outlineLevel="0" r="2581">
      <c r="A2581" s="20" t="n">
        <v>46129.555092593</v>
      </c>
      <c r="B2581" s="16" t="s">
        <v>384</v>
      </c>
      <c r="C2581" s="16" t="s">
        <v>537</v>
      </c>
      <c r="D2581" s="16" t="s">
        <v>380</v>
      </c>
      <c r="E2581" s="16" t="s">
        <v>18</v>
      </c>
      <c r="F2581" s="16" t="s">
        <v>20</v>
      </c>
      <c r="G2581" s="7" t="n">
        <v>10</v>
      </c>
      <c r="H2581" s="6" t="n">
        <v>127.67</v>
      </c>
      <c r="I2581" s="6" t="n">
        <v>-1276.7</v>
      </c>
      <c r="J2581" s="6" t="n">
        <v>-0</v>
      </c>
      <c r="K2581" s="6" t="n">
        <v>-1.02</v>
      </c>
      <c r="L2581" s="6" t="n">
        <v>-0</v>
      </c>
      <c r="M2581" s="6" t="s">
        <f>=I2581+J2581+K2581+L2581</f>
      </c>
      <c r="N2581" s="16"/>
      <c r="O2581" s="16" t="s">
        <v>536</v>
      </c>
    </row>
    <row collapsed="false" customFormat="false" customHeight="false" hidden="false" ht="12.1" outlineLevel="0" r="2582">
      <c r="A2582" s="20" t="n">
        <v>46129.555092593</v>
      </c>
      <c r="B2582" s="16" t="s">
        <v>389</v>
      </c>
      <c r="C2582" s="16" t="s">
        <v>543</v>
      </c>
      <c r="D2582" s="16" t="s">
        <v>380</v>
      </c>
      <c r="E2582" s="16" t="s">
        <v>18</v>
      </c>
      <c r="F2582" s="16" t="s">
        <v>20</v>
      </c>
      <c r="G2582" s="7" t="n">
        <v>10</v>
      </c>
      <c r="H2582" s="6" t="n">
        <v>42.975</v>
      </c>
      <c r="I2582" s="6" t="n">
        <v>-429.75</v>
      </c>
      <c r="J2582" s="6" t="n">
        <v>-0</v>
      </c>
      <c r="K2582" s="6" t="n">
        <v>-0.33</v>
      </c>
      <c r="L2582" s="6" t="n">
        <v>-0</v>
      </c>
      <c r="M2582" s="6" t="s">
        <f>=I2582+J2582+K2582+L2582</f>
      </c>
      <c r="N2582" s="16"/>
      <c r="O2582" s="16" t="s">
        <v>536</v>
      </c>
    </row>
    <row collapsed="false" customFormat="false" customHeight="false" hidden="false" ht="12.1" outlineLevel="0" r="2583">
      <c r="A2583" s="20" t="n">
        <v>46129.555092593</v>
      </c>
      <c r="B2583" s="16" t="s">
        <v>27</v>
      </c>
      <c r="C2583" s="16" t="s">
        <v>582</v>
      </c>
      <c r="D2583" s="16" t="s">
        <v>380</v>
      </c>
      <c r="E2583" s="16" t="s">
        <v>18</v>
      </c>
      <c r="F2583" s="16" t="s">
        <v>20</v>
      </c>
      <c r="G2583" s="7" t="n">
        <v>1</v>
      </c>
      <c r="H2583" s="6" t="n">
        <v>326.32</v>
      </c>
      <c r="I2583" s="6" t="n">
        <v>-326.32</v>
      </c>
      <c r="J2583" s="6" t="n">
        <v>-0</v>
      </c>
      <c r="K2583" s="6" t="n">
        <v>-0.26</v>
      </c>
      <c r="L2583" s="6" t="n">
        <v>-0</v>
      </c>
      <c r="M2583" s="6" t="s">
        <f>=I2583+J2583+K2583+L2583</f>
      </c>
      <c r="N2583" s="16"/>
      <c r="O2583" s="16" t="s">
        <v>536</v>
      </c>
    </row>
    <row collapsed="false" customFormat="false" customHeight="false" hidden="false" ht="12.1" outlineLevel="0" r="2584">
      <c r="A2584" s="20" t="n">
        <v>46129.555092593</v>
      </c>
      <c r="B2584" s="16" t="s">
        <v>17</v>
      </c>
      <c r="C2584" s="16" t="s">
        <v>538</v>
      </c>
      <c r="D2584" s="16" t="s">
        <v>380</v>
      </c>
      <c r="E2584" s="16" t="s">
        <v>18</v>
      </c>
      <c r="F2584" s="16" t="s">
        <v>20</v>
      </c>
      <c r="G2584" s="7" t="n">
        <v>1</v>
      </c>
      <c r="H2584" s="6" t="n">
        <v>323.34</v>
      </c>
      <c r="I2584" s="6" t="n">
        <v>-323.34</v>
      </c>
      <c r="J2584" s="6" t="n">
        <v>-0</v>
      </c>
      <c r="K2584" s="6" t="n">
        <v>-0.26</v>
      </c>
      <c r="L2584" s="6" t="n">
        <v>-0</v>
      </c>
      <c r="M2584" s="6" t="s">
        <f>=I2584+J2584+K2584+L2584</f>
      </c>
      <c r="N2584" s="16"/>
      <c r="O2584" s="16" t="s">
        <v>536</v>
      </c>
    </row>
    <row collapsed="false" customFormat="false" customHeight="false" hidden="false" ht="12.1" outlineLevel="0" r="2585">
      <c r="A2585" s="20" t="n">
        <v>46129.555092593</v>
      </c>
      <c r="B2585" s="16" t="s">
        <v>419</v>
      </c>
      <c r="C2585" s="16" t="s">
        <v>587</v>
      </c>
      <c r="D2585" s="16" t="s">
        <v>380</v>
      </c>
      <c r="E2585" s="16" t="s">
        <v>50</v>
      </c>
      <c r="F2585" s="16" t="s">
        <v>20</v>
      </c>
      <c r="G2585" s="7" t="n">
        <v>68</v>
      </c>
      <c r="H2585" s="6" t="n">
        <v>2.937</v>
      </c>
      <c r="I2585" s="6" t="n">
        <v>-199.72</v>
      </c>
      <c r="J2585" s="6" t="n">
        <v>-0</v>
      </c>
      <c r="K2585" s="6" t="n">
        <v>-0.04</v>
      </c>
      <c r="L2585" s="6" t="n">
        <v>-0</v>
      </c>
      <c r="M2585" s="6" t="s">
        <f>=I2585+J2585+K2585+L2585</f>
      </c>
      <c r="N2585" s="16"/>
      <c r="O2585" s="16" t="s">
        <v>536</v>
      </c>
    </row>
    <row collapsed="false" customFormat="false" customHeight="false" hidden="false" ht="12.1" outlineLevel="0" r="2586">
      <c r="A2586" s="20" t="n">
        <v>46129.555104167</v>
      </c>
      <c r="B2586" s="16" t="s">
        <v>43</v>
      </c>
      <c r="C2586" s="16" t="s">
        <v>601</v>
      </c>
      <c r="D2586" s="16" t="s">
        <v>380</v>
      </c>
      <c r="E2586" s="16" t="s">
        <v>18</v>
      </c>
      <c r="F2586" s="16" t="s">
        <v>20</v>
      </c>
      <c r="G2586" s="7" t="n">
        <v>1</v>
      </c>
      <c r="H2586" s="6" t="n">
        <v>2415.5</v>
      </c>
      <c r="I2586" s="6" t="n">
        <v>-2415.5</v>
      </c>
      <c r="J2586" s="6" t="n">
        <v>-0</v>
      </c>
      <c r="K2586" s="6" t="n">
        <v>-1.94</v>
      </c>
      <c r="L2586" s="6" t="n">
        <v>-0</v>
      </c>
      <c r="M2586" s="6" t="s">
        <f>=I2586+J2586+K2586+L2586</f>
      </c>
      <c r="N2586" s="16"/>
      <c r="O2586" s="16" t="s">
        <v>536</v>
      </c>
    </row>
    <row collapsed="false" customFormat="false" customHeight="false" hidden="false" ht="12.1" outlineLevel="0" r="2587">
      <c r="A2587" s="20" t="n">
        <v>46129.555358796</v>
      </c>
      <c r="B2587" s="16" t="s">
        <v>39</v>
      </c>
      <c r="C2587" s="16" t="s">
        <v>888</v>
      </c>
      <c r="D2587" s="16" t="s">
        <v>380</v>
      </c>
      <c r="E2587" s="16" t="s">
        <v>18</v>
      </c>
      <c r="F2587" s="16" t="s">
        <v>20</v>
      </c>
      <c r="G2587" s="7" t="n">
        <v>2</v>
      </c>
      <c r="H2587" s="6" t="n">
        <v>118</v>
      </c>
      <c r="I2587" s="6" t="n">
        <v>-236</v>
      </c>
      <c r="J2587" s="6" t="n">
        <v>-0</v>
      </c>
      <c r="K2587" s="6" t="n">
        <v>-0.12</v>
      </c>
      <c r="L2587" s="6" t="n">
        <v>-0</v>
      </c>
      <c r="M2587" s="6" t="s">
        <f>=I2587+J2587+K2587+L2587</f>
      </c>
      <c r="N2587" s="16"/>
      <c r="O2587" s="16" t="s">
        <v>859</v>
      </c>
    </row>
    <row collapsed="false" customFormat="false" customHeight="false" hidden="false" ht="12.1" outlineLevel="0" r="2588">
      <c r="A2588" s="29" t="n">
        <v>46129.555405093</v>
      </c>
      <c r="B2588" s="30" t="s">
        <v>419</v>
      </c>
      <c r="C2588" s="30" t="s">
        <v>587</v>
      </c>
      <c r="D2588" s="30" t="s">
        <v>381</v>
      </c>
      <c r="E2588" s="30" t="s">
        <v>50</v>
      </c>
      <c r="F2588" s="30" t="s">
        <v>20</v>
      </c>
      <c r="G2588" s="31" t="n">
        <v>-1</v>
      </c>
      <c r="H2588" s="32" t="n">
        <v>2.9355</v>
      </c>
      <c r="I2588" s="32" t="n">
        <v>2.94</v>
      </c>
      <c r="J2588" s="32" t="n">
        <v>0</v>
      </c>
      <c r="K2588" s="32" t="n">
        <v>-0.02</v>
      </c>
      <c r="L2588" s="32" t="n">
        <v>-0</v>
      </c>
      <c r="M2588" s="6" t="s">
        <f>=I2588+J2588+K2588+L2588</f>
      </c>
      <c r="N2588" s="30"/>
      <c r="O2588" s="30" t="s">
        <v>536</v>
      </c>
    </row>
    <row collapsed="false" customFormat="false" customHeight="false" hidden="false" ht="12.1" outlineLevel="0" r="2589">
      <c r="A2589" s="20" t="n">
        <v>46129.555439815</v>
      </c>
      <c r="B2589" s="16" t="s">
        <v>73</v>
      </c>
      <c r="C2589" s="16" t="s">
        <v>565</v>
      </c>
      <c r="D2589" s="16" t="s">
        <v>380</v>
      </c>
      <c r="E2589" s="16" t="s">
        <v>50</v>
      </c>
      <c r="F2589" s="16" t="s">
        <v>20</v>
      </c>
      <c r="G2589" s="7" t="n">
        <v>1</v>
      </c>
      <c r="H2589" s="6" t="n">
        <v>1.9714</v>
      </c>
      <c r="I2589" s="6" t="n">
        <v>-1.97</v>
      </c>
      <c r="J2589" s="6" t="n">
        <v>-0</v>
      </c>
      <c r="K2589" s="6" t="n">
        <v>-0</v>
      </c>
      <c r="L2589" s="6" t="n">
        <v>-0</v>
      </c>
      <c r="M2589" s="6" t="s">
        <f>=I2589+J2589+K2589+L2589</f>
      </c>
      <c r="N2589" s="16"/>
      <c r="O2589" s="16" t="s">
        <v>536</v>
      </c>
    </row>
    <row collapsed="false" customFormat="false" customHeight="false" hidden="false" ht="12.1" outlineLevel="0" r="2590">
      <c r="A2590" s="21" t="n">
        <v>46129.634618056</v>
      </c>
      <c r="B2590" s="22" t="s">
        <v>535</v>
      </c>
      <c r="C2590" s="22" t="s">
        <v>194</v>
      </c>
      <c r="D2590" s="22" t="s">
        <v>535</v>
      </c>
      <c r="E2590" s="22" t="s">
        <v>535</v>
      </c>
      <c r="F2590" s="22" t="s">
        <v>20</v>
      </c>
      <c r="G2590" s="23" t="n">
        <v>1</v>
      </c>
      <c r="H2590" s="24" t="n">
        <v>1200</v>
      </c>
      <c r="I2590" s="24" t="n">
        <v>1200</v>
      </c>
      <c r="J2590" s="24" t="n">
        <v>0</v>
      </c>
      <c r="K2590" s="24" t="n">
        <v>-0</v>
      </c>
      <c r="L2590" s="24" t="n">
        <v>-0</v>
      </c>
      <c r="M2590" s="6" t="s">
        <f>=I2590+J2590+K2590+L2590</f>
      </c>
      <c r="N2590" s="22"/>
      <c r="O2590" s="22" t="s">
        <v>859</v>
      </c>
    </row>
    <row collapsed="false" customFormat="false" customHeight="false" hidden="false" ht="12.1" outlineLevel="0" r="2591">
      <c r="A2591" s="20" t="n">
        <v>46129.649293981</v>
      </c>
      <c r="B2591" s="16" t="s">
        <v>39</v>
      </c>
      <c r="C2591" s="16" t="s">
        <v>888</v>
      </c>
      <c r="D2591" s="16" t="s">
        <v>380</v>
      </c>
      <c r="E2591" s="16" t="s">
        <v>18</v>
      </c>
      <c r="F2591" s="16" t="s">
        <v>20</v>
      </c>
      <c r="G2591" s="7" t="n">
        <v>12</v>
      </c>
      <c r="H2591" s="6" t="n">
        <v>120.33</v>
      </c>
      <c r="I2591" s="6" t="n">
        <v>-1443.96</v>
      </c>
      <c r="J2591" s="6" t="n">
        <v>-0</v>
      </c>
      <c r="K2591" s="6" t="n">
        <v>-0.71</v>
      </c>
      <c r="L2591" s="6" t="n">
        <v>-0</v>
      </c>
      <c r="M2591" s="6" t="s">
        <f>=I2591+J2591+K2591+L2591</f>
      </c>
      <c r="N2591" s="16"/>
      <c r="O2591" s="16" t="s">
        <v>859</v>
      </c>
    </row>
    <row collapsed="false" customFormat="false" customHeight="false" hidden="false" ht="12.1" outlineLevel="0" r="2592">
      <c r="A2592" s="33" t="n">
        <v>46129.815555556</v>
      </c>
      <c r="B2592" s="34" t="s">
        <v>597</v>
      </c>
      <c r="C2592" s="34" t="s">
        <v>889</v>
      </c>
      <c r="D2592" s="34" t="s">
        <v>597</v>
      </c>
      <c r="E2592" s="34" t="s">
        <v>597</v>
      </c>
      <c r="F2592" s="34" t="s">
        <v>20</v>
      </c>
      <c r="G2592" s="35" t="n">
        <v>1</v>
      </c>
      <c r="H2592" s="36" t="n">
        <v>-0.08</v>
      </c>
      <c r="I2592" s="36" t="n">
        <v>-0.08</v>
      </c>
      <c r="J2592" s="36" t="n">
        <v>0</v>
      </c>
      <c r="K2592" s="36" t="n">
        <v>-0</v>
      </c>
      <c r="L2592" s="36" t="n">
        <v>-0</v>
      </c>
      <c r="M2592" s="6" t="s">
        <f>=I2592+J2592+K2592+L2592</f>
      </c>
      <c r="N2592" s="34"/>
      <c r="O2592" s="34" t="s">
        <v>859</v>
      </c>
    </row>
    <row collapsed="false" customFormat="false" customHeight="false" hidden="false" ht="12.1" outlineLevel="0" r="2593">
      <c r="A2593" s="20" t="n">
        <v>46129.860497685</v>
      </c>
      <c r="B2593" s="16" t="s">
        <v>409</v>
      </c>
      <c r="C2593" s="16" t="s">
        <v>573</v>
      </c>
      <c r="D2593" s="16" t="s">
        <v>380</v>
      </c>
      <c r="E2593" s="16" t="s">
        <v>18</v>
      </c>
      <c r="F2593" s="16" t="s">
        <v>20</v>
      </c>
      <c r="G2593" s="7" t="n">
        <v>3</v>
      </c>
      <c r="H2593" s="6" t="n">
        <v>269.3</v>
      </c>
      <c r="I2593" s="6" t="n">
        <v>-807.9</v>
      </c>
      <c r="J2593" s="6" t="n">
        <v>-0</v>
      </c>
      <c r="K2593" s="6" t="n">
        <v>-0.4</v>
      </c>
      <c r="L2593" s="6" t="n">
        <v>-0</v>
      </c>
      <c r="M2593" s="6" t="s">
        <f>=I2593+J2593+K2593+L2593</f>
      </c>
      <c r="N2593" s="16"/>
      <c r="O2593" s="16" t="s">
        <v>859</v>
      </c>
    </row>
    <row collapsed="false" customFormat="false" customHeight="false" hidden="false" ht="12.1" outlineLevel="0" r="2594">
      <c r="A2594" s="29" t="n">
        <v>46129.891979167</v>
      </c>
      <c r="B2594" s="30" t="s">
        <v>416</v>
      </c>
      <c r="C2594" s="30" t="s">
        <v>584</v>
      </c>
      <c r="D2594" s="30" t="s">
        <v>381</v>
      </c>
      <c r="E2594" s="30" t="s">
        <v>18</v>
      </c>
      <c r="F2594" s="30" t="s">
        <v>20</v>
      </c>
      <c r="G2594" s="31" t="n">
        <v>-60</v>
      </c>
      <c r="H2594" s="32" t="n">
        <v>42.78</v>
      </c>
      <c r="I2594" s="32" t="n">
        <v>2566.8</v>
      </c>
      <c r="J2594" s="32" t="n">
        <v>0</v>
      </c>
      <c r="K2594" s="32" t="n">
        <v>-1.28</v>
      </c>
      <c r="L2594" s="32" t="n">
        <v>-0</v>
      </c>
      <c r="M2594" s="6" t="s">
        <f>=I2594+J2594+K2594+L2594</f>
      </c>
      <c r="N2594" s="30"/>
      <c r="O2594" s="30" t="s">
        <v>536</v>
      </c>
    </row>
    <row collapsed="false" customFormat="false" customHeight="false" hidden="false" ht="12.1" outlineLevel="0" r="2595">
      <c r="A2595" s="29" t="n">
        <v>46129.895520833</v>
      </c>
      <c r="B2595" s="30" t="s">
        <v>463</v>
      </c>
      <c r="C2595" s="30" t="s">
        <v>711</v>
      </c>
      <c r="D2595" s="30" t="s">
        <v>381</v>
      </c>
      <c r="E2595" s="30" t="s">
        <v>18</v>
      </c>
      <c r="F2595" s="30" t="s">
        <v>20</v>
      </c>
      <c r="G2595" s="31" t="n">
        <v>-1</v>
      </c>
      <c r="H2595" s="32" t="n">
        <v>4368</v>
      </c>
      <c r="I2595" s="32" t="n">
        <v>4368</v>
      </c>
      <c r="J2595" s="32" t="n">
        <v>0</v>
      </c>
      <c r="K2595" s="32" t="n">
        <v>-2.18</v>
      </c>
      <c r="L2595" s="32" t="n">
        <v>-0</v>
      </c>
      <c r="M2595" s="6" t="s">
        <f>=I2595+J2595+K2595+L2595</f>
      </c>
      <c r="N2595" s="30"/>
      <c r="O2595" s="30" t="s">
        <v>536</v>
      </c>
    </row>
    <row collapsed="false" customFormat="false" customHeight="false" hidden="false" ht="12.1" outlineLevel="0" r="2596">
      <c r="A2596" s="29" t="n">
        <v>46129.898414352</v>
      </c>
      <c r="B2596" s="30" t="s">
        <v>17</v>
      </c>
      <c r="C2596" s="30" t="s">
        <v>538</v>
      </c>
      <c r="D2596" s="30" t="s">
        <v>381</v>
      </c>
      <c r="E2596" s="30" t="s">
        <v>18</v>
      </c>
      <c r="F2596" s="30" t="s">
        <v>20</v>
      </c>
      <c r="G2596" s="31" t="n">
        <v>-1</v>
      </c>
      <c r="H2596" s="32" t="n">
        <v>323.88</v>
      </c>
      <c r="I2596" s="32" t="n">
        <v>323.88</v>
      </c>
      <c r="J2596" s="32" t="n">
        <v>0</v>
      </c>
      <c r="K2596" s="32" t="n">
        <v>-0.26</v>
      </c>
      <c r="L2596" s="32" t="n">
        <v>-0</v>
      </c>
      <c r="M2596" s="6" t="s">
        <f>=I2596+J2596+K2596+L2596</f>
      </c>
      <c r="N2596" s="30"/>
      <c r="O2596" s="30" t="s">
        <v>536</v>
      </c>
    </row>
    <row collapsed="false" customFormat="false" customHeight="false" hidden="false" ht="12.1" outlineLevel="0" r="2597">
      <c r="A2597" s="29" t="n">
        <v>46129.898414352</v>
      </c>
      <c r="B2597" s="30" t="s">
        <v>17</v>
      </c>
      <c r="C2597" s="30" t="s">
        <v>538</v>
      </c>
      <c r="D2597" s="30" t="s">
        <v>381</v>
      </c>
      <c r="E2597" s="30" t="s">
        <v>18</v>
      </c>
      <c r="F2597" s="30" t="s">
        <v>20</v>
      </c>
      <c r="G2597" s="31" t="n">
        <v>-1</v>
      </c>
      <c r="H2597" s="32" t="n">
        <v>323.88</v>
      </c>
      <c r="I2597" s="32" t="n">
        <v>323.88</v>
      </c>
      <c r="J2597" s="32" t="n">
        <v>0</v>
      </c>
      <c r="K2597" s="32" t="n">
        <v>-0.26</v>
      </c>
      <c r="L2597" s="32" t="n">
        <v>-0</v>
      </c>
      <c r="M2597" s="6" t="s">
        <f>=I2597+J2597+K2597+L2597</f>
      </c>
      <c r="N2597" s="30"/>
      <c r="O2597" s="30" t="s">
        <v>536</v>
      </c>
    </row>
    <row collapsed="false" customFormat="false" customHeight="false" hidden="false" ht="12.1" outlineLevel="0" r="2598">
      <c r="A2598" s="29" t="n">
        <v>46129.898414352</v>
      </c>
      <c r="B2598" s="30" t="s">
        <v>17</v>
      </c>
      <c r="C2598" s="30" t="s">
        <v>538</v>
      </c>
      <c r="D2598" s="30" t="s">
        <v>381</v>
      </c>
      <c r="E2598" s="30" t="s">
        <v>18</v>
      </c>
      <c r="F2598" s="30" t="s">
        <v>20</v>
      </c>
      <c r="G2598" s="31" t="n">
        <v>-10</v>
      </c>
      <c r="H2598" s="32" t="n">
        <v>323.88</v>
      </c>
      <c r="I2598" s="32" t="n">
        <v>3238.8</v>
      </c>
      <c r="J2598" s="32" t="n">
        <v>0</v>
      </c>
      <c r="K2598" s="32" t="n">
        <v>-2.59</v>
      </c>
      <c r="L2598" s="32" t="n">
        <v>-0</v>
      </c>
      <c r="M2598" s="6" t="s">
        <f>=I2598+J2598+K2598+L2598</f>
      </c>
      <c r="N2598" s="30"/>
      <c r="O2598" s="30" t="s">
        <v>536</v>
      </c>
    </row>
    <row collapsed="false" customFormat="false" customHeight="false" hidden="false" ht="12.1" outlineLevel="0" r="2599">
      <c r="A2599" s="29" t="n">
        <v>46129.898414352</v>
      </c>
      <c r="B2599" s="30" t="s">
        <v>17</v>
      </c>
      <c r="C2599" s="30" t="s">
        <v>538</v>
      </c>
      <c r="D2599" s="30" t="s">
        <v>381</v>
      </c>
      <c r="E2599" s="30" t="s">
        <v>18</v>
      </c>
      <c r="F2599" s="30" t="s">
        <v>20</v>
      </c>
      <c r="G2599" s="31" t="n">
        <v>-7</v>
      </c>
      <c r="H2599" s="32" t="n">
        <v>323.89</v>
      </c>
      <c r="I2599" s="32" t="n">
        <v>2267.23</v>
      </c>
      <c r="J2599" s="32" t="n">
        <v>0</v>
      </c>
      <c r="K2599" s="32" t="n">
        <v>-1.81</v>
      </c>
      <c r="L2599" s="32" t="n">
        <v>-0</v>
      </c>
      <c r="M2599" s="6" t="s">
        <f>=I2599+J2599+K2599+L2599</f>
      </c>
      <c r="N2599" s="30"/>
      <c r="O2599" s="30" t="s">
        <v>536</v>
      </c>
    </row>
    <row collapsed="false" customFormat="false" customHeight="false" hidden="false" ht="12.1" outlineLevel="0" r="2600">
      <c r="A2600" s="29" t="n">
        <v>46129.898414352</v>
      </c>
      <c r="B2600" s="30" t="s">
        <v>17</v>
      </c>
      <c r="C2600" s="30" t="s">
        <v>538</v>
      </c>
      <c r="D2600" s="30" t="s">
        <v>381</v>
      </c>
      <c r="E2600" s="30" t="s">
        <v>18</v>
      </c>
      <c r="F2600" s="30" t="s">
        <v>20</v>
      </c>
      <c r="G2600" s="31" t="n">
        <v>-1</v>
      </c>
      <c r="H2600" s="32" t="n">
        <v>323.88</v>
      </c>
      <c r="I2600" s="32" t="n">
        <v>323.88</v>
      </c>
      <c r="J2600" s="32" t="n">
        <v>0</v>
      </c>
      <c r="K2600" s="32" t="n">
        <v>-0.26</v>
      </c>
      <c r="L2600" s="32" t="n">
        <v>-0</v>
      </c>
      <c r="M2600" s="6" t="s">
        <f>=I2600+J2600+K2600+L2600</f>
      </c>
      <c r="N2600" s="30"/>
      <c r="O2600" s="30" t="s">
        <v>536</v>
      </c>
    </row>
    <row collapsed="false" customFormat="false" customHeight="false" hidden="false" ht="12.1" outlineLevel="0" r="2601">
      <c r="A2601" s="29" t="n">
        <v>46129.898414352</v>
      </c>
      <c r="B2601" s="30" t="s">
        <v>17</v>
      </c>
      <c r="C2601" s="30" t="s">
        <v>538</v>
      </c>
      <c r="D2601" s="30" t="s">
        <v>381</v>
      </c>
      <c r="E2601" s="30" t="s">
        <v>18</v>
      </c>
      <c r="F2601" s="30" t="s">
        <v>20</v>
      </c>
      <c r="G2601" s="31" t="n">
        <v>-9</v>
      </c>
      <c r="H2601" s="32" t="n">
        <v>323.88</v>
      </c>
      <c r="I2601" s="32" t="n">
        <v>2914.92</v>
      </c>
      <c r="J2601" s="32" t="n">
        <v>0</v>
      </c>
      <c r="K2601" s="32" t="n">
        <v>-2.33</v>
      </c>
      <c r="L2601" s="32" t="n">
        <v>-0</v>
      </c>
      <c r="M2601" s="6" t="s">
        <f>=I2601+J2601+K2601+L2601</f>
      </c>
      <c r="N2601" s="30"/>
      <c r="O2601" s="30" t="s">
        <v>536</v>
      </c>
    </row>
    <row collapsed="false" customFormat="false" customHeight="false" hidden="false" ht="12.1" outlineLevel="0" r="2602">
      <c r="A2602" s="29" t="n">
        <v>46129.898414352</v>
      </c>
      <c r="B2602" s="30" t="s">
        <v>17</v>
      </c>
      <c r="C2602" s="30" t="s">
        <v>538</v>
      </c>
      <c r="D2602" s="30" t="s">
        <v>381</v>
      </c>
      <c r="E2602" s="30" t="s">
        <v>18</v>
      </c>
      <c r="F2602" s="30" t="s">
        <v>20</v>
      </c>
      <c r="G2602" s="31" t="n">
        <v>-24</v>
      </c>
      <c r="H2602" s="32" t="n">
        <v>323.88</v>
      </c>
      <c r="I2602" s="32" t="n">
        <v>7773.12</v>
      </c>
      <c r="J2602" s="32" t="n">
        <v>0</v>
      </c>
      <c r="K2602" s="32" t="n">
        <v>-6.22</v>
      </c>
      <c r="L2602" s="32" t="n">
        <v>-0</v>
      </c>
      <c r="M2602" s="6" t="s">
        <f>=I2602+J2602+K2602+L2602</f>
      </c>
      <c r="N2602" s="30"/>
      <c r="O2602" s="30" t="s">
        <v>536</v>
      </c>
    </row>
    <row collapsed="false" customFormat="false" customHeight="false" hidden="false" ht="12.1" outlineLevel="0" r="2603">
      <c r="A2603" s="29" t="n">
        <v>46129.898414352</v>
      </c>
      <c r="B2603" s="30" t="s">
        <v>17</v>
      </c>
      <c r="C2603" s="30" t="s">
        <v>538</v>
      </c>
      <c r="D2603" s="30" t="s">
        <v>381</v>
      </c>
      <c r="E2603" s="30" t="s">
        <v>18</v>
      </c>
      <c r="F2603" s="30" t="s">
        <v>20</v>
      </c>
      <c r="G2603" s="31" t="n">
        <v>-1</v>
      </c>
      <c r="H2603" s="32" t="n">
        <v>323.88</v>
      </c>
      <c r="I2603" s="32" t="n">
        <v>323.88</v>
      </c>
      <c r="J2603" s="32" t="n">
        <v>0</v>
      </c>
      <c r="K2603" s="32" t="n">
        <v>-0.26</v>
      </c>
      <c r="L2603" s="32" t="n">
        <v>-0</v>
      </c>
      <c r="M2603" s="6" t="s">
        <f>=I2603+J2603+K2603+L2603</f>
      </c>
      <c r="N2603" s="30"/>
      <c r="O2603" s="30" t="s">
        <v>536</v>
      </c>
    </row>
    <row collapsed="false" customFormat="false" customHeight="false" hidden="false" ht="12.1" outlineLevel="0" r="2604">
      <c r="A2604" s="20" t="n">
        <v>46129.899756944</v>
      </c>
      <c r="B2604" s="16" t="s">
        <v>400</v>
      </c>
      <c r="C2604" s="16" t="s">
        <v>561</v>
      </c>
      <c r="D2604" s="16" t="s">
        <v>380</v>
      </c>
      <c r="E2604" s="16" t="s">
        <v>18</v>
      </c>
      <c r="F2604" s="16" t="s">
        <v>20</v>
      </c>
      <c r="G2604" s="7" t="n">
        <v>100</v>
      </c>
      <c r="H2604" s="6" t="n">
        <v>95.26</v>
      </c>
      <c r="I2604" s="6" t="n">
        <v>-9526</v>
      </c>
      <c r="J2604" s="6" t="n">
        <v>-0</v>
      </c>
      <c r="K2604" s="6" t="n">
        <v>-7.61</v>
      </c>
      <c r="L2604" s="6" t="n">
        <v>-0</v>
      </c>
      <c r="M2604" s="6" t="s">
        <f>=I2604+J2604+K2604+L2604</f>
      </c>
      <c r="N2604" s="16"/>
      <c r="O2604" s="16" t="s">
        <v>536</v>
      </c>
    </row>
    <row collapsed="false" customFormat="false" customHeight="false" hidden="false" ht="12.1" outlineLevel="0" r="2605">
      <c r="A2605" s="29" t="n">
        <v>46129.900497685</v>
      </c>
      <c r="B2605" s="30" t="s">
        <v>27</v>
      </c>
      <c r="C2605" s="30" t="s">
        <v>582</v>
      </c>
      <c r="D2605" s="30" t="s">
        <v>381</v>
      </c>
      <c r="E2605" s="30" t="s">
        <v>18</v>
      </c>
      <c r="F2605" s="30" t="s">
        <v>20</v>
      </c>
      <c r="G2605" s="31" t="n">
        <v>-11</v>
      </c>
      <c r="H2605" s="32" t="n">
        <v>325.2</v>
      </c>
      <c r="I2605" s="32" t="n">
        <v>3577.2</v>
      </c>
      <c r="J2605" s="32" t="n">
        <v>0</v>
      </c>
      <c r="K2605" s="32" t="n">
        <v>-2.87</v>
      </c>
      <c r="L2605" s="32" t="n">
        <v>-0</v>
      </c>
      <c r="M2605" s="6" t="s">
        <f>=I2605+J2605+K2605+L2605</f>
      </c>
      <c r="N2605" s="30"/>
      <c r="O2605" s="30" t="s">
        <v>536</v>
      </c>
    </row>
    <row collapsed="false" customFormat="false" customHeight="false" hidden="false" ht="12.1" outlineLevel="0" r="2606">
      <c r="A2606" s="29" t="n">
        <v>46129.951481481</v>
      </c>
      <c r="B2606" s="30" t="s">
        <v>464</v>
      </c>
      <c r="C2606" s="30" t="s">
        <v>712</v>
      </c>
      <c r="D2606" s="30" t="s">
        <v>381</v>
      </c>
      <c r="E2606" s="30" t="s">
        <v>18</v>
      </c>
      <c r="F2606" s="30" t="s">
        <v>20</v>
      </c>
      <c r="G2606" s="31" t="n">
        <v>-1</v>
      </c>
      <c r="H2606" s="32" t="n">
        <v>2252.7</v>
      </c>
      <c r="I2606" s="32" t="n">
        <v>2252.7</v>
      </c>
      <c r="J2606" s="32" t="n">
        <v>0</v>
      </c>
      <c r="K2606" s="32" t="n">
        <v>-1.81</v>
      </c>
      <c r="L2606" s="32" t="n">
        <v>-0</v>
      </c>
      <c r="M2606" s="6" t="s">
        <f>=I2606+J2606+K2606+L2606</f>
      </c>
      <c r="N2606" s="30"/>
      <c r="O2606" s="30" t="s">
        <v>536</v>
      </c>
    </row>
    <row collapsed="false" customFormat="false" customHeight="false" hidden="false" ht="12.1" outlineLevel="0" r="2607">
      <c r="A2607" s="29" t="n">
        <v>46129.951481481</v>
      </c>
      <c r="B2607" s="30" t="s">
        <v>464</v>
      </c>
      <c r="C2607" s="30" t="s">
        <v>712</v>
      </c>
      <c r="D2607" s="30" t="s">
        <v>381</v>
      </c>
      <c r="E2607" s="30" t="s">
        <v>18</v>
      </c>
      <c r="F2607" s="30" t="s">
        <v>20</v>
      </c>
      <c r="G2607" s="31" t="n">
        <v>-1</v>
      </c>
      <c r="H2607" s="32" t="n">
        <v>2252.7</v>
      </c>
      <c r="I2607" s="32" t="n">
        <v>2252.7</v>
      </c>
      <c r="J2607" s="32" t="n">
        <v>0</v>
      </c>
      <c r="K2607" s="32" t="n">
        <v>-1.81</v>
      </c>
      <c r="L2607" s="32" t="n">
        <v>-0</v>
      </c>
      <c r="M2607" s="6" t="s">
        <f>=I2607+J2607+K2607+L2607</f>
      </c>
      <c r="N2607" s="30"/>
      <c r="O2607" s="30" t="s">
        <v>536</v>
      </c>
    </row>
    <row collapsed="false" customFormat="false" customHeight="false" hidden="false" ht="12.1" outlineLevel="0" r="2608">
      <c r="A2608" s="29" t="n">
        <v>46129.952731481</v>
      </c>
      <c r="B2608" s="30" t="s">
        <v>31</v>
      </c>
      <c r="C2608" s="30" t="s">
        <v>594</v>
      </c>
      <c r="D2608" s="30" t="s">
        <v>381</v>
      </c>
      <c r="E2608" s="30" t="s">
        <v>18</v>
      </c>
      <c r="F2608" s="30" t="s">
        <v>20</v>
      </c>
      <c r="G2608" s="31" t="n">
        <v>-1</v>
      </c>
      <c r="H2608" s="32" t="n">
        <v>4287.5</v>
      </c>
      <c r="I2608" s="32" t="n">
        <v>4287.5</v>
      </c>
      <c r="J2608" s="32" t="n">
        <v>0</v>
      </c>
      <c r="K2608" s="32" t="n">
        <v>-3.43</v>
      </c>
      <c r="L2608" s="32" t="n">
        <v>-0</v>
      </c>
      <c r="M2608" s="6" t="s">
        <f>=I2608+J2608+K2608+L2608</f>
      </c>
      <c r="N2608" s="30"/>
      <c r="O2608" s="30" t="s">
        <v>536</v>
      </c>
    </row>
    <row collapsed="false" customFormat="false" customHeight="false" hidden="false" ht="12.1" outlineLevel="0" r="2609">
      <c r="A2609" s="20" t="n">
        <v>46129.954814815</v>
      </c>
      <c r="B2609" s="16" t="s">
        <v>112</v>
      </c>
      <c r="C2609" s="16" t="s">
        <v>788</v>
      </c>
      <c r="D2609" s="16" t="s">
        <v>380</v>
      </c>
      <c r="E2609" s="16" t="s">
        <v>92</v>
      </c>
      <c r="F2609" s="16" t="s">
        <v>20</v>
      </c>
      <c r="G2609" s="7" t="n">
        <v>20</v>
      </c>
      <c r="H2609" s="6" t="n">
        <v>93.594</v>
      </c>
      <c r="I2609" s="6" t="n">
        <v>-18718.8</v>
      </c>
      <c r="J2609" s="6" t="n">
        <v>-1282.2</v>
      </c>
      <c r="K2609" s="6" t="n">
        <v>-10.95</v>
      </c>
      <c r="L2609" s="6" t="n">
        <v>-0</v>
      </c>
      <c r="M2609" s="6" t="s">
        <f>=I2609+J2609+K2609+L2609</f>
      </c>
      <c r="N2609" s="16"/>
      <c r="O2609" s="16" t="s">
        <v>536</v>
      </c>
    </row>
    <row collapsed="false" customFormat="false" customHeight="false" hidden="false" ht="12.1" outlineLevel="0" r="2610">
      <c r="A2610" s="20" t="n">
        <v>46129.9565625</v>
      </c>
      <c r="B2610" s="16" t="s">
        <v>116</v>
      </c>
      <c r="C2610" s="16" t="s">
        <v>618</v>
      </c>
      <c r="D2610" s="16" t="s">
        <v>380</v>
      </c>
      <c r="E2610" s="16" t="s">
        <v>92</v>
      </c>
      <c r="F2610" s="16" t="s">
        <v>20</v>
      </c>
      <c r="G2610" s="7" t="n">
        <v>8</v>
      </c>
      <c r="H2610" s="6" t="n">
        <v>89.431</v>
      </c>
      <c r="I2610" s="6" t="n">
        <v>-7154.48</v>
      </c>
      <c r="J2610" s="6" t="n">
        <v>-370.48</v>
      </c>
      <c r="K2610" s="6" t="n">
        <v>-4.19</v>
      </c>
      <c r="L2610" s="6" t="n">
        <v>-0</v>
      </c>
      <c r="M2610" s="6" t="s">
        <f>=I2610+J2610+K2610+L2610</f>
      </c>
      <c r="N2610" s="16"/>
      <c r="O2610" s="16" t="s">
        <v>536</v>
      </c>
    </row>
    <row collapsed="false" customFormat="false" customHeight="false" hidden="false" ht="12.1" outlineLevel="0" r="2611">
      <c r="A2611" s="29" t="n">
        <v>46129.95724537</v>
      </c>
      <c r="B2611" s="30" t="s">
        <v>462</v>
      </c>
      <c r="C2611" s="30" t="s">
        <v>709</v>
      </c>
      <c r="D2611" s="30" t="s">
        <v>381</v>
      </c>
      <c r="E2611" s="30" t="s">
        <v>50</v>
      </c>
      <c r="F2611" s="30" t="s">
        <v>20</v>
      </c>
      <c r="G2611" s="31" t="n">
        <v>-67</v>
      </c>
      <c r="H2611" s="32" t="n">
        <v>141.3</v>
      </c>
      <c r="I2611" s="32" t="n">
        <v>9467.1</v>
      </c>
      <c r="J2611" s="32" t="n">
        <v>0</v>
      </c>
      <c r="K2611" s="32" t="n">
        <v>-1.9</v>
      </c>
      <c r="L2611" s="32" t="n">
        <v>-0</v>
      </c>
      <c r="M2611" s="6" t="s">
        <f>=I2611+J2611+K2611+L2611</f>
      </c>
      <c r="N2611" s="30"/>
      <c r="O2611" s="30" t="s">
        <v>536</v>
      </c>
    </row>
    <row collapsed="false" customFormat="false" customHeight="false" hidden="false" ht="12.1" outlineLevel="0" r="2612">
      <c r="A2612" s="29" t="n">
        <v>46129.957766204</v>
      </c>
      <c r="B2612" s="30" t="s">
        <v>43</v>
      </c>
      <c r="C2612" s="30" t="s">
        <v>601</v>
      </c>
      <c r="D2612" s="30" t="s">
        <v>381</v>
      </c>
      <c r="E2612" s="30" t="s">
        <v>18</v>
      </c>
      <c r="F2612" s="30" t="s">
        <v>20</v>
      </c>
      <c r="G2612" s="31" t="n">
        <v>-2</v>
      </c>
      <c r="H2612" s="32" t="n">
        <v>2412.5</v>
      </c>
      <c r="I2612" s="32" t="n">
        <v>4825</v>
      </c>
      <c r="J2612" s="32" t="n">
        <v>0</v>
      </c>
      <c r="K2612" s="32" t="n">
        <v>-3.86</v>
      </c>
      <c r="L2612" s="32" t="n">
        <v>-0</v>
      </c>
      <c r="M2612" s="6" t="s">
        <f>=I2612+J2612+K2612+L2612</f>
      </c>
      <c r="N2612" s="30"/>
      <c r="O2612" s="30" t="s">
        <v>536</v>
      </c>
    </row>
    <row collapsed="false" customFormat="false" customHeight="false" hidden="false" ht="12.1" outlineLevel="0" r="2613">
      <c r="A2613" s="20" t="n">
        <v>46129.959537037</v>
      </c>
      <c r="B2613" s="16" t="s">
        <v>120</v>
      </c>
      <c r="C2613" s="16" t="s">
        <v>658</v>
      </c>
      <c r="D2613" s="16" t="s">
        <v>380</v>
      </c>
      <c r="E2613" s="16" t="s">
        <v>92</v>
      </c>
      <c r="F2613" s="16" t="s">
        <v>20</v>
      </c>
      <c r="G2613" s="7" t="n">
        <v>8</v>
      </c>
      <c r="H2613" s="6" t="n">
        <v>88.289</v>
      </c>
      <c r="I2613" s="6" t="n">
        <v>-7063.12</v>
      </c>
      <c r="J2613" s="6" t="n">
        <v>-307.76</v>
      </c>
      <c r="K2613" s="6" t="n">
        <v>-4.14</v>
      </c>
      <c r="L2613" s="6" t="n">
        <v>-0</v>
      </c>
      <c r="M2613" s="6" t="s">
        <f>=I2613+J2613+K2613+L2613</f>
      </c>
      <c r="N2613" s="16"/>
      <c r="O2613" s="16" t="s">
        <v>536</v>
      </c>
    </row>
    <row collapsed="false" customFormat="false" customHeight="false" hidden="false" ht="12.1" outlineLevel="0" r="2614">
      <c r="A2614" s="29" t="n">
        <v>46129.970520833</v>
      </c>
      <c r="B2614" s="30" t="s">
        <v>73</v>
      </c>
      <c r="C2614" s="30" t="s">
        <v>565</v>
      </c>
      <c r="D2614" s="30" t="s">
        <v>381</v>
      </c>
      <c r="E2614" s="30" t="s">
        <v>50</v>
      </c>
      <c r="F2614" s="30" t="s">
        <v>20</v>
      </c>
      <c r="G2614" s="31" t="n">
        <v>-54</v>
      </c>
      <c r="H2614" s="32" t="n">
        <v>1.9713</v>
      </c>
      <c r="I2614" s="32" t="n">
        <v>106.45</v>
      </c>
      <c r="J2614" s="32" t="n">
        <v>0</v>
      </c>
      <c r="K2614" s="32" t="n">
        <v>-0</v>
      </c>
      <c r="L2614" s="32" t="n">
        <v>-0</v>
      </c>
      <c r="M2614" s="6" t="s">
        <f>=I2614+J2614+K2614+L2614</f>
      </c>
      <c r="N2614" s="30"/>
      <c r="O2614" s="30" t="s">
        <v>536</v>
      </c>
    </row>
    <row collapsed="false" customFormat="false" customHeight="false" hidden="false" ht="12.1" outlineLevel="0" r="2615">
      <c r="A2615" s="20" t="n">
        <v>46129.972337963</v>
      </c>
      <c r="B2615" s="16" t="s">
        <v>104</v>
      </c>
      <c r="C2615" s="16" t="s">
        <v>785</v>
      </c>
      <c r="D2615" s="16" t="s">
        <v>380</v>
      </c>
      <c r="E2615" s="16" t="s">
        <v>92</v>
      </c>
      <c r="F2615" s="16" t="s">
        <v>20</v>
      </c>
      <c r="G2615" s="7" t="n">
        <v>7</v>
      </c>
      <c r="H2615" s="6" t="n">
        <v>89.477</v>
      </c>
      <c r="I2615" s="6" t="n">
        <v>-6263.39</v>
      </c>
      <c r="J2615" s="6" t="n">
        <v>-340.62</v>
      </c>
      <c r="K2615" s="6" t="n">
        <v>-3.67</v>
      </c>
      <c r="L2615" s="6" t="n">
        <v>-0</v>
      </c>
      <c r="M2615" s="6" t="s">
        <f>=I2615+J2615+K2615+L2615</f>
      </c>
      <c r="N2615" s="16"/>
      <c r="O2615" s="16" t="s">
        <v>536</v>
      </c>
    </row>
    <row collapsed="false" customFormat="false" customHeight="false" hidden="false" ht="12.1" outlineLevel="0" r="2616">
      <c r="A2616" s="29" t="n">
        <v>46130.613541667</v>
      </c>
      <c r="B2616" s="30" t="s">
        <v>389</v>
      </c>
      <c r="C2616" s="30" t="s">
        <v>543</v>
      </c>
      <c r="D2616" s="30" t="s">
        <v>381</v>
      </c>
      <c r="E2616" s="30" t="s">
        <v>18</v>
      </c>
      <c r="F2616" s="30" t="s">
        <v>20</v>
      </c>
      <c r="G2616" s="31" t="n">
        <v>-10</v>
      </c>
      <c r="H2616" s="32" t="n">
        <v>42.48</v>
      </c>
      <c r="I2616" s="32" t="n">
        <v>424.8</v>
      </c>
      <c r="J2616" s="32" t="n">
        <v>0</v>
      </c>
      <c r="K2616" s="32" t="n">
        <v>-0.33</v>
      </c>
      <c r="L2616" s="32" t="n">
        <v>-0</v>
      </c>
      <c r="M2616" s="6" t="s">
        <f>=I2616+J2616+K2616+L2616</f>
      </c>
      <c r="N2616" s="30"/>
      <c r="O2616" s="30" t="s">
        <v>536</v>
      </c>
    </row>
    <row collapsed="false" customFormat="false" customHeight="false" hidden="false" ht="12.1" outlineLevel="0" r="2617">
      <c r="A2617" s="29" t="n">
        <v>46130.613738426</v>
      </c>
      <c r="B2617" s="30" t="s">
        <v>389</v>
      </c>
      <c r="C2617" s="30" t="s">
        <v>543</v>
      </c>
      <c r="D2617" s="30" t="s">
        <v>381</v>
      </c>
      <c r="E2617" s="30" t="s">
        <v>18</v>
      </c>
      <c r="F2617" s="30" t="s">
        <v>20</v>
      </c>
      <c r="G2617" s="31" t="n">
        <v>-10</v>
      </c>
      <c r="H2617" s="32" t="n">
        <v>42.48</v>
      </c>
      <c r="I2617" s="32" t="n">
        <v>424.8</v>
      </c>
      <c r="J2617" s="32" t="n">
        <v>0</v>
      </c>
      <c r="K2617" s="32" t="n">
        <v>-0.21</v>
      </c>
      <c r="L2617" s="32" t="n">
        <v>-0</v>
      </c>
      <c r="M2617" s="6" t="s">
        <f>=I2617+J2617+K2617+L2617</f>
      </c>
      <c r="N2617" s="30"/>
      <c r="O2617" s="30" t="s">
        <v>536</v>
      </c>
    </row>
    <row collapsed="false" customFormat="false" customHeight="false" hidden="false" ht="12.1" outlineLevel="0" r="2618">
      <c r="A2618" s="29" t="n">
        <v>46130.61380787</v>
      </c>
      <c r="B2618" s="30" t="s">
        <v>389</v>
      </c>
      <c r="C2618" s="30" t="s">
        <v>543</v>
      </c>
      <c r="D2618" s="30" t="s">
        <v>381</v>
      </c>
      <c r="E2618" s="30" t="s">
        <v>18</v>
      </c>
      <c r="F2618" s="30" t="s">
        <v>20</v>
      </c>
      <c r="G2618" s="31" t="n">
        <v>-90</v>
      </c>
      <c r="H2618" s="32" t="n">
        <v>42.48</v>
      </c>
      <c r="I2618" s="32" t="n">
        <v>3823.2</v>
      </c>
      <c r="J2618" s="32" t="n">
        <v>0</v>
      </c>
      <c r="K2618" s="32" t="n">
        <v>-1.91</v>
      </c>
      <c r="L2618" s="32" t="n">
        <v>-0</v>
      </c>
      <c r="M2618" s="6" t="s">
        <f>=I2618+J2618+K2618+L2618</f>
      </c>
      <c r="N2618" s="30"/>
      <c r="O2618" s="30" t="s">
        <v>536</v>
      </c>
    </row>
    <row collapsed="false" customFormat="false" customHeight="false" hidden="false" ht="12.1" outlineLevel="0" r="2619">
      <c r="A2619" s="29" t="n">
        <v>46130.616574074</v>
      </c>
      <c r="B2619" s="30" t="s">
        <v>419</v>
      </c>
      <c r="C2619" s="30" t="s">
        <v>587</v>
      </c>
      <c r="D2619" s="30" t="s">
        <v>381</v>
      </c>
      <c r="E2619" s="30" t="s">
        <v>50</v>
      </c>
      <c r="F2619" s="30" t="s">
        <v>20</v>
      </c>
      <c r="G2619" s="31" t="n">
        <v>-1764</v>
      </c>
      <c r="H2619" s="32" t="n">
        <v>2.9105</v>
      </c>
      <c r="I2619" s="32" t="n">
        <v>5134.12</v>
      </c>
      <c r="J2619" s="32" t="n">
        <v>0</v>
      </c>
      <c r="K2619" s="32" t="n">
        <v>-0</v>
      </c>
      <c r="L2619" s="32" t="n">
        <v>-0</v>
      </c>
      <c r="M2619" s="6" t="s">
        <f>=I2619+J2619+K2619+L2619</f>
      </c>
      <c r="N2619" s="30"/>
      <c r="O2619" s="30" t="s">
        <v>536</v>
      </c>
    </row>
    <row collapsed="false" customFormat="false" customHeight="false" hidden="false" ht="12.1" outlineLevel="0" r="2620">
      <c r="A2620" s="20" t="n">
        <v>46130.616944444</v>
      </c>
      <c r="B2620" s="16" t="s">
        <v>104</v>
      </c>
      <c r="C2620" s="16" t="s">
        <v>785</v>
      </c>
      <c r="D2620" s="16" t="s">
        <v>380</v>
      </c>
      <c r="E2620" s="16" t="s">
        <v>92</v>
      </c>
      <c r="F2620" s="16" t="s">
        <v>20</v>
      </c>
      <c r="G2620" s="7" t="n">
        <v>9</v>
      </c>
      <c r="H2620" s="6" t="n">
        <v>89.611</v>
      </c>
      <c r="I2620" s="6" t="n">
        <v>-8064.99</v>
      </c>
      <c r="J2620" s="6" t="n">
        <v>-441</v>
      </c>
      <c r="K2620" s="6" t="n">
        <v>-4.71</v>
      </c>
      <c r="L2620" s="6" t="n">
        <v>-0</v>
      </c>
      <c r="M2620" s="6" t="s">
        <f>=I2620+J2620+K2620+L2620</f>
      </c>
      <c r="N2620" s="16"/>
      <c r="O2620" s="16" t="s">
        <v>536</v>
      </c>
    </row>
    <row collapsed="false" customFormat="false" customHeight="false" hidden="false" ht="12.1" outlineLevel="0" r="2621">
      <c r="A2621" s="20" t="n">
        <v>46130.617650463</v>
      </c>
      <c r="B2621" s="16" t="s">
        <v>104</v>
      </c>
      <c r="C2621" s="16" t="s">
        <v>785</v>
      </c>
      <c r="D2621" s="16" t="s">
        <v>380</v>
      </c>
      <c r="E2621" s="16" t="s">
        <v>92</v>
      </c>
      <c r="F2621" s="16" t="s">
        <v>20</v>
      </c>
      <c r="G2621" s="7" t="n">
        <v>1</v>
      </c>
      <c r="H2621" s="6" t="n">
        <v>89.611</v>
      </c>
      <c r="I2621" s="6" t="n">
        <v>-896.11</v>
      </c>
      <c r="J2621" s="6" t="n">
        <v>-49</v>
      </c>
      <c r="K2621" s="6" t="n">
        <v>-0.52</v>
      </c>
      <c r="L2621" s="6" t="n">
        <v>-0</v>
      </c>
      <c r="M2621" s="6" t="s">
        <f>=I2621+J2621+K2621+L2621</f>
      </c>
      <c r="N2621" s="16"/>
      <c r="O2621" s="16" t="s">
        <v>536</v>
      </c>
    </row>
    <row collapsed="false" customFormat="false" customHeight="false" hidden="false" ht="12.1" outlineLevel="0" r="2622">
      <c r="A2622" s="20" t="n">
        <v>46130.618333333</v>
      </c>
      <c r="B2622" s="16" t="s">
        <v>120</v>
      </c>
      <c r="C2622" s="16" t="s">
        <v>658</v>
      </c>
      <c r="D2622" s="16" t="s">
        <v>380</v>
      </c>
      <c r="E2622" s="16" t="s">
        <v>92</v>
      </c>
      <c r="F2622" s="16" t="s">
        <v>20</v>
      </c>
      <c r="G2622" s="7" t="n">
        <v>1</v>
      </c>
      <c r="H2622" s="6" t="n">
        <v>88.439</v>
      </c>
      <c r="I2622" s="6" t="n">
        <v>-884.39</v>
      </c>
      <c r="J2622" s="6" t="n">
        <v>-38.8</v>
      </c>
      <c r="K2622" s="6" t="n">
        <v>-0.51</v>
      </c>
      <c r="L2622" s="6" t="n">
        <v>-0</v>
      </c>
      <c r="M2622" s="6" t="s">
        <f>=I2622+J2622+K2622+L2622</f>
      </c>
      <c r="N2622" s="16"/>
      <c r="O2622" s="16" t="s">
        <v>536</v>
      </c>
    </row>
    <row collapsed="false" customFormat="false" customHeight="false" hidden="false" ht="12.1" outlineLevel="0" r="2623">
      <c r="A2623" s="21" t="n">
        <v>46132.506828704</v>
      </c>
      <c r="B2623" s="22" t="s">
        <v>535</v>
      </c>
      <c r="C2623" s="22" t="s">
        <v>194</v>
      </c>
      <c r="D2623" s="22" t="s">
        <v>535</v>
      </c>
      <c r="E2623" s="22" t="s">
        <v>535</v>
      </c>
      <c r="F2623" s="22" t="s">
        <v>20</v>
      </c>
      <c r="G2623" s="23" t="n">
        <v>1</v>
      </c>
      <c r="H2623" s="24" t="n">
        <v>1600</v>
      </c>
      <c r="I2623" s="24" t="n">
        <v>1600</v>
      </c>
      <c r="J2623" s="24" t="n">
        <v>0</v>
      </c>
      <c r="K2623" s="24" t="n">
        <v>-0</v>
      </c>
      <c r="L2623" s="24" t="n">
        <v>-0</v>
      </c>
      <c r="M2623" s="6" t="s">
        <f>=I2623+J2623+K2623+L2623</f>
      </c>
      <c r="N2623" s="22"/>
      <c r="O2623" s="22" t="s">
        <v>859</v>
      </c>
    </row>
    <row collapsed="false" customFormat="false" customHeight="false" hidden="false" ht="12.1" outlineLevel="0" r="2624">
      <c r="A2624" s="20" t="n">
        <v>46132.509074074</v>
      </c>
      <c r="B2624" s="16" t="s">
        <v>409</v>
      </c>
      <c r="C2624" s="16" t="s">
        <v>573</v>
      </c>
      <c r="D2624" s="16" t="s">
        <v>380</v>
      </c>
      <c r="E2624" s="16" t="s">
        <v>18</v>
      </c>
      <c r="F2624" s="16" t="s">
        <v>20</v>
      </c>
      <c r="G2624" s="7" t="n">
        <v>6</v>
      </c>
      <c r="H2624" s="6" t="n">
        <v>268.45</v>
      </c>
      <c r="I2624" s="6" t="n">
        <v>-1610.7</v>
      </c>
      <c r="J2624" s="6" t="n">
        <v>-0</v>
      </c>
      <c r="K2624" s="6" t="n">
        <v>-0.79</v>
      </c>
      <c r="L2624" s="6" t="n">
        <v>-0</v>
      </c>
      <c r="M2624" s="6" t="s">
        <f>=I2624+J2624+K2624+L2624</f>
      </c>
      <c r="N2624" s="16"/>
      <c r="O2624" s="16" t="s">
        <v>859</v>
      </c>
    </row>
    <row collapsed="false" customFormat="false" customHeight="false" hidden="false" ht="12.1" outlineLevel="0" r="2625">
      <c r="A2625" s="21" t="n">
        <v>46132.509907407</v>
      </c>
      <c r="B2625" s="22" t="s">
        <v>535</v>
      </c>
      <c r="C2625" s="22" t="s">
        <v>194</v>
      </c>
      <c r="D2625" s="22" t="s">
        <v>535</v>
      </c>
      <c r="E2625" s="22" t="s">
        <v>535</v>
      </c>
      <c r="F2625" s="22" t="s">
        <v>20</v>
      </c>
      <c r="G2625" s="23" t="n">
        <v>1</v>
      </c>
      <c r="H2625" s="24" t="n">
        <v>1000</v>
      </c>
      <c r="I2625" s="24" t="n">
        <v>1000</v>
      </c>
      <c r="J2625" s="24" t="n">
        <v>0</v>
      </c>
      <c r="K2625" s="24" t="n">
        <v>-0</v>
      </c>
      <c r="L2625" s="24" t="n">
        <v>-0</v>
      </c>
      <c r="M2625" s="6" t="s">
        <f>=I2625+J2625+K2625+L2625</f>
      </c>
      <c r="N2625" s="22"/>
      <c r="O2625" s="22" t="s">
        <v>869</v>
      </c>
    </row>
    <row collapsed="false" customFormat="false" customHeight="false" hidden="false" ht="12.1" outlineLevel="0" r="2626">
      <c r="A2626" s="20" t="n">
        <v>46132.513993056</v>
      </c>
      <c r="B2626" s="16" t="s">
        <v>23</v>
      </c>
      <c r="C2626" s="16" t="s">
        <v>603</v>
      </c>
      <c r="D2626" s="16" t="s">
        <v>380</v>
      </c>
      <c r="E2626" s="16" t="s">
        <v>18</v>
      </c>
      <c r="F2626" s="16" t="s">
        <v>20</v>
      </c>
      <c r="G2626" s="7" t="n">
        <v>1</v>
      </c>
      <c r="H2626" s="6" t="n">
        <v>112.68</v>
      </c>
      <c r="I2626" s="6" t="n">
        <v>-112.68</v>
      </c>
      <c r="J2626" s="6" t="n">
        <v>-0</v>
      </c>
      <c r="K2626" s="6" t="n">
        <v>-0.06</v>
      </c>
      <c r="L2626" s="6" t="n">
        <v>-0</v>
      </c>
      <c r="M2626" s="6" t="s">
        <f>=I2626+J2626+K2626+L2626</f>
      </c>
      <c r="N2626" s="16"/>
      <c r="O2626" s="16" t="s">
        <v>859</v>
      </c>
    </row>
    <row collapsed="false" customFormat="false" customHeight="false" hidden="false" ht="12.1" outlineLevel="0" r="2627">
      <c r="A2627" s="20" t="n">
        <v>46132.517847222</v>
      </c>
      <c r="B2627" s="16" t="s">
        <v>132</v>
      </c>
      <c r="C2627" s="16" t="s">
        <v>882</v>
      </c>
      <c r="D2627" s="16" t="s">
        <v>380</v>
      </c>
      <c r="E2627" s="16" t="s">
        <v>92</v>
      </c>
      <c r="F2627" s="16" t="s">
        <v>20</v>
      </c>
      <c r="G2627" s="7" t="n">
        <v>1</v>
      </c>
      <c r="H2627" s="6" t="n">
        <v>99.83</v>
      </c>
      <c r="I2627" s="6" t="n">
        <v>-998.3</v>
      </c>
      <c r="J2627" s="6" t="n">
        <v>-4.19</v>
      </c>
      <c r="K2627" s="6" t="n">
        <v>-0.49</v>
      </c>
      <c r="L2627" s="6" t="n">
        <v>-0</v>
      </c>
      <c r="M2627" s="6" t="s">
        <f>=I2627+J2627+K2627+L2627</f>
      </c>
      <c r="N2627" s="16"/>
      <c r="O2627" s="16" t="s">
        <v>869</v>
      </c>
    </row>
    <row collapsed="false" customFormat="false" customHeight="false" hidden="false" ht="12.1" outlineLevel="0" r="2628">
      <c r="A2628" s="20" t="n">
        <v>46132.558020833</v>
      </c>
      <c r="B2628" s="16" t="s">
        <v>492</v>
      </c>
      <c r="C2628" s="16" t="s">
        <v>890</v>
      </c>
      <c r="D2628" s="16" t="s">
        <v>380</v>
      </c>
      <c r="E2628" s="16" t="s">
        <v>18</v>
      </c>
      <c r="F2628" s="16" t="s">
        <v>20</v>
      </c>
      <c r="G2628" s="7" t="n">
        <v>1</v>
      </c>
      <c r="H2628" s="6" t="n">
        <v>980.8</v>
      </c>
      <c r="I2628" s="6" t="n">
        <v>-980.8</v>
      </c>
      <c r="J2628" s="6" t="n">
        <v>-0</v>
      </c>
      <c r="K2628" s="6" t="n">
        <v>-0.48</v>
      </c>
      <c r="L2628" s="6" t="n">
        <v>-0</v>
      </c>
      <c r="M2628" s="6" t="s">
        <f>=I2628+J2628+K2628+L2628</f>
      </c>
      <c r="N2628" s="16"/>
      <c r="O2628" s="16" t="s">
        <v>859</v>
      </c>
    </row>
    <row collapsed="false" customFormat="false" customHeight="false" hidden="false" ht="12.1" outlineLevel="0" r="2629">
      <c r="A2629" s="21" t="n">
        <v>46132.602118056</v>
      </c>
      <c r="B2629" s="22" t="s">
        <v>535</v>
      </c>
      <c r="C2629" s="22" t="s">
        <v>194</v>
      </c>
      <c r="D2629" s="22" t="s">
        <v>535</v>
      </c>
      <c r="E2629" s="22" t="s">
        <v>535</v>
      </c>
      <c r="F2629" s="22" t="s">
        <v>20</v>
      </c>
      <c r="G2629" s="23" t="n">
        <v>1</v>
      </c>
      <c r="H2629" s="24" t="n">
        <v>965</v>
      </c>
      <c r="I2629" s="24" t="n">
        <v>965</v>
      </c>
      <c r="J2629" s="24" t="n">
        <v>0</v>
      </c>
      <c r="K2629" s="24" t="n">
        <v>-0</v>
      </c>
      <c r="L2629" s="24" t="n">
        <v>-0</v>
      </c>
      <c r="M2629" s="6" t="s">
        <f>=I2629+J2629+K2629+L2629</f>
      </c>
      <c r="N2629" s="22"/>
      <c r="O2629" s="22" t="s">
        <v>859</v>
      </c>
    </row>
    <row collapsed="false" customFormat="false" customHeight="false" hidden="false" ht="12.1" outlineLevel="0" r="2630">
      <c r="A2630" s="20" t="n">
        <v>46132.734421296</v>
      </c>
      <c r="B2630" s="16" t="s">
        <v>469</v>
      </c>
      <c r="C2630" s="16" t="s">
        <v>734</v>
      </c>
      <c r="D2630" s="16" t="s">
        <v>380</v>
      </c>
      <c r="E2630" s="16" t="s">
        <v>92</v>
      </c>
      <c r="F2630" s="16" t="s">
        <v>20</v>
      </c>
      <c r="G2630" s="7" t="n">
        <v>1</v>
      </c>
      <c r="H2630" s="6" t="n">
        <v>38</v>
      </c>
      <c r="I2630" s="6" t="n">
        <v>-380</v>
      </c>
      <c r="J2630" s="6" t="n">
        <v>-11.51</v>
      </c>
      <c r="K2630" s="6" t="n">
        <v>-0.19</v>
      </c>
      <c r="L2630" s="6" t="n">
        <v>-0</v>
      </c>
      <c r="M2630" s="6" t="s">
        <f>=I2630+J2630+K2630+L2630</f>
      </c>
      <c r="N2630" s="16"/>
      <c r="O2630" s="16" t="s">
        <v>865</v>
      </c>
    </row>
    <row collapsed="false" customFormat="false" customHeight="false" hidden="false" ht="12.1" outlineLevel="0" r="2631">
      <c r="A2631" s="33" t="n">
        <v>46132.814965278</v>
      </c>
      <c r="B2631" s="34" t="s">
        <v>597</v>
      </c>
      <c r="C2631" s="34" t="s">
        <v>891</v>
      </c>
      <c r="D2631" s="34" t="s">
        <v>597</v>
      </c>
      <c r="E2631" s="34" t="s">
        <v>597</v>
      </c>
      <c r="F2631" s="34" t="s">
        <v>20</v>
      </c>
      <c r="G2631" s="35" t="n">
        <v>1</v>
      </c>
      <c r="H2631" s="36" t="n">
        <v>-0.45</v>
      </c>
      <c r="I2631" s="36" t="n">
        <v>-0.45</v>
      </c>
      <c r="J2631" s="36" t="n">
        <v>0</v>
      </c>
      <c r="K2631" s="36" t="n">
        <v>-0</v>
      </c>
      <c r="L2631" s="36" t="n">
        <v>-0</v>
      </c>
      <c r="M2631" s="6" t="s">
        <f>=I2631+J2631+K2631+L2631</f>
      </c>
      <c r="N2631" s="34"/>
      <c r="O2631" s="34" t="s">
        <v>859</v>
      </c>
    </row>
    <row collapsed="false" customFormat="false" customHeight="false" hidden="false" ht="12.1" outlineLevel="0" r="2632">
      <c r="A2632" s="33" t="n">
        <v>46133.815868056</v>
      </c>
      <c r="B2632" s="34" t="s">
        <v>597</v>
      </c>
      <c r="C2632" s="34" t="s">
        <v>892</v>
      </c>
      <c r="D2632" s="34" t="s">
        <v>597</v>
      </c>
      <c r="E2632" s="34" t="s">
        <v>597</v>
      </c>
      <c r="F2632" s="34" t="s">
        <v>20</v>
      </c>
      <c r="G2632" s="35" t="n">
        <v>1</v>
      </c>
      <c r="H2632" s="36" t="n">
        <v>-0.54</v>
      </c>
      <c r="I2632" s="36" t="n">
        <v>-0.54</v>
      </c>
      <c r="J2632" s="36" t="n">
        <v>0</v>
      </c>
      <c r="K2632" s="36" t="n">
        <v>-0</v>
      </c>
      <c r="L2632" s="36" t="n">
        <v>-0</v>
      </c>
      <c r="M2632" s="6" t="s">
        <f>=I2632+J2632+K2632+L2632</f>
      </c>
      <c r="N2632" s="34"/>
      <c r="O2632" s="34" t="s">
        <v>859</v>
      </c>
    </row>
    <row collapsed="false" customFormat="false" customHeight="false" hidden="false" ht="12.1" outlineLevel="0" r="2633">
      <c r="A2633" s="33" t="n">
        <v>46133.815868056</v>
      </c>
      <c r="B2633" s="34" t="s">
        <v>597</v>
      </c>
      <c r="C2633" s="34" t="s">
        <v>892</v>
      </c>
      <c r="D2633" s="34" t="s">
        <v>597</v>
      </c>
      <c r="E2633" s="34" t="s">
        <v>597</v>
      </c>
      <c r="F2633" s="34" t="s">
        <v>20</v>
      </c>
      <c r="G2633" s="35" t="n">
        <v>1</v>
      </c>
      <c r="H2633" s="36" t="n">
        <v>-0.2</v>
      </c>
      <c r="I2633" s="36" t="n">
        <v>-0.2</v>
      </c>
      <c r="J2633" s="36" t="n">
        <v>0</v>
      </c>
      <c r="K2633" s="36" t="n">
        <v>-0</v>
      </c>
      <c r="L2633" s="36" t="n">
        <v>-0</v>
      </c>
      <c r="M2633" s="6" t="s">
        <f>=I2633+J2633+K2633+L2633</f>
      </c>
      <c r="N2633" s="34"/>
      <c r="O2633" s="34" t="s">
        <v>869</v>
      </c>
    </row>
    <row collapsed="false" customFormat="false" customHeight="false" hidden="false" ht="12.1" outlineLevel="0" r="2634">
      <c r="A2634" s="33" t="n">
        <v>46133.815868056</v>
      </c>
      <c r="B2634" s="34" t="s">
        <v>597</v>
      </c>
      <c r="C2634" s="34" t="s">
        <v>892</v>
      </c>
      <c r="D2634" s="34" t="s">
        <v>597</v>
      </c>
      <c r="E2634" s="34" t="s">
        <v>597</v>
      </c>
      <c r="F2634" s="34" t="s">
        <v>20</v>
      </c>
      <c r="G2634" s="35" t="n">
        <v>1</v>
      </c>
      <c r="H2634" s="36" t="n">
        <v>-0.08</v>
      </c>
      <c r="I2634" s="36" t="n">
        <v>-0.08</v>
      </c>
      <c r="J2634" s="36" t="n">
        <v>0</v>
      </c>
      <c r="K2634" s="36" t="n">
        <v>-0</v>
      </c>
      <c r="L2634" s="36" t="n">
        <v>-0</v>
      </c>
      <c r="M2634" s="6" t="s">
        <f>=I2634+J2634+K2634+L2634</f>
      </c>
      <c r="N2634" s="34"/>
      <c r="O2634" s="34" t="s">
        <v>865</v>
      </c>
    </row>
    <row collapsed="false" customFormat="false" customHeight="false" hidden="false" ht="12.1" outlineLevel="0" r="2635">
      <c r="A2635" s="21" t="n">
        <v>46134.020636574</v>
      </c>
      <c r="B2635" s="22" t="s">
        <v>549</v>
      </c>
      <c r="C2635" s="22" t="s">
        <v>893</v>
      </c>
      <c r="D2635" s="22" t="s">
        <v>549</v>
      </c>
      <c r="E2635" s="22" t="s">
        <v>549</v>
      </c>
      <c r="F2635" s="22" t="s">
        <v>20</v>
      </c>
      <c r="G2635" s="23" t="n">
        <v>1</v>
      </c>
      <c r="H2635" s="24" t="n">
        <v>1296.4</v>
      </c>
      <c r="I2635" s="24" t="n">
        <v>1296.4</v>
      </c>
      <c r="J2635" s="24" t="n">
        <v>0</v>
      </c>
      <c r="K2635" s="24" t="n">
        <v>-0</v>
      </c>
      <c r="L2635" s="24" t="n">
        <v>-0</v>
      </c>
      <c r="M2635" s="6" t="s">
        <f>=I2635+J2635+K2635+L2635</f>
      </c>
      <c r="N2635" s="22"/>
      <c r="O2635" s="22" t="s">
        <v>536</v>
      </c>
    </row>
    <row collapsed="false" customFormat="false" customHeight="false" hidden="false" ht="12.1" outlineLevel="0" r="2636">
      <c r="A2636" s="21" t="n">
        <v>46134.047592593</v>
      </c>
      <c r="B2636" s="22" t="s">
        <v>894</v>
      </c>
      <c r="C2636" s="22" t="s">
        <v>895</v>
      </c>
      <c r="D2636" s="22" t="s">
        <v>549</v>
      </c>
      <c r="E2636" s="22" t="s">
        <v>549</v>
      </c>
      <c r="F2636" s="22" t="s">
        <v>20</v>
      </c>
      <c r="G2636" s="23" t="n">
        <v>1</v>
      </c>
      <c r="H2636" s="24" t="n">
        <v>1</v>
      </c>
      <c r="I2636" s="24" t="n">
        <v>-0</v>
      </c>
      <c r="J2636" s="24" t="n">
        <v>0</v>
      </c>
      <c r="K2636" s="24" t="n">
        <v>-0</v>
      </c>
      <c r="L2636" s="24" t="n">
        <v>-0</v>
      </c>
      <c r="M2636" s="6" t="s">
        <f>=I2636+J2636+K2636+L2636</f>
      </c>
      <c r="N2636" s="22"/>
      <c r="O2636" s="22" t="s">
        <v>859</v>
      </c>
    </row>
    <row collapsed="false" customFormat="false" customHeight="false" hidden="false" ht="12.1" outlineLevel="0" r="2637">
      <c r="A2637" s="21" t="n">
        <v>46134.5309375</v>
      </c>
      <c r="B2637" s="22" t="s">
        <v>535</v>
      </c>
      <c r="C2637" s="22" t="s">
        <v>194</v>
      </c>
      <c r="D2637" s="22" t="s">
        <v>535</v>
      </c>
      <c r="E2637" s="22" t="s">
        <v>535</v>
      </c>
      <c r="F2637" s="22" t="s">
        <v>20</v>
      </c>
      <c r="G2637" s="23" t="n">
        <v>1</v>
      </c>
      <c r="H2637" s="24" t="n">
        <v>10</v>
      </c>
      <c r="I2637" s="24" t="n">
        <v>10</v>
      </c>
      <c r="J2637" s="24" t="n">
        <v>0</v>
      </c>
      <c r="K2637" s="24" t="n">
        <v>-0</v>
      </c>
      <c r="L2637" s="24" t="n">
        <v>-0</v>
      </c>
      <c r="M2637" s="6" t="s">
        <f>=I2637+J2637+K2637+L2637</f>
      </c>
      <c r="N2637" s="22"/>
      <c r="O2637" s="22" t="s">
        <v>859</v>
      </c>
    </row>
    <row collapsed="false" customFormat="false" customHeight="false" hidden="false" ht="12.1" outlineLevel="0" r="2638">
      <c r="A2638" s="21" t="n">
        <v>46134.649664352</v>
      </c>
      <c r="B2638" s="22" t="s">
        <v>549</v>
      </c>
      <c r="C2638" s="22" t="s">
        <v>896</v>
      </c>
      <c r="D2638" s="22" t="s">
        <v>549</v>
      </c>
      <c r="E2638" s="22" t="s">
        <v>549</v>
      </c>
      <c r="F2638" s="22" t="s">
        <v>20</v>
      </c>
      <c r="G2638" s="23" t="n">
        <v>1</v>
      </c>
      <c r="H2638" s="24" t="n">
        <v>583.38</v>
      </c>
      <c r="I2638" s="24" t="n">
        <v>583.38</v>
      </c>
      <c r="J2638" s="24" t="n">
        <v>0</v>
      </c>
      <c r="K2638" s="24" t="n">
        <v>-0</v>
      </c>
      <c r="L2638" s="24" t="n">
        <v>-0</v>
      </c>
      <c r="M2638" s="6" t="s">
        <f>=I2638+J2638+K2638+L2638</f>
      </c>
      <c r="N2638" s="22"/>
      <c r="O2638" s="22" t="s">
        <v>643</v>
      </c>
    </row>
    <row collapsed="false" customFormat="false" customHeight="false" hidden="false" ht="12.1" outlineLevel="0" r="2639">
      <c r="A2639" s="21" t="n">
        <v>46134.673935185</v>
      </c>
      <c r="B2639" s="22" t="s">
        <v>549</v>
      </c>
      <c r="C2639" s="22" t="s">
        <v>897</v>
      </c>
      <c r="D2639" s="22" t="s">
        <v>549</v>
      </c>
      <c r="E2639" s="22" t="s">
        <v>549</v>
      </c>
      <c r="F2639" s="22" t="s">
        <v>20</v>
      </c>
      <c r="G2639" s="23" t="n">
        <v>1</v>
      </c>
      <c r="H2639" s="24" t="n">
        <v>547.76</v>
      </c>
      <c r="I2639" s="24" t="n">
        <v>547.76</v>
      </c>
      <c r="J2639" s="24" t="n">
        <v>0</v>
      </c>
      <c r="K2639" s="24" t="n">
        <v>-0</v>
      </c>
      <c r="L2639" s="24" t="n">
        <v>-0</v>
      </c>
      <c r="M2639" s="6" t="s">
        <f>=I2639+J2639+K2639+L2639</f>
      </c>
      <c r="N2639" s="22"/>
      <c r="O2639" s="22" t="s">
        <v>869</v>
      </c>
    </row>
    <row collapsed="false" customFormat="false" customHeight="false" hidden="false" ht="12.1" outlineLevel="0" r="2640">
      <c r="A2640" s="20" t="n">
        <v>46134.696469907</v>
      </c>
      <c r="B2640" s="16" t="s">
        <v>120</v>
      </c>
      <c r="C2640" s="16" t="s">
        <v>658</v>
      </c>
      <c r="D2640" s="16" t="s">
        <v>380</v>
      </c>
      <c r="E2640" s="16" t="s">
        <v>92</v>
      </c>
      <c r="F2640" s="16" t="s">
        <v>20</v>
      </c>
      <c r="G2640" s="7" t="n">
        <v>1</v>
      </c>
      <c r="H2640" s="6" t="n">
        <v>88.921</v>
      </c>
      <c r="I2640" s="6" t="n">
        <v>-889.21</v>
      </c>
      <c r="J2640" s="6" t="n">
        <v>-39.45</v>
      </c>
      <c r="K2640" s="6" t="n">
        <v>-0.44</v>
      </c>
      <c r="L2640" s="6" t="n">
        <v>-0</v>
      </c>
      <c r="M2640" s="6" t="s">
        <f>=I2640+J2640+K2640+L2640</f>
      </c>
      <c r="N2640" s="16"/>
      <c r="O2640" s="16" t="s">
        <v>643</v>
      </c>
    </row>
    <row collapsed="false" customFormat="false" customHeight="false" hidden="false" ht="12.1" outlineLevel="0" r="2641">
      <c r="A2641" s="21" t="n">
        <v>46134.697199074</v>
      </c>
      <c r="B2641" s="22" t="s">
        <v>535</v>
      </c>
      <c r="C2641" s="22" t="s">
        <v>194</v>
      </c>
      <c r="D2641" s="22" t="s">
        <v>535</v>
      </c>
      <c r="E2641" s="22" t="s">
        <v>535</v>
      </c>
      <c r="F2641" s="22" t="s">
        <v>20</v>
      </c>
      <c r="G2641" s="23" t="n">
        <v>1</v>
      </c>
      <c r="H2641" s="24" t="n">
        <v>345</v>
      </c>
      <c r="I2641" s="24" t="n">
        <v>345</v>
      </c>
      <c r="J2641" s="24" t="n">
        <v>0</v>
      </c>
      <c r="K2641" s="24" t="n">
        <v>-0</v>
      </c>
      <c r="L2641" s="24" t="n">
        <v>-0</v>
      </c>
      <c r="M2641" s="6" t="s">
        <f>=I2641+J2641+K2641+L2641</f>
      </c>
      <c r="N2641" s="22"/>
      <c r="O2641" s="22" t="s">
        <v>643</v>
      </c>
    </row>
    <row collapsed="false" customFormat="false" customHeight="false" hidden="false" ht="12.1" outlineLevel="0" r="2642">
      <c r="A2642" s="20" t="n">
        <v>46134.722060185</v>
      </c>
      <c r="B2642" s="16" t="s">
        <v>96</v>
      </c>
      <c r="C2642" s="16" t="s">
        <v>616</v>
      </c>
      <c r="D2642" s="16" t="s">
        <v>380</v>
      </c>
      <c r="E2642" s="16" t="s">
        <v>92</v>
      </c>
      <c r="F2642" s="16" t="s">
        <v>20</v>
      </c>
      <c r="G2642" s="7" t="n">
        <v>2</v>
      </c>
      <c r="H2642" s="6" t="n">
        <v>60.712</v>
      </c>
      <c r="I2642" s="6" t="n">
        <v>-1214.24</v>
      </c>
      <c r="J2642" s="6" t="n">
        <v>-28.42</v>
      </c>
      <c r="K2642" s="6" t="n">
        <v>-0.71</v>
      </c>
      <c r="L2642" s="6" t="n">
        <v>-0</v>
      </c>
      <c r="M2642" s="6" t="s">
        <f>=I2642+J2642+K2642+L2642</f>
      </c>
      <c r="N2642" s="16"/>
      <c r="O2642" s="16" t="s">
        <v>536</v>
      </c>
    </row>
    <row collapsed="false" customFormat="false" customHeight="false" hidden="false" ht="12.1" outlineLevel="0" r="2643">
      <c r="A2643" s="29" t="n">
        <v>46135.432835648</v>
      </c>
      <c r="B2643" s="30" t="s">
        <v>459</v>
      </c>
      <c r="C2643" s="30" t="s">
        <v>706</v>
      </c>
      <c r="D2643" s="30" t="s">
        <v>381</v>
      </c>
      <c r="E2643" s="30" t="s">
        <v>18</v>
      </c>
      <c r="F2643" s="30" t="s">
        <v>20</v>
      </c>
      <c r="G2643" s="31" t="n">
        <v>-7</v>
      </c>
      <c r="H2643" s="32" t="n">
        <v>601.8</v>
      </c>
      <c r="I2643" s="32" t="n">
        <v>4212.6</v>
      </c>
      <c r="J2643" s="32" t="n">
        <v>0</v>
      </c>
      <c r="K2643" s="32" t="n">
        <v>-2.11</v>
      </c>
      <c r="L2643" s="32" t="n">
        <v>-0</v>
      </c>
      <c r="M2643" s="6" t="s">
        <f>=I2643+J2643+K2643+L2643</f>
      </c>
      <c r="N2643" s="30"/>
      <c r="O2643" s="30" t="s">
        <v>536</v>
      </c>
    </row>
    <row collapsed="false" customFormat="false" customHeight="false" hidden="false" ht="12.1" outlineLevel="0" r="2644">
      <c r="A2644" s="20" t="n">
        <v>46135.48130787</v>
      </c>
      <c r="B2644" s="16" t="s">
        <v>96</v>
      </c>
      <c r="C2644" s="16" t="s">
        <v>616</v>
      </c>
      <c r="D2644" s="16" t="s">
        <v>380</v>
      </c>
      <c r="E2644" s="16" t="s">
        <v>92</v>
      </c>
      <c r="F2644" s="16" t="s">
        <v>20</v>
      </c>
      <c r="G2644" s="7" t="n">
        <v>7</v>
      </c>
      <c r="H2644" s="6" t="n">
        <v>60.8</v>
      </c>
      <c r="I2644" s="6" t="n">
        <v>-4256</v>
      </c>
      <c r="J2644" s="6" t="n">
        <v>-100.59</v>
      </c>
      <c r="K2644" s="6" t="n">
        <v>-2.49</v>
      </c>
      <c r="L2644" s="6" t="n">
        <v>-0</v>
      </c>
      <c r="M2644" s="6" t="s">
        <f>=I2644+J2644+K2644+L2644</f>
      </c>
      <c r="N2644" s="16"/>
      <c r="O2644" s="16" t="s">
        <v>536</v>
      </c>
    </row>
    <row collapsed="false" customFormat="false" customHeight="false" hidden="false" ht="12.1" outlineLevel="0" r="2645">
      <c r="A2645" s="29" t="n">
        <v>46135.661435185</v>
      </c>
      <c r="B2645" s="30" t="s">
        <v>395</v>
      </c>
      <c r="C2645" s="30" t="s">
        <v>553</v>
      </c>
      <c r="D2645" s="30" t="s">
        <v>381</v>
      </c>
      <c r="E2645" s="30" t="s">
        <v>18</v>
      </c>
      <c r="F2645" s="30" t="s">
        <v>20</v>
      </c>
      <c r="G2645" s="31" t="n">
        <v>-2</v>
      </c>
      <c r="H2645" s="32" t="n">
        <v>1217.4</v>
      </c>
      <c r="I2645" s="32" t="n">
        <v>2434.8</v>
      </c>
      <c r="J2645" s="32" t="n">
        <v>0</v>
      </c>
      <c r="K2645" s="32" t="n">
        <v>-1.22</v>
      </c>
      <c r="L2645" s="32" t="n">
        <v>-0</v>
      </c>
      <c r="M2645" s="6" t="s">
        <f>=I2645+J2645+K2645+L2645</f>
      </c>
      <c r="N2645" s="30"/>
      <c r="O2645" s="30" t="s">
        <v>536</v>
      </c>
    </row>
    <row collapsed="false" customFormat="false" customHeight="false" hidden="false" ht="12.1" outlineLevel="0" r="2646">
      <c r="A2646" s="20" t="n">
        <v>46135.664733796</v>
      </c>
      <c r="B2646" s="16" t="s">
        <v>96</v>
      </c>
      <c r="C2646" s="16" t="s">
        <v>616</v>
      </c>
      <c r="D2646" s="16" t="s">
        <v>380</v>
      </c>
      <c r="E2646" s="16" t="s">
        <v>92</v>
      </c>
      <c r="F2646" s="16" t="s">
        <v>20</v>
      </c>
      <c r="G2646" s="7" t="n">
        <v>4</v>
      </c>
      <c r="H2646" s="6" t="n">
        <v>60.578</v>
      </c>
      <c r="I2646" s="6" t="n">
        <v>-2423.12</v>
      </c>
      <c r="J2646" s="6" t="n">
        <v>-57.48</v>
      </c>
      <c r="K2646" s="6" t="n">
        <v>-1.42</v>
      </c>
      <c r="L2646" s="6" t="n">
        <v>-0</v>
      </c>
      <c r="M2646" s="6" t="s">
        <f>=I2646+J2646+K2646+L2646</f>
      </c>
      <c r="N2646" s="16"/>
      <c r="O2646" s="16" t="s">
        <v>536</v>
      </c>
    </row>
    <row collapsed="false" customFormat="false" customHeight="false" hidden="false" ht="12.1" outlineLevel="0" r="2647">
      <c r="A2647" s="33" t="n">
        <v>46135.815717593</v>
      </c>
      <c r="B2647" s="34" t="s">
        <v>597</v>
      </c>
      <c r="C2647" s="34" t="s">
        <v>898</v>
      </c>
      <c r="D2647" s="34" t="s">
        <v>597</v>
      </c>
      <c r="E2647" s="34" t="s">
        <v>597</v>
      </c>
      <c r="F2647" s="34" t="s">
        <v>20</v>
      </c>
      <c r="G2647" s="35" t="n">
        <v>1</v>
      </c>
      <c r="H2647" s="36" t="n">
        <v>-0.18</v>
      </c>
      <c r="I2647" s="36" t="n">
        <v>-0.18</v>
      </c>
      <c r="J2647" s="36" t="n">
        <v>0</v>
      </c>
      <c r="K2647" s="36" t="n">
        <v>-0</v>
      </c>
      <c r="L2647" s="36" t="n">
        <v>-0</v>
      </c>
      <c r="M2647" s="6" t="s">
        <f>=I2647+J2647+K2647+L2647</f>
      </c>
      <c r="N2647" s="34"/>
      <c r="O2647" s="34" t="s">
        <v>643</v>
      </c>
    </row>
    <row collapsed="false" customFormat="false" customHeight="false" hidden="false" ht="12.1" outlineLevel="0" r="2648">
      <c r="A2648" s="21" t="n">
        <v>46139.649907407</v>
      </c>
      <c r="B2648" s="22" t="s">
        <v>549</v>
      </c>
      <c r="C2648" s="22" t="s">
        <v>899</v>
      </c>
      <c r="D2648" s="22" t="s">
        <v>549</v>
      </c>
      <c r="E2648" s="22" t="s">
        <v>549</v>
      </c>
      <c r="F2648" s="22" t="s">
        <v>20</v>
      </c>
      <c r="G2648" s="23" t="n">
        <v>1</v>
      </c>
      <c r="H2648" s="24" t="n">
        <v>30.82</v>
      </c>
      <c r="I2648" s="24" t="n">
        <v>30.82</v>
      </c>
      <c r="J2648" s="24" t="n">
        <v>0</v>
      </c>
      <c r="K2648" s="24" t="n">
        <v>-0</v>
      </c>
      <c r="L2648" s="24" t="n">
        <v>-0</v>
      </c>
      <c r="M2648" s="6" t="s">
        <f>=I2648+J2648+K2648+L2648</f>
      </c>
      <c r="N2648" s="22"/>
      <c r="O2648" s="22" t="s">
        <v>869</v>
      </c>
    </row>
    <row collapsed="false" customFormat="false" customHeight="false" hidden="false" ht="12.1" outlineLevel="0" r="2649">
      <c r="A2649" s="21" t="n">
        <v>46140</v>
      </c>
      <c r="B2649" s="22" t="s">
        <v>535</v>
      </c>
      <c r="C2649" s="22" t="s">
        <v>154</v>
      </c>
      <c r="D2649" s="22" t="s">
        <v>535</v>
      </c>
      <c r="E2649" s="22" t="s">
        <v>535</v>
      </c>
      <c r="F2649" s="22" t="s">
        <v>20</v>
      </c>
      <c r="G2649" s="23" t="n">
        <v>1</v>
      </c>
      <c r="H2649" s="24" t="n">
        <v>25000</v>
      </c>
      <c r="I2649" s="24" t="n">
        <v>25000</v>
      </c>
      <c r="J2649" s="24" t="n">
        <v>0</v>
      </c>
      <c r="K2649" s="24" t="n">
        <v>-0</v>
      </c>
      <c r="L2649" s="24" t="n">
        <v>-0</v>
      </c>
      <c r="M2649" s="6" t="s">
        <f>=I2649+J2649+K2649+L2649</f>
      </c>
      <c r="N2649" s="22"/>
      <c r="O2649" s="22" t="s">
        <v>639</v>
      </c>
    </row>
    <row collapsed="false" customFormat="false" customHeight="false" hidden="false" ht="12.1" outlineLevel="0" r="2650">
      <c r="A2650" s="20" t="n">
        <v>46140.624918981</v>
      </c>
      <c r="B2650" s="16" t="s">
        <v>491</v>
      </c>
      <c r="C2650" s="16" t="s">
        <v>887</v>
      </c>
      <c r="D2650" s="16" t="s">
        <v>380</v>
      </c>
      <c r="E2650" s="16" t="s">
        <v>50</v>
      </c>
      <c r="F2650" s="16" t="s">
        <v>20</v>
      </c>
      <c r="G2650" s="7" t="n">
        <v>1344</v>
      </c>
      <c r="H2650" s="6" t="n">
        <v>18.3885</v>
      </c>
      <c r="I2650" s="6" t="n">
        <v>-24714.14</v>
      </c>
      <c r="J2650" s="6" t="n">
        <v>-0</v>
      </c>
      <c r="K2650" s="6" t="n">
        <v>-0</v>
      </c>
      <c r="L2650" s="6" t="n">
        <v>-4.94</v>
      </c>
      <c r="M2650" s="6" t="s">
        <f>=I2650+J2650+K2650+L2650</f>
      </c>
      <c r="N2650" s="16"/>
      <c r="O2650" s="16" t="s">
        <v>639</v>
      </c>
    </row>
    <row collapsed="false" customFormat="false" customHeight="false" hidden="false" ht="12.1" outlineLevel="0" r="2651">
      <c r="A2651" s="20" t="n">
        <v>46140.625104167</v>
      </c>
      <c r="B2651" s="16" t="s">
        <v>491</v>
      </c>
      <c r="C2651" s="16" t="s">
        <v>887</v>
      </c>
      <c r="D2651" s="16" t="s">
        <v>380</v>
      </c>
      <c r="E2651" s="16" t="s">
        <v>50</v>
      </c>
      <c r="F2651" s="16" t="s">
        <v>20</v>
      </c>
      <c r="G2651" s="7" t="n">
        <v>15</v>
      </c>
      <c r="H2651" s="6" t="n">
        <v>18.3885</v>
      </c>
      <c r="I2651" s="6" t="n">
        <v>-275.83</v>
      </c>
      <c r="J2651" s="6" t="n">
        <v>-0</v>
      </c>
      <c r="K2651" s="6" t="n">
        <v>-0</v>
      </c>
      <c r="L2651" s="6" t="n">
        <v>-0.06</v>
      </c>
      <c r="M2651" s="6" t="s">
        <f>=I2651+J2651+K2651+L2651</f>
      </c>
      <c r="N2651" s="16"/>
      <c r="O2651" s="16" t="s">
        <v>639</v>
      </c>
    </row>
    <row collapsed="false" customFormat="false" customHeight="false" hidden="false" ht="12.1" outlineLevel="0" r="2652">
      <c r="A2652" s="29" t="n">
        <v>46140.95880787</v>
      </c>
      <c r="B2652" s="30" t="s">
        <v>400</v>
      </c>
      <c r="C2652" s="30" t="s">
        <v>561</v>
      </c>
      <c r="D2652" s="30" t="s">
        <v>381</v>
      </c>
      <c r="E2652" s="30" t="s">
        <v>18</v>
      </c>
      <c r="F2652" s="30" t="s">
        <v>20</v>
      </c>
      <c r="G2652" s="31" t="n">
        <v>-100</v>
      </c>
      <c r="H2652" s="32" t="n">
        <v>92.51</v>
      </c>
      <c r="I2652" s="32" t="n">
        <v>9251</v>
      </c>
      <c r="J2652" s="32" t="n">
        <v>0</v>
      </c>
      <c r="K2652" s="32" t="n">
        <v>-16.66</v>
      </c>
      <c r="L2652" s="32" t="n">
        <v>-0</v>
      </c>
      <c r="M2652" s="6" t="s">
        <f>=I2652+J2652+K2652+L2652</f>
      </c>
      <c r="N2652" s="30"/>
      <c r="O2652" s="30" t="s">
        <v>536</v>
      </c>
    </row>
    <row collapsed="false" customFormat="false" customHeight="false" hidden="false" ht="12.1" outlineLevel="0" r="2653">
      <c r="A2653" s="29" t="n">
        <v>46140.959050926</v>
      </c>
      <c r="B2653" s="30" t="s">
        <v>384</v>
      </c>
      <c r="C2653" s="30" t="s">
        <v>537</v>
      </c>
      <c r="D2653" s="30" t="s">
        <v>381</v>
      </c>
      <c r="E2653" s="30" t="s">
        <v>18</v>
      </c>
      <c r="F2653" s="30" t="s">
        <v>20</v>
      </c>
      <c r="G2653" s="31" t="n">
        <v>-90</v>
      </c>
      <c r="H2653" s="32" t="n">
        <v>120.86</v>
      </c>
      <c r="I2653" s="32" t="n">
        <v>10877.4</v>
      </c>
      <c r="J2653" s="32" t="n">
        <v>0</v>
      </c>
      <c r="K2653" s="32" t="n">
        <v>-19.59</v>
      </c>
      <c r="L2653" s="32" t="n">
        <v>-0</v>
      </c>
      <c r="M2653" s="6" t="s">
        <f>=I2653+J2653+K2653+L2653</f>
      </c>
      <c r="N2653" s="30"/>
      <c r="O2653" s="30" t="s">
        <v>536</v>
      </c>
    </row>
    <row collapsed="false" customFormat="false" customHeight="false" hidden="false" ht="12.1" outlineLevel="0" r="2654">
      <c r="A2654" s="29" t="n">
        <v>46140.959293981</v>
      </c>
      <c r="B2654" s="30" t="s">
        <v>393</v>
      </c>
      <c r="C2654" s="30" t="s">
        <v>548</v>
      </c>
      <c r="D2654" s="30" t="s">
        <v>381</v>
      </c>
      <c r="E2654" s="30" t="s">
        <v>18</v>
      </c>
      <c r="F2654" s="30" t="s">
        <v>20</v>
      </c>
      <c r="G2654" s="31" t="n">
        <v>-2</v>
      </c>
      <c r="H2654" s="32" t="n">
        <v>5537.5</v>
      </c>
      <c r="I2654" s="32" t="n">
        <v>11075</v>
      </c>
      <c r="J2654" s="32" t="n">
        <v>0</v>
      </c>
      <c r="K2654" s="32" t="n">
        <v>-19.93</v>
      </c>
      <c r="L2654" s="32" t="n">
        <v>-0</v>
      </c>
      <c r="M2654" s="6" t="s">
        <f>=I2654+J2654+K2654+L2654</f>
      </c>
      <c r="N2654" s="30"/>
      <c r="O2654" s="30" t="s">
        <v>536</v>
      </c>
    </row>
    <row collapsed="false" customFormat="false" customHeight="false" hidden="false" ht="12.1" outlineLevel="0" r="2655">
      <c r="A2655" s="29" t="n">
        <v>46140.959502315</v>
      </c>
      <c r="B2655" s="30" t="s">
        <v>427</v>
      </c>
      <c r="C2655" s="30" t="s">
        <v>599</v>
      </c>
      <c r="D2655" s="30" t="s">
        <v>381</v>
      </c>
      <c r="E2655" s="30" t="s">
        <v>18</v>
      </c>
      <c r="F2655" s="30" t="s">
        <v>20</v>
      </c>
      <c r="G2655" s="31" t="n">
        <v>-30</v>
      </c>
      <c r="H2655" s="32" t="n">
        <v>135.2</v>
      </c>
      <c r="I2655" s="32" t="n">
        <v>4056</v>
      </c>
      <c r="J2655" s="32" t="n">
        <v>0</v>
      </c>
      <c r="K2655" s="32" t="n">
        <v>-7.3</v>
      </c>
      <c r="L2655" s="32" t="n">
        <v>-0</v>
      </c>
      <c r="M2655" s="6" t="s">
        <f>=I2655+J2655+K2655+L2655</f>
      </c>
      <c r="N2655" s="30"/>
      <c r="O2655" s="30" t="s">
        <v>536</v>
      </c>
    </row>
    <row collapsed="false" customFormat="false" customHeight="false" hidden="false" ht="12.1" outlineLevel="0" r="2656">
      <c r="A2656" s="29" t="n">
        <v>46140.959722222</v>
      </c>
      <c r="B2656" s="30" t="s">
        <v>460</v>
      </c>
      <c r="C2656" s="30" t="s">
        <v>707</v>
      </c>
      <c r="D2656" s="30" t="s">
        <v>381</v>
      </c>
      <c r="E2656" s="30" t="s">
        <v>18</v>
      </c>
      <c r="F2656" s="30" t="s">
        <v>20</v>
      </c>
      <c r="G2656" s="31" t="n">
        <v>-2</v>
      </c>
      <c r="H2656" s="32" t="n">
        <v>2165.2</v>
      </c>
      <c r="I2656" s="32" t="n">
        <v>4330.4</v>
      </c>
      <c r="J2656" s="32" t="n">
        <v>0</v>
      </c>
      <c r="K2656" s="32" t="n">
        <v>-7.8</v>
      </c>
      <c r="L2656" s="32" t="n">
        <v>-0</v>
      </c>
      <c r="M2656" s="6" t="s">
        <f>=I2656+J2656+K2656+L2656</f>
      </c>
      <c r="N2656" s="30"/>
      <c r="O2656" s="30" t="s">
        <v>536</v>
      </c>
    </row>
    <row collapsed="false" customFormat="false" customHeight="false" hidden="false" ht="12.1" outlineLevel="0" r="2657">
      <c r="A2657" s="29" t="n">
        <v>46140.959930556</v>
      </c>
      <c r="B2657" s="30" t="s">
        <v>421</v>
      </c>
      <c r="C2657" s="30" t="s">
        <v>589</v>
      </c>
      <c r="D2657" s="30" t="s">
        <v>381</v>
      </c>
      <c r="E2657" s="30" t="s">
        <v>18</v>
      </c>
      <c r="F2657" s="30" t="s">
        <v>20</v>
      </c>
      <c r="G2657" s="31" t="n">
        <v>-1</v>
      </c>
      <c r="H2657" s="32" t="n">
        <v>1371.8</v>
      </c>
      <c r="I2657" s="32" t="n">
        <v>1371.8</v>
      </c>
      <c r="J2657" s="32" t="n">
        <v>0</v>
      </c>
      <c r="K2657" s="32" t="n">
        <v>-2.47</v>
      </c>
      <c r="L2657" s="32" t="n">
        <v>-0</v>
      </c>
      <c r="M2657" s="6" t="s">
        <f>=I2657+J2657+K2657+L2657</f>
      </c>
      <c r="N2657" s="30"/>
      <c r="O2657" s="30" t="s">
        <v>536</v>
      </c>
    </row>
    <row collapsed="false" customFormat="false" customHeight="false" hidden="false" ht="12.1" outlineLevel="0" r="2658">
      <c r="A2658" s="29" t="n">
        <v>46140.959930556</v>
      </c>
      <c r="B2658" s="30" t="s">
        <v>421</v>
      </c>
      <c r="C2658" s="30" t="s">
        <v>589</v>
      </c>
      <c r="D2658" s="30" t="s">
        <v>381</v>
      </c>
      <c r="E2658" s="30" t="s">
        <v>18</v>
      </c>
      <c r="F2658" s="30" t="s">
        <v>20</v>
      </c>
      <c r="G2658" s="31" t="n">
        <v>-2</v>
      </c>
      <c r="H2658" s="32" t="n">
        <v>1371.8</v>
      </c>
      <c r="I2658" s="32" t="n">
        <v>2743.6</v>
      </c>
      <c r="J2658" s="32" t="n">
        <v>0</v>
      </c>
      <c r="K2658" s="32" t="n">
        <v>-4.94</v>
      </c>
      <c r="L2658" s="32" t="n">
        <v>-0</v>
      </c>
      <c r="M2658" s="6" t="s">
        <f>=I2658+J2658+K2658+L2658</f>
      </c>
      <c r="N2658" s="30"/>
      <c r="O2658" s="30" t="s">
        <v>536</v>
      </c>
    </row>
    <row collapsed="false" customFormat="false" customHeight="false" hidden="false" ht="12.1" outlineLevel="0" r="2659">
      <c r="A2659" s="20" t="n">
        <v>46140.971909722</v>
      </c>
      <c r="B2659" s="16" t="s">
        <v>96</v>
      </c>
      <c r="C2659" s="16" t="s">
        <v>616</v>
      </c>
      <c r="D2659" s="16" t="s">
        <v>380</v>
      </c>
      <c r="E2659" s="16" t="s">
        <v>92</v>
      </c>
      <c r="F2659" s="16" t="s">
        <v>20</v>
      </c>
      <c r="G2659" s="7" t="n">
        <v>3</v>
      </c>
      <c r="H2659" s="6" t="n">
        <v>59.959</v>
      </c>
      <c r="I2659" s="6" t="n">
        <v>-1798.77</v>
      </c>
      <c r="J2659" s="6" t="n">
        <v>-45.63</v>
      </c>
      <c r="K2659" s="6" t="n">
        <v>-2.85</v>
      </c>
      <c r="L2659" s="6" t="n">
        <v>-0</v>
      </c>
      <c r="M2659" s="6" t="s">
        <f>=I2659+J2659+K2659+L2659</f>
      </c>
      <c r="N2659" s="16"/>
      <c r="O2659" s="16" t="s">
        <v>536</v>
      </c>
    </row>
    <row collapsed="false" customFormat="false" customHeight="false" hidden="false" ht="12.1" outlineLevel="0" r="2660">
      <c r="A2660" s="20" t="n">
        <v>46140.973043981</v>
      </c>
      <c r="B2660" s="16" t="s">
        <v>100</v>
      </c>
      <c r="C2660" s="16" t="s">
        <v>786</v>
      </c>
      <c r="D2660" s="16" t="s">
        <v>380</v>
      </c>
      <c r="E2660" s="16" t="s">
        <v>92</v>
      </c>
      <c r="F2660" s="16" t="s">
        <v>20</v>
      </c>
      <c r="G2660" s="7" t="n">
        <v>16</v>
      </c>
      <c r="H2660" s="6" t="n">
        <v>61.976</v>
      </c>
      <c r="I2660" s="6" t="n">
        <v>-9916.16</v>
      </c>
      <c r="J2660" s="6" t="n">
        <v>-236.32</v>
      </c>
      <c r="K2660" s="6" t="n">
        <v>-15.71</v>
      </c>
      <c r="L2660" s="6" t="n">
        <v>-0</v>
      </c>
      <c r="M2660" s="6" t="s">
        <f>=I2660+J2660+K2660+L2660</f>
      </c>
      <c r="N2660" s="16"/>
      <c r="O2660" s="16" t="s">
        <v>536</v>
      </c>
    </row>
    <row collapsed="false" customFormat="false" customHeight="false" hidden="false" ht="12.1" outlineLevel="0" r="2661">
      <c r="A2661" s="20" t="n">
        <v>46140.973043981</v>
      </c>
      <c r="B2661" s="16" t="s">
        <v>100</v>
      </c>
      <c r="C2661" s="16" t="s">
        <v>786</v>
      </c>
      <c r="D2661" s="16" t="s">
        <v>380</v>
      </c>
      <c r="E2661" s="16" t="s">
        <v>92</v>
      </c>
      <c r="F2661" s="16" t="s">
        <v>20</v>
      </c>
      <c r="G2661" s="7" t="n">
        <v>1</v>
      </c>
      <c r="H2661" s="6" t="n">
        <v>61.975</v>
      </c>
      <c r="I2661" s="6" t="n">
        <v>-619.75</v>
      </c>
      <c r="J2661" s="6" t="n">
        <v>-14.77</v>
      </c>
      <c r="K2661" s="6" t="n">
        <v>-0.98</v>
      </c>
      <c r="L2661" s="6" t="n">
        <v>-0</v>
      </c>
      <c r="M2661" s="6" t="s">
        <f>=I2661+J2661+K2661+L2661</f>
      </c>
      <c r="N2661" s="16"/>
      <c r="O2661" s="16" t="s">
        <v>536</v>
      </c>
    </row>
    <row collapsed="false" customFormat="false" customHeight="false" hidden="false" ht="12.1" outlineLevel="0" r="2662">
      <c r="A2662" s="20" t="n">
        <v>46140.973969907</v>
      </c>
      <c r="B2662" s="16" t="s">
        <v>100</v>
      </c>
      <c r="C2662" s="16" t="s">
        <v>786</v>
      </c>
      <c r="D2662" s="16" t="s">
        <v>380</v>
      </c>
      <c r="E2662" s="16" t="s">
        <v>92</v>
      </c>
      <c r="F2662" s="16" t="s">
        <v>20</v>
      </c>
      <c r="G2662" s="7" t="n">
        <v>15</v>
      </c>
      <c r="H2662" s="6" t="n">
        <v>61.976</v>
      </c>
      <c r="I2662" s="6" t="n">
        <v>-9296.4</v>
      </c>
      <c r="J2662" s="6" t="n">
        <v>-221.55</v>
      </c>
      <c r="K2662" s="6" t="n">
        <v>-14.73</v>
      </c>
      <c r="L2662" s="6" t="n">
        <v>-0</v>
      </c>
      <c r="M2662" s="6" t="s">
        <f>=I2662+J2662+K2662+L2662</f>
      </c>
      <c r="N2662" s="16"/>
      <c r="O2662" s="16" t="s">
        <v>536</v>
      </c>
    </row>
    <row collapsed="false" customFormat="false" customHeight="false" hidden="false" ht="12.1" outlineLevel="0" r="2663">
      <c r="A2663" s="20" t="n">
        <v>46140.974861111</v>
      </c>
      <c r="B2663" s="16" t="s">
        <v>108</v>
      </c>
      <c r="C2663" s="16" t="s">
        <v>781</v>
      </c>
      <c r="D2663" s="16" t="s">
        <v>380</v>
      </c>
      <c r="E2663" s="16" t="s">
        <v>92</v>
      </c>
      <c r="F2663" s="16" t="s">
        <v>20</v>
      </c>
      <c r="G2663" s="7" t="n">
        <v>12</v>
      </c>
      <c r="H2663" s="6" t="n">
        <v>88.587</v>
      </c>
      <c r="I2663" s="6" t="n">
        <v>-10630.44</v>
      </c>
      <c r="J2663" s="6" t="n">
        <v>-138.12</v>
      </c>
      <c r="K2663" s="6" t="n">
        <v>-16.85</v>
      </c>
      <c r="L2663" s="6" t="n">
        <v>-0</v>
      </c>
      <c r="M2663" s="6" t="s">
        <f>=I2663+J2663+K2663+L2663</f>
      </c>
      <c r="N2663" s="16"/>
      <c r="O2663" s="16" t="s">
        <v>536</v>
      </c>
    </row>
    <row collapsed="false" customFormat="false" customHeight="false" hidden="false" ht="12.1" outlineLevel="0" r="2664">
      <c r="A2664" s="20" t="n">
        <v>46140.979930556</v>
      </c>
      <c r="B2664" s="16" t="s">
        <v>96</v>
      </c>
      <c r="C2664" s="16" t="s">
        <v>616</v>
      </c>
      <c r="D2664" s="16" t="s">
        <v>380</v>
      </c>
      <c r="E2664" s="16" t="s">
        <v>92</v>
      </c>
      <c r="F2664" s="16" t="s">
        <v>20</v>
      </c>
      <c r="G2664" s="7" t="n">
        <v>5</v>
      </c>
      <c r="H2664" s="6" t="n">
        <v>59.959</v>
      </c>
      <c r="I2664" s="6" t="n">
        <v>-2997.95</v>
      </c>
      <c r="J2664" s="6" t="n">
        <v>-76.05</v>
      </c>
      <c r="K2664" s="6" t="n">
        <v>-4.76</v>
      </c>
      <c r="L2664" s="6" t="n">
        <v>-0</v>
      </c>
      <c r="M2664" s="6" t="s">
        <f>=I2664+J2664+K2664+L2664</f>
      </c>
      <c r="N2664" s="16"/>
      <c r="O2664" s="16" t="s">
        <v>536</v>
      </c>
    </row>
    <row collapsed="false" customFormat="false" customHeight="false" hidden="false" ht="12.1" outlineLevel="0" r="2665">
      <c r="A2665" s="20" t="n">
        <v>46140.979988426</v>
      </c>
      <c r="B2665" s="16" t="s">
        <v>96</v>
      </c>
      <c r="C2665" s="16" t="s">
        <v>616</v>
      </c>
      <c r="D2665" s="16" t="s">
        <v>380</v>
      </c>
      <c r="E2665" s="16" t="s">
        <v>92</v>
      </c>
      <c r="F2665" s="16" t="s">
        <v>20</v>
      </c>
      <c r="G2665" s="7" t="n">
        <v>7</v>
      </c>
      <c r="H2665" s="6" t="n">
        <v>59.959</v>
      </c>
      <c r="I2665" s="6" t="n">
        <v>-4197.13</v>
      </c>
      <c r="J2665" s="6" t="n">
        <v>-106.47</v>
      </c>
      <c r="K2665" s="6" t="n">
        <v>-6.66</v>
      </c>
      <c r="L2665" s="6" t="n">
        <v>-0</v>
      </c>
      <c r="M2665" s="6" t="s">
        <f>=I2665+J2665+K2665+L2665</f>
      </c>
      <c r="N2665" s="16"/>
      <c r="O2665" s="16" t="s">
        <v>536</v>
      </c>
    </row>
    <row collapsed="false" customFormat="false" customHeight="false" hidden="false" ht="12.1" outlineLevel="0" r="2666">
      <c r="A2666" s="20" t="n">
        <v>46140.979988426</v>
      </c>
      <c r="B2666" s="16" t="s">
        <v>96</v>
      </c>
      <c r="C2666" s="16" t="s">
        <v>616</v>
      </c>
      <c r="D2666" s="16" t="s">
        <v>380</v>
      </c>
      <c r="E2666" s="16" t="s">
        <v>92</v>
      </c>
      <c r="F2666" s="16" t="s">
        <v>20</v>
      </c>
      <c r="G2666" s="7" t="n">
        <v>5</v>
      </c>
      <c r="H2666" s="6" t="n">
        <v>59.959</v>
      </c>
      <c r="I2666" s="6" t="n">
        <v>-2997.95</v>
      </c>
      <c r="J2666" s="6" t="n">
        <v>-76.05</v>
      </c>
      <c r="K2666" s="6" t="n">
        <v>-4.76</v>
      </c>
      <c r="L2666" s="6" t="n">
        <v>-0</v>
      </c>
      <c r="M2666" s="6" t="s">
        <f>=I2666+J2666+K2666+L2666</f>
      </c>
      <c r="N2666" s="16"/>
      <c r="O2666" s="16" t="s">
        <v>536</v>
      </c>
    </row>
    <row collapsed="false" customFormat="false" customHeight="false" hidden="false" ht="12.1" outlineLevel="0" r="2667">
      <c r="A2667" s="20" t="n">
        <v>46140.98125</v>
      </c>
      <c r="B2667" s="16" t="s">
        <v>96</v>
      </c>
      <c r="C2667" s="16" t="s">
        <v>616</v>
      </c>
      <c r="D2667" s="16" t="s">
        <v>380</v>
      </c>
      <c r="E2667" s="16" t="s">
        <v>92</v>
      </c>
      <c r="F2667" s="16" t="s">
        <v>20</v>
      </c>
      <c r="G2667" s="7" t="n">
        <v>1</v>
      </c>
      <c r="H2667" s="6" t="n">
        <v>59.987</v>
      </c>
      <c r="I2667" s="6" t="n">
        <v>-599.87</v>
      </c>
      <c r="J2667" s="6" t="n">
        <v>-15.21</v>
      </c>
      <c r="K2667" s="6" t="n">
        <v>-0.95</v>
      </c>
      <c r="L2667" s="6" t="n">
        <v>-0</v>
      </c>
      <c r="M2667" s="6" t="s">
        <f>=I2667+J2667+K2667+L2667</f>
      </c>
      <c r="N2667" s="16"/>
      <c r="O2667" s="16" t="s">
        <v>536</v>
      </c>
    </row>
    <row collapsed="false" customFormat="false" customHeight="false" hidden="false" ht="12.1" outlineLevel="0" r="2668">
      <c r="A2668" s="20" t="n">
        <v>46140.982280093</v>
      </c>
      <c r="B2668" s="16" t="s">
        <v>73</v>
      </c>
      <c r="C2668" s="16" t="s">
        <v>565</v>
      </c>
      <c r="D2668" s="16" t="s">
        <v>380</v>
      </c>
      <c r="E2668" s="16" t="s">
        <v>50</v>
      </c>
      <c r="F2668" s="16" t="s">
        <v>20</v>
      </c>
      <c r="G2668" s="7" t="n">
        <v>50</v>
      </c>
      <c r="H2668" s="6" t="n">
        <v>1.9782</v>
      </c>
      <c r="I2668" s="6" t="n">
        <v>-98.91</v>
      </c>
      <c r="J2668" s="6" t="n">
        <v>-0</v>
      </c>
      <c r="K2668" s="6" t="n">
        <v>-0</v>
      </c>
      <c r="L2668" s="6" t="n">
        <v>-0</v>
      </c>
      <c r="M2668" s="6" t="s">
        <f>=I2668+J2668+K2668+L2668</f>
      </c>
      <c r="N2668" s="16"/>
      <c r="O2668" s="16" t="s">
        <v>536</v>
      </c>
    </row>
    <row collapsed="false" customFormat="false" customHeight="false" hidden="false" ht="12.1" outlineLevel="0" r="2669">
      <c r="A2669" s="21" t="n">
        <v>46141.020636574</v>
      </c>
      <c r="B2669" s="22" t="s">
        <v>549</v>
      </c>
      <c r="C2669" s="22" t="s">
        <v>900</v>
      </c>
      <c r="D2669" s="22" t="s">
        <v>549</v>
      </c>
      <c r="E2669" s="22" t="s">
        <v>549</v>
      </c>
      <c r="F2669" s="22" t="s">
        <v>20</v>
      </c>
      <c r="G2669" s="23" t="n">
        <v>1</v>
      </c>
      <c r="H2669" s="24" t="n">
        <v>82.46</v>
      </c>
      <c r="I2669" s="24" t="n">
        <v>82.46</v>
      </c>
      <c r="J2669" s="24" t="n">
        <v>0</v>
      </c>
      <c r="K2669" s="24" t="n">
        <v>-0</v>
      </c>
      <c r="L2669" s="24" t="n">
        <v>-0</v>
      </c>
      <c r="M2669" s="6" t="s">
        <f>=I2669+J2669+K2669+L2669</f>
      </c>
      <c r="N2669" s="22"/>
      <c r="O2669" s="22" t="s">
        <v>536</v>
      </c>
    </row>
    <row collapsed="false" customFormat="false" customHeight="false" hidden="false" ht="12.1" outlineLevel="0" r="2670">
      <c r="A2670" s="21" t="n">
        <v>46141.468622685</v>
      </c>
      <c r="B2670" s="22" t="s">
        <v>535</v>
      </c>
      <c r="C2670" s="22" t="s">
        <v>194</v>
      </c>
      <c r="D2670" s="22" t="s">
        <v>535</v>
      </c>
      <c r="E2670" s="22" t="s">
        <v>535</v>
      </c>
      <c r="F2670" s="22" t="s">
        <v>20</v>
      </c>
      <c r="G2670" s="23" t="n">
        <v>1</v>
      </c>
      <c r="H2670" s="24" t="n">
        <v>400</v>
      </c>
      <c r="I2670" s="24" t="n">
        <v>400</v>
      </c>
      <c r="J2670" s="24" t="n">
        <v>0</v>
      </c>
      <c r="K2670" s="24" t="n">
        <v>-0</v>
      </c>
      <c r="L2670" s="24" t="n">
        <v>-0</v>
      </c>
      <c r="M2670" s="6" t="s">
        <f>=I2670+J2670+K2670+L2670</f>
      </c>
      <c r="N2670" s="22"/>
      <c r="O2670" s="22" t="s">
        <v>869</v>
      </c>
    </row>
    <row collapsed="false" customFormat="false" customHeight="false" hidden="false" ht="12.1" outlineLevel="0" r="2671">
      <c r="A2671" s="20" t="n">
        <v>46141.473541667</v>
      </c>
      <c r="B2671" s="16" t="s">
        <v>493</v>
      </c>
      <c r="C2671" s="16" t="s">
        <v>901</v>
      </c>
      <c r="D2671" s="16" t="s">
        <v>380</v>
      </c>
      <c r="E2671" s="16" t="s">
        <v>92</v>
      </c>
      <c r="F2671" s="16" t="s">
        <v>20</v>
      </c>
      <c r="G2671" s="7" t="n">
        <v>1</v>
      </c>
      <c r="H2671" s="6" t="n">
        <v>100.31</v>
      </c>
      <c r="I2671" s="6" t="n">
        <v>-1003.1</v>
      </c>
      <c r="J2671" s="6" t="n">
        <v>-5.04</v>
      </c>
      <c r="K2671" s="6" t="n">
        <v>-0.49</v>
      </c>
      <c r="L2671" s="6" t="n">
        <v>-0</v>
      </c>
      <c r="M2671" s="6" t="s">
        <f>=I2671+J2671+K2671+L2671</f>
      </c>
      <c r="N2671" s="16"/>
      <c r="O2671" s="16" t="s">
        <v>869</v>
      </c>
    </row>
    <row collapsed="false" customFormat="false" customHeight="false" hidden="false" ht="12.1" outlineLevel="0" r="2672">
      <c r="A2672" s="20" t="n">
        <v>46141.474131944</v>
      </c>
      <c r="B2672" s="16" t="s">
        <v>65</v>
      </c>
      <c r="C2672" s="16" t="s">
        <v>871</v>
      </c>
      <c r="D2672" s="16" t="s">
        <v>380</v>
      </c>
      <c r="E2672" s="16" t="s">
        <v>50</v>
      </c>
      <c r="F2672" s="16" t="s">
        <v>20</v>
      </c>
      <c r="G2672" s="7" t="n">
        <v>3</v>
      </c>
      <c r="H2672" s="6" t="n">
        <v>144.12</v>
      </c>
      <c r="I2672" s="6" t="n">
        <v>-432.36</v>
      </c>
      <c r="J2672" s="6" t="n">
        <v>-0</v>
      </c>
      <c r="K2672" s="6" t="n">
        <v>-0</v>
      </c>
      <c r="L2672" s="6" t="n">
        <v>-0</v>
      </c>
      <c r="M2672" s="6" t="s">
        <f>=I2672+J2672+K2672+L2672</f>
      </c>
      <c r="N2672" s="16"/>
      <c r="O2672" s="16" t="s">
        <v>679</v>
      </c>
    </row>
    <row collapsed="false" customFormat="false" customHeight="false" hidden="false" ht="12.1" outlineLevel="0" r="2673">
      <c r="A2673" s="21" t="n">
        <v>46141.477384259</v>
      </c>
      <c r="B2673" s="22" t="s">
        <v>535</v>
      </c>
      <c r="C2673" s="22" t="s">
        <v>194</v>
      </c>
      <c r="D2673" s="22" t="s">
        <v>535</v>
      </c>
      <c r="E2673" s="22" t="s">
        <v>535</v>
      </c>
      <c r="F2673" s="22" t="s">
        <v>20</v>
      </c>
      <c r="G2673" s="23" t="n">
        <v>1</v>
      </c>
      <c r="H2673" s="24" t="n">
        <v>337</v>
      </c>
      <c r="I2673" s="24" t="n">
        <v>337</v>
      </c>
      <c r="J2673" s="24" t="n">
        <v>0</v>
      </c>
      <c r="K2673" s="24" t="n">
        <v>-0</v>
      </c>
      <c r="L2673" s="24" t="n">
        <v>-0</v>
      </c>
      <c r="M2673" s="6" t="s">
        <f>=I2673+J2673+K2673+L2673</f>
      </c>
      <c r="N2673" s="22"/>
      <c r="O2673" s="22" t="s">
        <v>679</v>
      </c>
    </row>
    <row collapsed="false" customFormat="false" customHeight="false" hidden="false" ht="12.1" outlineLevel="0" r="2674">
      <c r="A2674" s="29" t="n">
        <v>46142.441122685</v>
      </c>
      <c r="B2674" s="30" t="s">
        <v>73</v>
      </c>
      <c r="C2674" s="30" t="s">
        <v>565</v>
      </c>
      <c r="D2674" s="30" t="s">
        <v>381</v>
      </c>
      <c r="E2674" s="30" t="s">
        <v>50</v>
      </c>
      <c r="F2674" s="30" t="s">
        <v>20</v>
      </c>
      <c r="G2674" s="31" t="n">
        <v>-12</v>
      </c>
      <c r="H2674" s="32" t="n">
        <v>1.982</v>
      </c>
      <c r="I2674" s="32" t="n">
        <v>23.78</v>
      </c>
      <c r="J2674" s="32" t="n">
        <v>0</v>
      </c>
      <c r="K2674" s="32" t="n">
        <v>-0</v>
      </c>
      <c r="L2674" s="32" t="n">
        <v>-0</v>
      </c>
      <c r="M2674" s="6" t="s">
        <f>=I2674+J2674+K2674+L2674</f>
      </c>
      <c r="N2674" s="30"/>
      <c r="O2674" s="30" t="s">
        <v>536</v>
      </c>
    </row>
    <row collapsed="false" customFormat="false" customHeight="false" hidden="false" ht="12.1" outlineLevel="0" r="2675">
      <c r="A2675" s="33" t="n">
        <v>46142.823136574</v>
      </c>
      <c r="B2675" s="34" t="s">
        <v>597</v>
      </c>
      <c r="C2675" s="34" t="s">
        <v>902</v>
      </c>
      <c r="D2675" s="34" t="s">
        <v>597</v>
      </c>
      <c r="E2675" s="34" t="s">
        <v>597</v>
      </c>
      <c r="F2675" s="34" t="s">
        <v>20</v>
      </c>
      <c r="G2675" s="35" t="n">
        <v>1</v>
      </c>
      <c r="H2675" s="36" t="n">
        <v>-0.2</v>
      </c>
      <c r="I2675" s="36" t="n">
        <v>-0.2</v>
      </c>
      <c r="J2675" s="36" t="n">
        <v>0</v>
      </c>
      <c r="K2675" s="36" t="n">
        <v>-0</v>
      </c>
      <c r="L2675" s="36" t="n">
        <v>-0</v>
      </c>
      <c r="M2675" s="6" t="s">
        <f>=I2675+J2675+K2675+L2675</f>
      </c>
      <c r="N2675" s="34"/>
      <c r="O2675" s="34" t="s">
        <v>869</v>
      </c>
    </row>
    <row collapsed="false" customFormat="false" customHeight="false" hidden="false" ht="12.1" outlineLevel="0" r="2676">
      <c r="A2676" s="21" t="n">
        <v>46143.563541667</v>
      </c>
      <c r="B2676" s="22" t="s">
        <v>535</v>
      </c>
      <c r="C2676" s="22" t="s">
        <v>194</v>
      </c>
      <c r="D2676" s="22" t="s">
        <v>535</v>
      </c>
      <c r="E2676" s="22" t="s">
        <v>535</v>
      </c>
      <c r="F2676" s="22" t="s">
        <v>20</v>
      </c>
      <c r="G2676" s="23" t="n">
        <v>1</v>
      </c>
      <c r="H2676" s="24" t="n">
        <v>118.46</v>
      </c>
      <c r="I2676" s="24" t="n">
        <v>118.46</v>
      </c>
      <c r="J2676" s="24" t="n">
        <v>0</v>
      </c>
      <c r="K2676" s="24" t="n">
        <v>-0</v>
      </c>
      <c r="L2676" s="24" t="n">
        <v>-0</v>
      </c>
      <c r="M2676" s="6" t="s">
        <f>=I2676+J2676+K2676+L2676</f>
      </c>
      <c r="N2676" s="22"/>
      <c r="O2676" s="22" t="s">
        <v>859</v>
      </c>
    </row>
    <row collapsed="false" customFormat="false" customHeight="false" hidden="false" ht="12.1" outlineLevel="0" r="2677">
      <c r="A2677" s="20" t="n">
        <v>46143.56369213</v>
      </c>
      <c r="B2677" s="16" t="s">
        <v>23</v>
      </c>
      <c r="C2677" s="16" t="s">
        <v>603</v>
      </c>
      <c r="D2677" s="16" t="s">
        <v>380</v>
      </c>
      <c r="E2677" s="16" t="s">
        <v>18</v>
      </c>
      <c r="F2677" s="16" t="s">
        <v>20</v>
      </c>
      <c r="G2677" s="7" t="n">
        <v>1</v>
      </c>
      <c r="H2677" s="6" t="n">
        <v>101.3</v>
      </c>
      <c r="I2677" s="6" t="n">
        <v>-101.3</v>
      </c>
      <c r="J2677" s="6" t="n">
        <v>-0</v>
      </c>
      <c r="K2677" s="6" t="n">
        <v>-0.05</v>
      </c>
      <c r="L2677" s="6" t="n">
        <v>-0</v>
      </c>
      <c r="M2677" s="6" t="s">
        <f>=I2677+J2677+K2677+L2677</f>
      </c>
      <c r="N2677" s="16"/>
      <c r="O2677" s="16" t="s">
        <v>859</v>
      </c>
    </row>
    <row collapsed="false" customFormat="false" customHeight="false" hidden="false" ht="12.1" outlineLevel="0" r="2678">
      <c r="A2678" s="21" t="n">
        <v>46143.564664352</v>
      </c>
      <c r="B2678" s="22" t="s">
        <v>644</v>
      </c>
      <c r="C2678" s="22" t="s">
        <v>645</v>
      </c>
      <c r="D2678" s="22" t="s">
        <v>549</v>
      </c>
      <c r="E2678" s="22" t="s">
        <v>549</v>
      </c>
      <c r="F2678" s="22" t="s">
        <v>20</v>
      </c>
      <c r="G2678" s="23" t="n">
        <v>1</v>
      </c>
      <c r="H2678" s="24" t="n">
        <v>15.62</v>
      </c>
      <c r="I2678" s="24" t="n">
        <v>15.62</v>
      </c>
      <c r="J2678" s="24" t="n">
        <v>0</v>
      </c>
      <c r="K2678" s="24" t="n">
        <v>-0</v>
      </c>
      <c r="L2678" s="24" t="n">
        <v>-0</v>
      </c>
      <c r="M2678" s="6" t="s">
        <f>=I2678+J2678+K2678+L2678</f>
      </c>
      <c r="N2678" s="22"/>
      <c r="O2678" s="22" t="s">
        <v>865</v>
      </c>
    </row>
    <row collapsed="false" customFormat="false" customHeight="false" hidden="false" ht="12.1" outlineLevel="0" r="2679">
      <c r="A2679" s="21" t="n">
        <v>46146</v>
      </c>
      <c r="B2679" s="22" t="s">
        <v>535</v>
      </c>
      <c r="C2679" s="22" t="s">
        <v>154</v>
      </c>
      <c r="D2679" s="22" t="s">
        <v>535</v>
      </c>
      <c r="E2679" s="22" t="s">
        <v>535</v>
      </c>
      <c r="F2679" s="22" t="s">
        <v>20</v>
      </c>
      <c r="G2679" s="23" t="n">
        <v>1</v>
      </c>
      <c r="H2679" s="24" t="n">
        <v>350</v>
      </c>
      <c r="I2679" s="24" t="n">
        <v>350</v>
      </c>
      <c r="J2679" s="24" t="n">
        <v>0</v>
      </c>
      <c r="K2679" s="24" t="n">
        <v>-0</v>
      </c>
      <c r="L2679" s="24" t="n">
        <v>-0</v>
      </c>
      <c r="M2679" s="6" t="s">
        <f>=I2679+J2679+K2679+L2679</f>
      </c>
      <c r="N2679" s="22"/>
      <c r="O2679" s="22" t="s">
        <v>639</v>
      </c>
    </row>
    <row collapsed="false" customFormat="false" customHeight="false" hidden="false" ht="12.1" outlineLevel="0" r="2680">
      <c r="A2680" s="20" t="n">
        <v>46146.796134259</v>
      </c>
      <c r="B2680" s="16" t="s">
        <v>17</v>
      </c>
      <c r="C2680" s="16" t="s">
        <v>538</v>
      </c>
      <c r="D2680" s="16" t="s">
        <v>380</v>
      </c>
      <c r="E2680" s="16" t="s">
        <v>18</v>
      </c>
      <c r="F2680" s="16" t="s">
        <v>20</v>
      </c>
      <c r="G2680" s="7" t="n">
        <v>1</v>
      </c>
      <c r="H2680" s="6" t="n">
        <v>320.08</v>
      </c>
      <c r="I2680" s="6" t="n">
        <v>-320.08</v>
      </c>
      <c r="J2680" s="6" t="n">
        <v>-0</v>
      </c>
      <c r="K2680" s="6" t="n">
        <v>-0.19</v>
      </c>
      <c r="L2680" s="6" t="n">
        <v>-0.1</v>
      </c>
      <c r="M2680" s="6" t="s">
        <f>=I2680+J2680+K2680+L2680</f>
      </c>
      <c r="N2680" s="16"/>
      <c r="O2680" s="16" t="s">
        <v>639</v>
      </c>
    </row>
    <row collapsed="false" customFormat="false" customHeight="false" hidden="false" ht="12.1" outlineLevel="0" r="2681">
      <c r="A2681" s="21" t="n">
        <v>46147.649768519</v>
      </c>
      <c r="B2681" s="22" t="s">
        <v>549</v>
      </c>
      <c r="C2681" s="22" t="s">
        <v>903</v>
      </c>
      <c r="D2681" s="22" t="s">
        <v>549</v>
      </c>
      <c r="E2681" s="22" t="s">
        <v>549</v>
      </c>
      <c r="F2681" s="22" t="s">
        <v>20</v>
      </c>
      <c r="G2681" s="23" t="n">
        <v>1</v>
      </c>
      <c r="H2681" s="24" t="n">
        <v>51.78</v>
      </c>
      <c r="I2681" s="24" t="n">
        <v>51.78</v>
      </c>
      <c r="J2681" s="24" t="n">
        <v>0</v>
      </c>
      <c r="K2681" s="24" t="n">
        <v>-0</v>
      </c>
      <c r="L2681" s="24" t="n">
        <v>-0</v>
      </c>
      <c r="M2681" s="6" t="s">
        <f>=I2681+J2681+K2681+L2681</f>
      </c>
      <c r="N2681" s="22"/>
      <c r="O2681" s="22" t="s">
        <v>865</v>
      </c>
    </row>
    <row collapsed="false" customFormat="false" customHeight="false" hidden="false" ht="12.1" outlineLevel="0" r="2682">
      <c r="A2682" s="33" t="n">
        <v>46147.81712963</v>
      </c>
      <c r="B2682" s="34" t="s">
        <v>597</v>
      </c>
      <c r="C2682" s="34" t="s">
        <v>904</v>
      </c>
      <c r="D2682" s="34" t="s">
        <v>597</v>
      </c>
      <c r="E2682" s="34" t="s">
        <v>597</v>
      </c>
      <c r="F2682" s="34" t="s">
        <v>20</v>
      </c>
      <c r="G2682" s="35" t="n">
        <v>1</v>
      </c>
      <c r="H2682" s="36" t="n">
        <v>-0.02</v>
      </c>
      <c r="I2682" s="36" t="n">
        <v>-0.02</v>
      </c>
      <c r="J2682" s="36" t="n">
        <v>0</v>
      </c>
      <c r="K2682" s="36" t="n">
        <v>-0</v>
      </c>
      <c r="L2682" s="36" t="n">
        <v>-0</v>
      </c>
      <c r="M2682" s="6" t="s">
        <f>=I2682+J2682+K2682+L2682</f>
      </c>
      <c r="N2682" s="34"/>
      <c r="O2682" s="34" t="s">
        <v>859</v>
      </c>
    </row>
    <row collapsed="false" customFormat="false" customHeight="false" hidden="false" ht="12.1" outlineLevel="0" r="2683">
      <c r="A2683" s="21" t="n">
        <v>46147.887222222</v>
      </c>
      <c r="B2683" s="22" t="s">
        <v>535</v>
      </c>
      <c r="C2683" s="22" t="s">
        <v>174</v>
      </c>
      <c r="D2683" s="22" t="s">
        <v>535</v>
      </c>
      <c r="E2683" s="22" t="s">
        <v>535</v>
      </c>
      <c r="F2683" s="22" t="s">
        <v>20</v>
      </c>
      <c r="G2683" s="23" t="n">
        <v>1</v>
      </c>
      <c r="H2683" s="24" t="n">
        <v>1</v>
      </c>
      <c r="I2683" s="24" t="n">
        <v>822.97</v>
      </c>
      <c r="J2683" s="24" t="n">
        <v>0</v>
      </c>
      <c r="K2683" s="24" t="n">
        <v>-0</v>
      </c>
      <c r="L2683" s="24" t="n">
        <v>-0</v>
      </c>
      <c r="M2683" s="6" t="s">
        <f>=I2683+J2683+K2683+L2683</f>
      </c>
      <c r="N2683" s="22"/>
      <c r="O2683" s="22" t="s">
        <v>596</v>
      </c>
    </row>
    <row collapsed="false" customFormat="false" customHeight="false" hidden="false" ht="12.1" outlineLevel="0" r="2684">
      <c r="A2684" s="20" t="n">
        <v>46147.887407407</v>
      </c>
      <c r="B2684" s="16" t="s">
        <v>27</v>
      </c>
      <c r="C2684" s="16" t="s">
        <v>582</v>
      </c>
      <c r="D2684" s="16" t="s">
        <v>380</v>
      </c>
      <c r="E2684" s="16" t="s">
        <v>18</v>
      </c>
      <c r="F2684" s="16" t="s">
        <v>20</v>
      </c>
      <c r="G2684" s="7" t="n">
        <v>2</v>
      </c>
      <c r="H2684" s="6" t="n">
        <v>309.1</v>
      </c>
      <c r="I2684" s="6" t="n">
        <v>-618.2</v>
      </c>
      <c r="J2684" s="6" t="n">
        <v>-0</v>
      </c>
      <c r="K2684" s="6" t="n">
        <v>-0</v>
      </c>
      <c r="L2684" s="6" t="n">
        <v>-0</v>
      </c>
      <c r="M2684" s="6" t="s">
        <f>=I2684+J2684+K2684+L2684</f>
      </c>
      <c r="N2684" s="16"/>
      <c r="O2684" s="16" t="s">
        <v>596</v>
      </c>
    </row>
    <row collapsed="false" customFormat="false" customHeight="false" hidden="false" ht="12.1" outlineLevel="0" r="2685">
      <c r="A2685" s="21" t="n">
        <v>46147.895243056</v>
      </c>
      <c r="B2685" s="22" t="s">
        <v>535</v>
      </c>
      <c r="C2685" s="22" t="s">
        <v>174</v>
      </c>
      <c r="D2685" s="22" t="s">
        <v>535</v>
      </c>
      <c r="E2685" s="22" t="s">
        <v>535</v>
      </c>
      <c r="F2685" s="22" t="s">
        <v>20</v>
      </c>
      <c r="G2685" s="23" t="n">
        <v>1</v>
      </c>
      <c r="H2685" s="24" t="n">
        <v>1</v>
      </c>
      <c r="I2685" s="24" t="n">
        <v>80</v>
      </c>
      <c r="J2685" s="24" t="n">
        <v>0</v>
      </c>
      <c r="K2685" s="24" t="n">
        <v>-0</v>
      </c>
      <c r="L2685" s="24" t="n">
        <v>-0</v>
      </c>
      <c r="M2685" s="6" t="s">
        <f>=I2685+J2685+K2685+L2685</f>
      </c>
      <c r="N2685" s="22"/>
      <c r="O2685" s="22" t="s">
        <v>596</v>
      </c>
    </row>
    <row collapsed="false" customFormat="false" customHeight="false" hidden="false" ht="12.1" outlineLevel="0" r="2686">
      <c r="A2686" s="20" t="n">
        <v>46147.896099537</v>
      </c>
      <c r="B2686" s="16" t="s">
        <v>27</v>
      </c>
      <c r="C2686" s="16" t="s">
        <v>582</v>
      </c>
      <c r="D2686" s="16" t="s">
        <v>380</v>
      </c>
      <c r="E2686" s="16" t="s">
        <v>18</v>
      </c>
      <c r="F2686" s="16" t="s">
        <v>20</v>
      </c>
      <c r="G2686" s="7" t="n">
        <v>1</v>
      </c>
      <c r="H2686" s="6" t="n">
        <v>309.38</v>
      </c>
      <c r="I2686" s="6" t="n">
        <v>-309.38</v>
      </c>
      <c r="J2686" s="6" t="n">
        <v>-0</v>
      </c>
      <c r="K2686" s="6" t="n">
        <v>-0</v>
      </c>
      <c r="L2686" s="6" t="n">
        <v>-0</v>
      </c>
      <c r="M2686" s="6" t="s">
        <f>=I2686+J2686+K2686+L2686</f>
      </c>
      <c r="N2686" s="16"/>
      <c r="O2686" s="16" t="s">
        <v>596</v>
      </c>
    </row>
    <row collapsed="false" customFormat="false" customHeight="false" hidden="false" ht="12.1" outlineLevel="0" r="2687">
      <c r="A2687" s="21" t="n">
        <v>46149.628391204</v>
      </c>
      <c r="B2687" s="22" t="s">
        <v>644</v>
      </c>
      <c r="C2687" s="22" t="s">
        <v>652</v>
      </c>
      <c r="D2687" s="22" t="s">
        <v>549</v>
      </c>
      <c r="E2687" s="22" t="s">
        <v>549</v>
      </c>
      <c r="F2687" s="22" t="s">
        <v>20</v>
      </c>
      <c r="G2687" s="23" t="n">
        <v>1</v>
      </c>
      <c r="H2687" s="24" t="n">
        <v>1300</v>
      </c>
      <c r="I2687" s="24" t="n">
        <v>1300</v>
      </c>
      <c r="J2687" s="24" t="n">
        <v>0</v>
      </c>
      <c r="K2687" s="24" t="n">
        <v>-0</v>
      </c>
      <c r="L2687" s="24" t="n">
        <v>-0</v>
      </c>
      <c r="M2687" s="6" t="s">
        <f>=I2687+J2687+K2687+L2687</f>
      </c>
      <c r="N2687" s="22"/>
      <c r="O2687" s="22" t="s">
        <v>869</v>
      </c>
    </row>
    <row collapsed="false" customFormat="false" customHeight="false" hidden="false" ht="12.1" outlineLevel="0" r="2688">
      <c r="A2688" s="21" t="n">
        <v>46150</v>
      </c>
      <c r="B2688" s="22" t="s">
        <v>535</v>
      </c>
      <c r="C2688" s="22" t="s">
        <v>154</v>
      </c>
      <c r="D2688" s="22" t="s">
        <v>535</v>
      </c>
      <c r="E2688" s="22" t="s">
        <v>535</v>
      </c>
      <c r="F2688" s="22" t="s">
        <v>20</v>
      </c>
      <c r="G2688" s="23" t="n">
        <v>1</v>
      </c>
      <c r="H2688" s="24" t="n">
        <v>606</v>
      </c>
      <c r="I2688" s="24" t="n">
        <v>606</v>
      </c>
      <c r="J2688" s="24" t="n">
        <v>0</v>
      </c>
      <c r="K2688" s="24" t="n">
        <v>-0</v>
      </c>
      <c r="L2688" s="24" t="n">
        <v>-0</v>
      </c>
      <c r="M2688" s="6" t="s">
        <f>=I2688+J2688+K2688+L2688</f>
      </c>
      <c r="N2688" s="22"/>
      <c r="O2688" s="22" t="s">
        <v>639</v>
      </c>
    </row>
    <row collapsed="false" customFormat="false" customHeight="false" hidden="false" ht="12.1" outlineLevel="0" r="2689">
      <c r="A2689" s="20" t="n">
        <v>46150.930462963</v>
      </c>
      <c r="B2689" s="16" t="s">
        <v>17</v>
      </c>
      <c r="C2689" s="16" t="s">
        <v>538</v>
      </c>
      <c r="D2689" s="16" t="s">
        <v>380</v>
      </c>
      <c r="E2689" s="16" t="s">
        <v>18</v>
      </c>
      <c r="F2689" s="16" t="s">
        <v>20</v>
      </c>
      <c r="G2689" s="7" t="n">
        <v>1</v>
      </c>
      <c r="H2689" s="6" t="n">
        <v>321.47</v>
      </c>
      <c r="I2689" s="6" t="n">
        <v>-321.47</v>
      </c>
      <c r="J2689" s="6" t="n">
        <v>-0</v>
      </c>
      <c r="K2689" s="6" t="n">
        <v>-0.19</v>
      </c>
      <c r="L2689" s="6" t="n">
        <v>-0.1</v>
      </c>
      <c r="M2689" s="6" t="s">
        <f>=I2689+J2689+K2689+L2689</f>
      </c>
      <c r="N2689" s="16"/>
      <c r="O2689" s="16" t="s">
        <v>639</v>
      </c>
    </row>
    <row collapsed="false" customFormat="false" customHeight="false" hidden="false" ht="12.1" outlineLevel="0" r="2690">
      <c r="A2690" s="20" t="n">
        <v>46150.933171296</v>
      </c>
      <c r="B2690" s="16" t="s">
        <v>17</v>
      </c>
      <c r="C2690" s="16" t="s">
        <v>538</v>
      </c>
      <c r="D2690" s="16" t="s">
        <v>380</v>
      </c>
      <c r="E2690" s="16" t="s">
        <v>18</v>
      </c>
      <c r="F2690" s="16" t="s">
        <v>20</v>
      </c>
      <c r="G2690" s="7" t="n">
        <v>1</v>
      </c>
      <c r="H2690" s="6" t="n">
        <v>321.3</v>
      </c>
      <c r="I2690" s="6" t="n">
        <v>-321.3</v>
      </c>
      <c r="J2690" s="6" t="n">
        <v>-0</v>
      </c>
      <c r="K2690" s="6" t="n">
        <v>-0.2</v>
      </c>
      <c r="L2690" s="6" t="n">
        <v>-0</v>
      </c>
      <c r="M2690" s="6" t="s">
        <f>=I2690+J2690+K2690+L2690</f>
      </c>
      <c r="N2690" s="16"/>
      <c r="O2690" s="16" t="s">
        <v>639</v>
      </c>
    </row>
    <row collapsed="false" customFormat="false" customHeight="false" hidden="false" ht="12.1" outlineLevel="0" r="2691">
      <c r="A2691" s="21" t="n">
        <v>46152</v>
      </c>
      <c r="B2691" s="22" t="s">
        <v>535</v>
      </c>
      <c r="C2691" s="22" t="s">
        <v>154</v>
      </c>
      <c r="D2691" s="22" t="s">
        <v>535</v>
      </c>
      <c r="E2691" s="22" t="s">
        <v>535</v>
      </c>
      <c r="F2691" s="22" t="s">
        <v>20</v>
      </c>
      <c r="G2691" s="23" t="n">
        <v>1</v>
      </c>
      <c r="H2691" s="24" t="n">
        <v>282</v>
      </c>
      <c r="I2691" s="24" t="n">
        <v>282</v>
      </c>
      <c r="J2691" s="24" t="n">
        <v>0</v>
      </c>
      <c r="K2691" s="24" t="n">
        <v>-0</v>
      </c>
      <c r="L2691" s="24" t="n">
        <v>-0</v>
      </c>
      <c r="M2691" s="6" t="s">
        <f>=I2691+J2691+K2691+L2691</f>
      </c>
      <c r="N2691" s="22"/>
      <c r="O2691" s="22" t="s">
        <v>639</v>
      </c>
    </row>
    <row collapsed="false" customFormat="false" customHeight="false" hidden="false" ht="12.1" outlineLevel="0" r="2692">
      <c r="A2692" s="21" t="n">
        <v>46152.311585648</v>
      </c>
      <c r="B2692" s="22" t="s">
        <v>535</v>
      </c>
      <c r="C2692" s="22" t="s">
        <v>194</v>
      </c>
      <c r="D2692" s="22" t="s">
        <v>535</v>
      </c>
      <c r="E2692" s="22" t="s">
        <v>535</v>
      </c>
      <c r="F2692" s="22" t="s">
        <v>20</v>
      </c>
      <c r="G2692" s="23" t="n">
        <v>1</v>
      </c>
      <c r="H2692" s="24" t="n">
        <v>500</v>
      </c>
      <c r="I2692" s="24" t="n">
        <v>500</v>
      </c>
      <c r="J2692" s="24" t="n">
        <v>0</v>
      </c>
      <c r="K2692" s="24" t="n">
        <v>-0</v>
      </c>
      <c r="L2692" s="24" t="n">
        <v>-0</v>
      </c>
      <c r="M2692" s="6" t="s">
        <f>=I2692+J2692+K2692+L2692</f>
      </c>
      <c r="N2692" s="22"/>
      <c r="O2692" s="22" t="s">
        <v>859</v>
      </c>
    </row>
    <row collapsed="false" customFormat="false" customHeight="false" hidden="false" ht="12.1" outlineLevel="0" r="2693">
      <c r="A2693" s="20" t="n">
        <v>46152.681956019</v>
      </c>
      <c r="B2693" s="16" t="s">
        <v>385</v>
      </c>
      <c r="C2693" s="16" t="s">
        <v>539</v>
      </c>
      <c r="D2693" s="16" t="s">
        <v>380</v>
      </c>
      <c r="E2693" s="16" t="s">
        <v>18</v>
      </c>
      <c r="F2693" s="16" t="s">
        <v>20</v>
      </c>
      <c r="G2693" s="7" t="n">
        <v>10</v>
      </c>
      <c r="H2693" s="6" t="n">
        <v>25.005</v>
      </c>
      <c r="I2693" s="6" t="n">
        <v>-250.05</v>
      </c>
      <c r="J2693" s="6" t="n">
        <v>-0</v>
      </c>
      <c r="K2693" s="6" t="n">
        <v>-0.12</v>
      </c>
      <c r="L2693" s="6" t="n">
        <v>-0</v>
      </c>
      <c r="M2693" s="6" t="s">
        <f>=I2693+J2693+K2693+L2693</f>
      </c>
      <c r="N2693" s="16"/>
      <c r="O2693" s="16" t="s">
        <v>859</v>
      </c>
    </row>
    <row collapsed="false" customFormat="false" customHeight="false" hidden="false" ht="12.1" outlineLevel="0" r="2694">
      <c r="A2694" s="21" t="n">
        <v>46153.339143519</v>
      </c>
      <c r="B2694" s="22" t="s">
        <v>535</v>
      </c>
      <c r="C2694" s="22" t="s">
        <v>194</v>
      </c>
      <c r="D2694" s="22" t="s">
        <v>535</v>
      </c>
      <c r="E2694" s="22" t="s">
        <v>535</v>
      </c>
      <c r="F2694" s="22" t="s">
        <v>20</v>
      </c>
      <c r="G2694" s="23" t="n">
        <v>1</v>
      </c>
      <c r="H2694" s="24" t="n">
        <v>200</v>
      </c>
      <c r="I2694" s="24" t="n">
        <v>200</v>
      </c>
      <c r="J2694" s="24" t="n">
        <v>0</v>
      </c>
      <c r="K2694" s="24" t="n">
        <v>-0</v>
      </c>
      <c r="L2694" s="24" t="n">
        <v>-0</v>
      </c>
      <c r="M2694" s="6" t="s">
        <f>=I2694+J2694+K2694+L2694</f>
      </c>
      <c r="N2694" s="22"/>
      <c r="O2694" s="22" t="s">
        <v>679</v>
      </c>
    </row>
    <row collapsed="false" customFormat="false" customHeight="false" hidden="false" ht="12.1" outlineLevel="0" r="2695">
      <c r="A2695" s="21" t="n">
        <v>46153.343865741</v>
      </c>
      <c r="B2695" s="22" t="s">
        <v>535</v>
      </c>
      <c r="C2695" s="22" t="s">
        <v>194</v>
      </c>
      <c r="D2695" s="22" t="s">
        <v>535</v>
      </c>
      <c r="E2695" s="22" t="s">
        <v>535</v>
      </c>
      <c r="F2695" s="22" t="s">
        <v>20</v>
      </c>
      <c r="G2695" s="23" t="n">
        <v>1</v>
      </c>
      <c r="H2695" s="24" t="n">
        <v>1300</v>
      </c>
      <c r="I2695" s="24" t="n">
        <v>1300</v>
      </c>
      <c r="J2695" s="24" t="n">
        <v>0</v>
      </c>
      <c r="K2695" s="24" t="n">
        <v>-0</v>
      </c>
      <c r="L2695" s="24" t="n">
        <v>-0</v>
      </c>
      <c r="M2695" s="6" t="s">
        <f>=I2695+J2695+K2695+L2695</f>
      </c>
      <c r="N2695" s="22"/>
      <c r="O2695" s="22" t="s">
        <v>859</v>
      </c>
    </row>
    <row collapsed="false" customFormat="false" customHeight="false" hidden="false" ht="12.1" outlineLevel="0" r="2696">
      <c r="A2696" s="20" t="n">
        <v>46153.346724537</v>
      </c>
      <c r="B2696" s="16" t="s">
        <v>384</v>
      </c>
      <c r="C2696" s="16" t="s">
        <v>537</v>
      </c>
      <c r="D2696" s="16" t="s">
        <v>380</v>
      </c>
      <c r="E2696" s="16" t="s">
        <v>18</v>
      </c>
      <c r="F2696" s="16" t="s">
        <v>20</v>
      </c>
      <c r="G2696" s="7" t="n">
        <v>10</v>
      </c>
      <c r="H2696" s="6" t="n">
        <v>119.51</v>
      </c>
      <c r="I2696" s="6" t="n">
        <v>-1195.1</v>
      </c>
      <c r="J2696" s="6" t="n">
        <v>-0</v>
      </c>
      <c r="K2696" s="6" t="n">
        <v>-0.59</v>
      </c>
      <c r="L2696" s="6" t="n">
        <v>-0</v>
      </c>
      <c r="M2696" s="6" t="s">
        <f>=I2696+J2696+K2696+L2696</f>
      </c>
      <c r="N2696" s="16"/>
      <c r="O2696" s="16" t="s">
        <v>859</v>
      </c>
    </row>
    <row collapsed="false" customFormat="false" customHeight="false" hidden="false" ht="12.1" outlineLevel="0" r="2697">
      <c r="A2697" s="21" t="n">
        <v>46153.35056713</v>
      </c>
      <c r="B2697" s="22" t="s">
        <v>535</v>
      </c>
      <c r="C2697" s="22" t="s">
        <v>194</v>
      </c>
      <c r="D2697" s="22" t="s">
        <v>535</v>
      </c>
      <c r="E2697" s="22" t="s">
        <v>535</v>
      </c>
      <c r="F2697" s="22" t="s">
        <v>20</v>
      </c>
      <c r="G2697" s="23" t="n">
        <v>1</v>
      </c>
      <c r="H2697" s="24" t="n">
        <v>100</v>
      </c>
      <c r="I2697" s="24" t="n">
        <v>100</v>
      </c>
      <c r="J2697" s="24" t="n">
        <v>0</v>
      </c>
      <c r="K2697" s="24" t="n">
        <v>-0</v>
      </c>
      <c r="L2697" s="24" t="n">
        <v>-0</v>
      </c>
      <c r="M2697" s="6" t="s">
        <f>=I2697+J2697+K2697+L2697</f>
      </c>
      <c r="N2697" s="22"/>
      <c r="O2697" s="22" t="s">
        <v>679</v>
      </c>
    </row>
    <row collapsed="false" customFormat="false" customHeight="false" hidden="false" ht="12.1" outlineLevel="0" r="2698">
      <c r="A2698" s="20" t="n">
        <v>46153.355671296</v>
      </c>
      <c r="B2698" s="16" t="s">
        <v>23</v>
      </c>
      <c r="C2698" s="16" t="s">
        <v>603</v>
      </c>
      <c r="D2698" s="16" t="s">
        <v>380</v>
      </c>
      <c r="E2698" s="16" t="s">
        <v>18</v>
      </c>
      <c r="F2698" s="16" t="s">
        <v>20</v>
      </c>
      <c r="G2698" s="7" t="n">
        <v>3</v>
      </c>
      <c r="H2698" s="6" t="n">
        <v>107.26</v>
      </c>
      <c r="I2698" s="6" t="n">
        <v>-321.78</v>
      </c>
      <c r="J2698" s="6" t="n">
        <v>-0</v>
      </c>
      <c r="K2698" s="6" t="n">
        <v>-0.16</v>
      </c>
      <c r="L2698" s="6" t="n">
        <v>-0</v>
      </c>
      <c r="M2698" s="6" t="s">
        <f>=I2698+J2698+K2698+L2698</f>
      </c>
      <c r="N2698" s="16"/>
      <c r="O2698" s="16" t="s">
        <v>859</v>
      </c>
    </row>
    <row collapsed="false" customFormat="false" customHeight="false" hidden="false" ht="12.1" outlineLevel="0" r="2699">
      <c r="A2699" s="20" t="n">
        <v>46153.454606481</v>
      </c>
      <c r="B2699" s="16" t="s">
        <v>49</v>
      </c>
      <c r="C2699" s="16" t="s">
        <v>650</v>
      </c>
      <c r="D2699" s="16" t="s">
        <v>380</v>
      </c>
      <c r="E2699" s="16" t="s">
        <v>50</v>
      </c>
      <c r="F2699" s="16" t="s">
        <v>20</v>
      </c>
      <c r="G2699" s="7" t="n">
        <v>1</v>
      </c>
      <c r="H2699" s="6" t="n">
        <v>248.55</v>
      </c>
      <c r="I2699" s="6" t="n">
        <v>-248.55</v>
      </c>
      <c r="J2699" s="6" t="n">
        <v>-0</v>
      </c>
      <c r="K2699" s="6" t="n">
        <v>-0</v>
      </c>
      <c r="L2699" s="6" t="n">
        <v>-0</v>
      </c>
      <c r="M2699" s="6" t="s">
        <f>=I2699+J2699+K2699+L2699</f>
      </c>
      <c r="N2699" s="16"/>
      <c r="O2699" s="16" t="s">
        <v>679</v>
      </c>
    </row>
    <row collapsed="false" customFormat="false" customHeight="false" hidden="false" ht="12.1" outlineLevel="0" r="2700">
      <c r="A2700" s="20" t="n">
        <v>46153.838645833</v>
      </c>
      <c r="B2700" s="16" t="s">
        <v>54</v>
      </c>
      <c r="C2700" s="16" t="s">
        <v>681</v>
      </c>
      <c r="D2700" s="16" t="s">
        <v>380</v>
      </c>
      <c r="E2700" s="16" t="s">
        <v>50</v>
      </c>
      <c r="F2700" s="16" t="s">
        <v>20</v>
      </c>
      <c r="G2700" s="7" t="n">
        <v>22</v>
      </c>
      <c r="H2700" s="6" t="n">
        <v>1.983</v>
      </c>
      <c r="I2700" s="6" t="n">
        <v>-43.63</v>
      </c>
      <c r="J2700" s="6" t="n">
        <v>-0</v>
      </c>
      <c r="K2700" s="6" t="n">
        <v>-0</v>
      </c>
      <c r="L2700" s="6" t="n">
        <v>-0</v>
      </c>
      <c r="M2700" s="6" t="s">
        <f>=I2700+J2700+K2700+L2700</f>
      </c>
      <c r="N2700" s="16"/>
      <c r="O2700" s="16" t="s">
        <v>679</v>
      </c>
    </row>
    <row collapsed="false" customFormat="false" customHeight="false" hidden="false" ht="12.1" outlineLevel="0" r="2701">
      <c r="A2701" s="21" t="n">
        <v>46154</v>
      </c>
      <c r="B2701" s="22" t="s">
        <v>535</v>
      </c>
      <c r="C2701" s="22" t="s">
        <v>154</v>
      </c>
      <c r="D2701" s="22" t="s">
        <v>535</v>
      </c>
      <c r="E2701" s="22" t="s">
        <v>535</v>
      </c>
      <c r="F2701" s="22" t="s">
        <v>20</v>
      </c>
      <c r="G2701" s="23" t="n">
        <v>1</v>
      </c>
      <c r="H2701" s="24" t="n">
        <v>554.36</v>
      </c>
      <c r="I2701" s="24" t="n">
        <v>554.36</v>
      </c>
      <c r="J2701" s="24" t="n">
        <v>0</v>
      </c>
      <c r="K2701" s="24" t="n">
        <v>-0</v>
      </c>
      <c r="L2701" s="24" t="n">
        <v>-0</v>
      </c>
      <c r="M2701" s="6" t="s">
        <f>=I2701+J2701+K2701+L2701</f>
      </c>
      <c r="N2701" s="22"/>
      <c r="O2701" s="22" t="s">
        <v>639</v>
      </c>
    </row>
    <row collapsed="false" customFormat="false" customHeight="false" hidden="false" ht="12.1" outlineLevel="0" r="2702">
      <c r="A2702" s="20" t="n">
        <v>46154.753854167</v>
      </c>
      <c r="B2702" s="16" t="s">
        <v>17</v>
      </c>
      <c r="C2702" s="16" t="s">
        <v>538</v>
      </c>
      <c r="D2702" s="16" t="s">
        <v>380</v>
      </c>
      <c r="E2702" s="16" t="s">
        <v>18</v>
      </c>
      <c r="F2702" s="16" t="s">
        <v>20</v>
      </c>
      <c r="G2702" s="7" t="n">
        <v>2</v>
      </c>
      <c r="H2702" s="6" t="n">
        <v>325.84</v>
      </c>
      <c r="I2702" s="6" t="n">
        <v>-651.68</v>
      </c>
      <c r="J2702" s="6" t="n">
        <v>-0</v>
      </c>
      <c r="K2702" s="6" t="n">
        <v>-0.39</v>
      </c>
      <c r="L2702" s="6" t="n">
        <v>-0.19</v>
      </c>
      <c r="M2702" s="6" t="s">
        <f>=I2702+J2702+K2702+L2702</f>
      </c>
      <c r="N2702" s="16"/>
      <c r="O2702" s="16" t="s">
        <v>639</v>
      </c>
    </row>
    <row collapsed="false" customFormat="false" customHeight="false" hidden="false" ht="12.1" outlineLevel="0" r="2703">
      <c r="A2703" s="20" t="n">
        <v>46154.75431713</v>
      </c>
      <c r="B2703" s="16" t="s">
        <v>491</v>
      </c>
      <c r="C2703" s="16" t="s">
        <v>887</v>
      </c>
      <c r="D2703" s="16" t="s">
        <v>380</v>
      </c>
      <c r="E2703" s="16" t="s">
        <v>50</v>
      </c>
      <c r="F2703" s="16" t="s">
        <v>20</v>
      </c>
      <c r="G2703" s="7" t="n">
        <v>10</v>
      </c>
      <c r="H2703" s="6" t="n">
        <v>18.487</v>
      </c>
      <c r="I2703" s="6" t="n">
        <v>-184.87</v>
      </c>
      <c r="J2703" s="6" t="n">
        <v>-0</v>
      </c>
      <c r="K2703" s="6" t="n">
        <v>-0</v>
      </c>
      <c r="L2703" s="6" t="n">
        <v>-0.03</v>
      </c>
      <c r="M2703" s="6" t="s">
        <f>=I2703+J2703+K2703+L2703</f>
      </c>
      <c r="N2703" s="16"/>
      <c r="O2703" s="16" t="s">
        <v>639</v>
      </c>
    </row>
    <row collapsed="false" customFormat="false" customHeight="false" hidden="false" ht="12.1" outlineLevel="0" r="2704">
      <c r="A2704" s="33" t="n">
        <v>46154.817800926</v>
      </c>
      <c r="B2704" s="34" t="s">
        <v>597</v>
      </c>
      <c r="C2704" s="34" t="s">
        <v>905</v>
      </c>
      <c r="D2704" s="34" t="s">
        <v>597</v>
      </c>
      <c r="E2704" s="34" t="s">
        <v>597</v>
      </c>
      <c r="F2704" s="34" t="s">
        <v>20</v>
      </c>
      <c r="G2704" s="35" t="n">
        <v>1</v>
      </c>
      <c r="H2704" s="36" t="n">
        <v>-0.35</v>
      </c>
      <c r="I2704" s="36" t="n">
        <v>-0.35</v>
      </c>
      <c r="J2704" s="36" t="n">
        <v>0</v>
      </c>
      <c r="K2704" s="36" t="n">
        <v>-0</v>
      </c>
      <c r="L2704" s="36" t="n">
        <v>-0</v>
      </c>
      <c r="M2704" s="6" t="s">
        <f>=I2704+J2704+K2704+L2704</f>
      </c>
      <c r="N2704" s="34"/>
      <c r="O2704" s="34" t="s">
        <v>859</v>
      </c>
    </row>
    <row collapsed="false" customFormat="false" customHeight="false" hidden="false" ht="12.1" outlineLevel="0" r="2705">
      <c r="A2705" s="21" t="n">
        <v>46155.653217593</v>
      </c>
      <c r="B2705" s="22" t="s">
        <v>549</v>
      </c>
      <c r="C2705" s="22" t="s">
        <v>906</v>
      </c>
      <c r="D2705" s="22" t="s">
        <v>549</v>
      </c>
      <c r="E2705" s="22" t="s">
        <v>549</v>
      </c>
      <c r="F2705" s="22" t="s">
        <v>20</v>
      </c>
      <c r="G2705" s="23" t="n">
        <v>1</v>
      </c>
      <c r="H2705" s="24" t="n">
        <v>34.26</v>
      </c>
      <c r="I2705" s="24" t="n">
        <v>34.26</v>
      </c>
      <c r="J2705" s="24" t="n">
        <v>0</v>
      </c>
      <c r="K2705" s="24" t="n">
        <v>-0</v>
      </c>
      <c r="L2705" s="24" t="n">
        <v>-0</v>
      </c>
      <c r="M2705" s="6" t="s">
        <f>=I2705+J2705+K2705+L2705</f>
      </c>
      <c r="N2705" s="22"/>
      <c r="O2705" s="22" t="s">
        <v>869</v>
      </c>
    </row>
    <row collapsed="false" customFormat="false" customHeight="false" hidden="false" ht="12.1" outlineLevel="0" r="2706">
      <c r="A2706" s="21" t="n">
        <v>46155.677384259</v>
      </c>
      <c r="B2706" s="22" t="s">
        <v>549</v>
      </c>
      <c r="C2706" s="22" t="s">
        <v>907</v>
      </c>
      <c r="D2706" s="22" t="s">
        <v>549</v>
      </c>
      <c r="E2706" s="22" t="s">
        <v>549</v>
      </c>
      <c r="F2706" s="22" t="s">
        <v>20</v>
      </c>
      <c r="G2706" s="23" t="n">
        <v>1</v>
      </c>
      <c r="H2706" s="24" t="n">
        <v>55.88</v>
      </c>
      <c r="I2706" s="24" t="n">
        <v>55.88</v>
      </c>
      <c r="J2706" s="24" t="n">
        <v>0</v>
      </c>
      <c r="K2706" s="24" t="n">
        <v>-0</v>
      </c>
      <c r="L2706" s="24" t="n">
        <v>-0</v>
      </c>
      <c r="M2706" s="6" t="s">
        <f>=I2706+J2706+K2706+L2706</f>
      </c>
      <c r="N2706" s="22"/>
      <c r="O2706" s="22" t="s">
        <v>865</v>
      </c>
    </row>
    <row collapsed="false" customFormat="false" customHeight="false" hidden="false" ht="12.1" outlineLevel="0" r="2707">
      <c r="A2707" s="20" t="n">
        <v>46156.920266204</v>
      </c>
      <c r="B2707" s="16" t="s">
        <v>136</v>
      </c>
      <c r="C2707" s="16" t="s">
        <v>908</v>
      </c>
      <c r="D2707" s="16" t="s">
        <v>380</v>
      </c>
      <c r="E2707" s="16" t="s">
        <v>92</v>
      </c>
      <c r="F2707" s="16" t="s">
        <v>20</v>
      </c>
      <c r="G2707" s="7" t="n">
        <v>1</v>
      </c>
      <c r="H2707" s="6" t="n">
        <v>100.29</v>
      </c>
      <c r="I2707" s="6" t="n">
        <v>-1002.9</v>
      </c>
      <c r="J2707" s="6" t="n">
        <v>-12.32</v>
      </c>
      <c r="K2707" s="6" t="n">
        <v>-0.49</v>
      </c>
      <c r="L2707" s="6" t="n">
        <v>-0</v>
      </c>
      <c r="M2707" s="6" t="s">
        <f>=I2707+J2707+K2707+L2707</f>
      </c>
      <c r="N2707" s="16"/>
      <c r="O2707" s="16" t="s">
        <v>869</v>
      </c>
    </row>
    <row collapsed="false" customFormat="false" customHeight="false" hidden="false" ht="12.1" outlineLevel="0" r="2708">
      <c r="A2708" s="20" t="n">
        <v>46156.92037037</v>
      </c>
      <c r="B2708" s="16" t="s">
        <v>136</v>
      </c>
      <c r="C2708" s="16" t="s">
        <v>908</v>
      </c>
      <c r="D2708" s="16" t="s">
        <v>380</v>
      </c>
      <c r="E2708" s="16" t="s">
        <v>92</v>
      </c>
      <c r="F2708" s="16" t="s">
        <v>20</v>
      </c>
      <c r="G2708" s="7" t="n">
        <v>1</v>
      </c>
      <c r="H2708" s="6" t="n">
        <v>100.29</v>
      </c>
      <c r="I2708" s="6" t="n">
        <v>-1002.9</v>
      </c>
      <c r="J2708" s="6" t="n">
        <v>-12.32</v>
      </c>
      <c r="K2708" s="6" t="n">
        <v>-0.49</v>
      </c>
      <c r="L2708" s="6" t="n">
        <v>-0</v>
      </c>
      <c r="M2708" s="6" t="s">
        <f>=I2708+J2708+K2708+L2708</f>
      </c>
      <c r="N2708" s="16"/>
      <c r="O2708" s="16" t="s">
        <v>869</v>
      </c>
    </row>
    <row collapsed="false" customFormat="false" customHeight="false" hidden="false" ht="12.1" outlineLevel="0" r="2709">
      <c r="A2709" s="21" t="n">
        <v>46157.607951389</v>
      </c>
      <c r="B2709" s="22" t="s">
        <v>549</v>
      </c>
      <c r="C2709" s="22" t="s">
        <v>909</v>
      </c>
      <c r="D2709" s="22" t="s">
        <v>549</v>
      </c>
      <c r="E2709" s="22" t="s">
        <v>549</v>
      </c>
      <c r="F2709" s="22" t="s">
        <v>20</v>
      </c>
      <c r="G2709" s="23" t="n">
        <v>1</v>
      </c>
      <c r="H2709" s="24" t="n">
        <v>11.71</v>
      </c>
      <c r="I2709" s="24" t="n">
        <v>11.71</v>
      </c>
      <c r="J2709" s="24" t="n">
        <v>0</v>
      </c>
      <c r="K2709" s="24" t="n">
        <v>-0</v>
      </c>
      <c r="L2709" s="24" t="n">
        <v>-0</v>
      </c>
      <c r="M2709" s="6" t="s">
        <f>=I2709+J2709+K2709+L2709</f>
      </c>
      <c r="N2709" s="22"/>
      <c r="O2709" s="22" t="s">
        <v>865</v>
      </c>
    </row>
    <row collapsed="false" customFormat="false" customHeight="false" hidden="false" ht="12.1" outlineLevel="0" r="2710">
      <c r="A2710" s="33" t="n">
        <v>46157.819131944</v>
      </c>
      <c r="B2710" s="34" t="s">
        <v>597</v>
      </c>
      <c r="C2710" s="34" t="s">
        <v>910</v>
      </c>
      <c r="D2710" s="34" t="s">
        <v>597</v>
      </c>
      <c r="E2710" s="34" t="s">
        <v>597</v>
      </c>
      <c r="F2710" s="34" t="s">
        <v>20</v>
      </c>
      <c r="G2710" s="35" t="n">
        <v>1</v>
      </c>
      <c r="H2710" s="36" t="n">
        <v>-0.4</v>
      </c>
      <c r="I2710" s="36" t="n">
        <v>-0.4</v>
      </c>
      <c r="J2710" s="36" t="n">
        <v>0</v>
      </c>
      <c r="K2710" s="36" t="n">
        <v>-0</v>
      </c>
      <c r="L2710" s="36" t="n">
        <v>-0</v>
      </c>
      <c r="M2710" s="6" t="s">
        <f>=I2710+J2710+K2710+L2710</f>
      </c>
      <c r="N2710" s="34"/>
      <c r="O2710" s="34" t="s">
        <v>869</v>
      </c>
    </row>
    <row collapsed="false" customFormat="false" customHeight="false" hidden="false" ht="12.1" outlineLevel="0" r="2711">
      <c r="A2711" s="21" t="n">
        <v>46158.346967593</v>
      </c>
      <c r="B2711" s="22" t="s">
        <v>535</v>
      </c>
      <c r="C2711" s="22" t="s">
        <v>194</v>
      </c>
      <c r="D2711" s="22" t="s">
        <v>535</v>
      </c>
      <c r="E2711" s="22" t="s">
        <v>535</v>
      </c>
      <c r="F2711" s="22" t="s">
        <v>20</v>
      </c>
      <c r="G2711" s="23" t="n">
        <v>1</v>
      </c>
      <c r="H2711" s="24" t="n">
        <v>1000</v>
      </c>
      <c r="I2711" s="24" t="n">
        <v>1000</v>
      </c>
      <c r="J2711" s="24" t="n">
        <v>0</v>
      </c>
      <c r="K2711" s="24" t="n">
        <v>-0</v>
      </c>
      <c r="L2711" s="24" t="n">
        <v>-0</v>
      </c>
      <c r="M2711" s="6" t="s">
        <f>=I2711+J2711+K2711+L2711</f>
      </c>
      <c r="N2711" s="22"/>
      <c r="O2711" s="22" t="s">
        <v>679</v>
      </c>
    </row>
    <row collapsed="false" customFormat="false" customHeight="false" hidden="false" ht="12.1" outlineLevel="0" r="2712">
      <c r="A2712" s="21" t="n">
        <v>46160.029305556</v>
      </c>
      <c r="B2712" s="22" t="s">
        <v>894</v>
      </c>
      <c r="C2712" s="22" t="s">
        <v>911</v>
      </c>
      <c r="D2712" s="22" t="s">
        <v>549</v>
      </c>
      <c r="E2712" s="22" t="s">
        <v>549</v>
      </c>
      <c r="F2712" s="22" t="s">
        <v>20</v>
      </c>
      <c r="G2712" s="23" t="n">
        <v>1</v>
      </c>
      <c r="H2712" s="24" t="n">
        <v>1</v>
      </c>
      <c r="I2712" s="24" t="n">
        <v>0</v>
      </c>
      <c r="J2712" s="24" t="n">
        <v>0</v>
      </c>
      <c r="K2712" s="24" t="n">
        <v>-0</v>
      </c>
      <c r="L2712" s="24" t="n">
        <v>-0</v>
      </c>
      <c r="M2712" s="6" t="s">
        <f>=I2712+J2712+K2712+L2712</f>
      </c>
      <c r="N2712" s="22"/>
      <c r="O2712" s="22" t="s">
        <v>869</v>
      </c>
    </row>
    <row collapsed="false" customFormat="false" customHeight="false" hidden="false" ht="12.1" outlineLevel="0" r="2713">
      <c r="A2713" s="21" t="n">
        <v>46160.33875</v>
      </c>
      <c r="B2713" s="22" t="s">
        <v>535</v>
      </c>
      <c r="C2713" s="22" t="s">
        <v>194</v>
      </c>
      <c r="D2713" s="22" t="s">
        <v>535</v>
      </c>
      <c r="E2713" s="22" t="s">
        <v>535</v>
      </c>
      <c r="F2713" s="22" t="s">
        <v>20</v>
      </c>
      <c r="G2713" s="23" t="n">
        <v>1</v>
      </c>
      <c r="H2713" s="24" t="n">
        <v>1500</v>
      </c>
      <c r="I2713" s="24" t="n">
        <v>1500</v>
      </c>
      <c r="J2713" s="24" t="n">
        <v>0</v>
      </c>
      <c r="K2713" s="24" t="n">
        <v>-0</v>
      </c>
      <c r="L2713" s="24" t="n">
        <v>-0</v>
      </c>
      <c r="M2713" s="6" t="s">
        <f>=I2713+J2713+K2713+L2713</f>
      </c>
      <c r="N2713" s="22"/>
      <c r="O2713" s="22" t="s">
        <v>643</v>
      </c>
    </row>
    <row collapsed="false" customFormat="false" customHeight="false" hidden="false" ht="12.1" outlineLevel="0" r="2714">
      <c r="A2714" s="21" t="n">
        <v>46160.339861111</v>
      </c>
      <c r="B2714" s="22" t="s">
        <v>535</v>
      </c>
      <c r="C2714" s="22" t="s">
        <v>194</v>
      </c>
      <c r="D2714" s="22" t="s">
        <v>535</v>
      </c>
      <c r="E2714" s="22" t="s">
        <v>535</v>
      </c>
      <c r="F2714" s="22" t="s">
        <v>20</v>
      </c>
      <c r="G2714" s="23" t="n">
        <v>1</v>
      </c>
      <c r="H2714" s="24" t="n">
        <v>575</v>
      </c>
      <c r="I2714" s="24" t="n">
        <v>575</v>
      </c>
      <c r="J2714" s="24" t="n">
        <v>0</v>
      </c>
      <c r="K2714" s="24" t="n">
        <v>-0</v>
      </c>
      <c r="L2714" s="24" t="n">
        <v>-0</v>
      </c>
      <c r="M2714" s="6" t="s">
        <f>=I2714+J2714+K2714+L2714</f>
      </c>
      <c r="N2714" s="22"/>
      <c r="O2714" s="22" t="s">
        <v>869</v>
      </c>
    </row>
    <row collapsed="false" customFormat="false" customHeight="false" hidden="false" ht="12.1" outlineLevel="0" r="2715">
      <c r="A2715" s="21" t="n">
        <v>46160.340069444</v>
      </c>
      <c r="B2715" s="22" t="s">
        <v>535</v>
      </c>
      <c r="C2715" s="22" t="s">
        <v>194</v>
      </c>
      <c r="D2715" s="22" t="s">
        <v>535</v>
      </c>
      <c r="E2715" s="22" t="s">
        <v>535</v>
      </c>
      <c r="F2715" s="22" t="s">
        <v>20</v>
      </c>
      <c r="G2715" s="23" t="n">
        <v>1</v>
      </c>
      <c r="H2715" s="24" t="n">
        <v>816</v>
      </c>
      <c r="I2715" s="24" t="n">
        <v>816</v>
      </c>
      <c r="J2715" s="24" t="n">
        <v>0</v>
      </c>
      <c r="K2715" s="24" t="n">
        <v>-0</v>
      </c>
      <c r="L2715" s="24" t="n">
        <v>-0</v>
      </c>
      <c r="M2715" s="6" t="s">
        <f>=I2715+J2715+K2715+L2715</f>
      </c>
      <c r="N2715" s="22"/>
      <c r="O2715" s="22" t="s">
        <v>859</v>
      </c>
    </row>
    <row collapsed="false" customFormat="false" customHeight="false" hidden="false" ht="12.1" outlineLevel="0" r="2716">
      <c r="A2716" s="20" t="n">
        <v>46160.340104167</v>
      </c>
      <c r="B2716" s="16" t="s">
        <v>100</v>
      </c>
      <c r="C2716" s="16" t="s">
        <v>786</v>
      </c>
      <c r="D2716" s="16" t="s">
        <v>380</v>
      </c>
      <c r="E2716" s="16" t="s">
        <v>92</v>
      </c>
      <c r="F2716" s="16" t="s">
        <v>20</v>
      </c>
      <c r="G2716" s="7" t="n">
        <v>2</v>
      </c>
      <c r="H2716" s="6" t="n">
        <v>61.824</v>
      </c>
      <c r="I2716" s="6" t="n">
        <v>-1236.48</v>
      </c>
      <c r="J2716" s="6" t="n">
        <v>-37.2</v>
      </c>
      <c r="K2716" s="6" t="n">
        <v>-0.61</v>
      </c>
      <c r="L2716" s="6" t="n">
        <v>-0</v>
      </c>
      <c r="M2716" s="6" t="s">
        <f>=I2716+J2716+K2716+L2716</f>
      </c>
      <c r="N2716" s="16"/>
      <c r="O2716" s="16" t="s">
        <v>643</v>
      </c>
    </row>
    <row collapsed="false" customFormat="false" customHeight="false" hidden="false" ht="12.1" outlineLevel="0" r="2717">
      <c r="A2717" s="20" t="n">
        <v>46160.341238426</v>
      </c>
      <c r="B2717" s="16" t="s">
        <v>23</v>
      </c>
      <c r="C2717" s="16" t="s">
        <v>603</v>
      </c>
      <c r="D2717" s="16" t="s">
        <v>380</v>
      </c>
      <c r="E2717" s="16" t="s">
        <v>18</v>
      </c>
      <c r="F2717" s="16" t="s">
        <v>20</v>
      </c>
      <c r="G2717" s="7" t="n">
        <v>7</v>
      </c>
      <c r="H2717" s="6" t="n">
        <v>108.32</v>
      </c>
      <c r="I2717" s="6" t="n">
        <v>-758.24</v>
      </c>
      <c r="J2717" s="6" t="n">
        <v>-0</v>
      </c>
      <c r="K2717" s="6" t="n">
        <v>-0.37</v>
      </c>
      <c r="L2717" s="6" t="n">
        <v>-0</v>
      </c>
      <c r="M2717" s="6" t="s">
        <f>=I2717+J2717+K2717+L2717</f>
      </c>
      <c r="N2717" s="16"/>
      <c r="O2717" s="16" t="s">
        <v>859</v>
      </c>
    </row>
    <row collapsed="false" customFormat="false" customHeight="false" hidden="false" ht="12.1" outlineLevel="0" r="2718">
      <c r="A2718" s="20" t="n">
        <v>46160.416666667</v>
      </c>
      <c r="B2718" s="16" t="s">
        <v>49</v>
      </c>
      <c r="C2718" s="16" t="s">
        <v>650</v>
      </c>
      <c r="D2718" s="16" t="s">
        <v>380</v>
      </c>
      <c r="E2718" s="16" t="s">
        <v>50</v>
      </c>
      <c r="F2718" s="16" t="s">
        <v>20</v>
      </c>
      <c r="G2718" s="7" t="n">
        <v>3</v>
      </c>
      <c r="H2718" s="6" t="n">
        <v>237.07</v>
      </c>
      <c r="I2718" s="6" t="n">
        <v>-711.21</v>
      </c>
      <c r="J2718" s="6" t="n">
        <v>-0</v>
      </c>
      <c r="K2718" s="6" t="n">
        <v>-0</v>
      </c>
      <c r="L2718" s="6" t="n">
        <v>-0</v>
      </c>
      <c r="M2718" s="6" t="s">
        <f>=I2718+J2718+K2718+L2718</f>
      </c>
      <c r="N2718" s="16"/>
      <c r="O2718" s="16" t="s">
        <v>679</v>
      </c>
    </row>
    <row collapsed="false" customFormat="false" customHeight="false" hidden="false" ht="12.1" outlineLevel="0" r="2719">
      <c r="A2719" s="21" t="n">
        <v>46160.646284722</v>
      </c>
      <c r="B2719" s="22" t="s">
        <v>549</v>
      </c>
      <c r="C2719" s="22" t="s">
        <v>912</v>
      </c>
      <c r="D2719" s="22" t="s">
        <v>549</v>
      </c>
      <c r="E2719" s="22" t="s">
        <v>549</v>
      </c>
      <c r="F2719" s="22" t="s">
        <v>20</v>
      </c>
      <c r="G2719" s="23" t="n">
        <v>1</v>
      </c>
      <c r="H2719" s="24" t="n">
        <v>25.48</v>
      </c>
      <c r="I2719" s="24" t="n">
        <v>25.48</v>
      </c>
      <c r="J2719" s="24" t="n">
        <v>0</v>
      </c>
      <c r="K2719" s="24" t="n">
        <v>-0</v>
      </c>
      <c r="L2719" s="24" t="n">
        <v>-0</v>
      </c>
      <c r="M2719" s="6" t="s">
        <f>=I2719+J2719+K2719+L2719</f>
      </c>
      <c r="N2719" s="22"/>
      <c r="O2719" s="22" t="s">
        <v>869</v>
      </c>
    </row>
    <row collapsed="false" customFormat="false" customHeight="false" hidden="false" ht="12.1" outlineLevel="0" r="2720">
      <c r="A2720" s="21" t="n">
        <v>46161.500381944</v>
      </c>
      <c r="B2720" s="22" t="s">
        <v>549</v>
      </c>
      <c r="C2720" s="22" t="s">
        <v>913</v>
      </c>
      <c r="D2720" s="22" t="s">
        <v>549</v>
      </c>
      <c r="E2720" s="22" t="s">
        <v>549</v>
      </c>
      <c r="F2720" s="22" t="s">
        <v>20</v>
      </c>
      <c r="G2720" s="23" t="n">
        <v>1</v>
      </c>
      <c r="H2720" s="24" t="n">
        <v>150</v>
      </c>
      <c r="I2720" s="24" t="n">
        <v>150</v>
      </c>
      <c r="J2720" s="24" t="n">
        <v>0</v>
      </c>
      <c r="K2720" s="24" t="n">
        <v>-0</v>
      </c>
      <c r="L2720" s="24" t="n">
        <v>-0</v>
      </c>
      <c r="M2720" s="6" t="s">
        <f>=I2720+J2720+K2720+L2720</f>
      </c>
      <c r="N2720" s="22"/>
      <c r="O2720" s="22" t="s">
        <v>859</v>
      </c>
    </row>
    <row collapsed="false" customFormat="false" customHeight="false" hidden="false" ht="12.1" outlineLevel="0" r="2721">
      <c r="A2721" s="33" t="n">
        <v>46161.815405093</v>
      </c>
      <c r="B2721" s="34" t="s">
        <v>597</v>
      </c>
      <c r="C2721" s="34" t="s">
        <v>914</v>
      </c>
      <c r="D2721" s="34" t="s">
        <v>597</v>
      </c>
      <c r="E2721" s="34" t="s">
        <v>597</v>
      </c>
      <c r="F2721" s="34" t="s">
        <v>20</v>
      </c>
      <c r="G2721" s="35" t="n">
        <v>1</v>
      </c>
      <c r="H2721" s="36" t="n">
        <v>-0.15</v>
      </c>
      <c r="I2721" s="36" t="n">
        <v>-0.15</v>
      </c>
      <c r="J2721" s="36" t="n">
        <v>0</v>
      </c>
      <c r="K2721" s="36" t="n">
        <v>-0</v>
      </c>
      <c r="L2721" s="36" t="n">
        <v>-0</v>
      </c>
      <c r="M2721" s="6" t="s">
        <f>=I2721+J2721+K2721+L2721</f>
      </c>
      <c r="N2721" s="34"/>
      <c r="O2721" s="34" t="s">
        <v>859</v>
      </c>
    </row>
    <row collapsed="false" customFormat="false" customHeight="false" hidden="false" ht="12.1" outlineLevel="0" r="2722">
      <c r="A2722" s="33" t="n">
        <v>46161.815405093</v>
      </c>
      <c r="B2722" s="34" t="s">
        <v>597</v>
      </c>
      <c r="C2722" s="34" t="s">
        <v>914</v>
      </c>
      <c r="D2722" s="34" t="s">
        <v>597</v>
      </c>
      <c r="E2722" s="34" t="s">
        <v>597</v>
      </c>
      <c r="F2722" s="34" t="s">
        <v>20</v>
      </c>
      <c r="G2722" s="35" t="n">
        <v>1</v>
      </c>
      <c r="H2722" s="36" t="n">
        <v>-0.25</v>
      </c>
      <c r="I2722" s="36" t="n">
        <v>-0.25</v>
      </c>
      <c r="J2722" s="36" t="n">
        <v>0</v>
      </c>
      <c r="K2722" s="36" t="n">
        <v>-0</v>
      </c>
      <c r="L2722" s="36" t="n">
        <v>-0</v>
      </c>
      <c r="M2722" s="6" t="s">
        <f>=I2722+J2722+K2722+L2722</f>
      </c>
      <c r="N2722" s="34"/>
      <c r="O2722" s="34" t="s">
        <v>643</v>
      </c>
    </row>
    <row collapsed="false" customFormat="false" customHeight="false" hidden="false" ht="12.1" outlineLevel="0" r="2723">
      <c r="A2723" s="21" t="n">
        <v>46164.601134259</v>
      </c>
      <c r="B2723" s="22" t="s">
        <v>549</v>
      </c>
      <c r="C2723" s="22" t="s">
        <v>915</v>
      </c>
      <c r="D2723" s="22" t="s">
        <v>549</v>
      </c>
      <c r="E2723" s="22" t="s">
        <v>549</v>
      </c>
      <c r="F2723" s="22" t="s">
        <v>20</v>
      </c>
      <c r="G2723" s="23" t="n">
        <v>1</v>
      </c>
      <c r="H2723" s="24" t="n">
        <v>547.76</v>
      </c>
      <c r="I2723" s="24" t="n">
        <v>547.76</v>
      </c>
      <c r="J2723" s="24" t="n">
        <v>0</v>
      </c>
      <c r="K2723" s="24" t="n">
        <v>-0</v>
      </c>
      <c r="L2723" s="24" t="n">
        <v>-0</v>
      </c>
      <c r="M2723" s="6" t="s">
        <f>=I2723+J2723+K2723+L2723</f>
      </c>
      <c r="N2723" s="22"/>
      <c r="O2723" s="22" t="s">
        <v>869</v>
      </c>
    </row>
    <row collapsed="false" customFormat="false" customHeight="false" hidden="false" ht="12.1" outlineLevel="0" r="2724">
      <c r="A2724" s="21" t="n">
        <v>46164.604537037</v>
      </c>
      <c r="B2724" s="22" t="s">
        <v>557</v>
      </c>
      <c r="C2724" s="22" t="s">
        <v>916</v>
      </c>
      <c r="D2724" s="22" t="s">
        <v>557</v>
      </c>
      <c r="E2724" s="22" t="s">
        <v>557</v>
      </c>
      <c r="F2724" s="22" t="s">
        <v>20</v>
      </c>
      <c r="G2724" s="23" t="n">
        <v>1</v>
      </c>
      <c r="H2724" s="24" t="n">
        <v>1000</v>
      </c>
      <c r="I2724" s="24" t="n">
        <v>1000</v>
      </c>
      <c r="J2724" s="24" t="n">
        <v>0</v>
      </c>
      <c r="K2724" s="24" t="n">
        <v>-0</v>
      </c>
      <c r="L2724" s="24" t="n">
        <v>-0</v>
      </c>
      <c r="M2724" s="6" t="s">
        <f>=I2724+J2724+K2724+L2724</f>
      </c>
      <c r="N2724" s="22"/>
      <c r="O2724" s="22" t="s">
        <v>869</v>
      </c>
    </row>
    <row collapsed="false" customFormat="false" customHeight="false" hidden="false" ht="12.1" outlineLevel="0" r="2725">
      <c r="A2725" s="21" t="n">
        <v>46164.607858796</v>
      </c>
      <c r="B2725" s="22" t="s">
        <v>549</v>
      </c>
      <c r="C2725" s="22" t="s">
        <v>917</v>
      </c>
      <c r="D2725" s="22" t="s">
        <v>549</v>
      </c>
      <c r="E2725" s="22" t="s">
        <v>549</v>
      </c>
      <c r="F2725" s="22" t="s">
        <v>20</v>
      </c>
      <c r="G2725" s="23" t="n">
        <v>1</v>
      </c>
      <c r="H2725" s="24" t="n">
        <v>18.9</v>
      </c>
      <c r="I2725" s="24" t="n">
        <v>18.9</v>
      </c>
      <c r="J2725" s="24" t="n">
        <v>0</v>
      </c>
      <c r="K2725" s="24" t="n">
        <v>-0</v>
      </c>
      <c r="L2725" s="24" t="n">
        <v>-0</v>
      </c>
      <c r="M2725" s="6" t="s">
        <f>=I2725+J2725+K2725+L2725</f>
      </c>
      <c r="N2725" s="22"/>
      <c r="O2725" s="22" t="s">
        <v>869</v>
      </c>
    </row>
    <row collapsed="false" customFormat="false" customHeight="false" hidden="false" ht="12.1" outlineLevel="0" r="2726">
      <c r="A2726" s="20" t="n">
        <v>46168.865081019</v>
      </c>
      <c r="B2726" s="16" t="s">
        <v>23</v>
      </c>
      <c r="C2726" s="16" t="s">
        <v>603</v>
      </c>
      <c r="D2726" s="16" t="s">
        <v>380</v>
      </c>
      <c r="E2726" s="16" t="s">
        <v>18</v>
      </c>
      <c r="F2726" s="16" t="s">
        <v>20</v>
      </c>
      <c r="G2726" s="7" t="n">
        <v>2</v>
      </c>
      <c r="H2726" s="6" t="n">
        <v>98.64</v>
      </c>
      <c r="I2726" s="6" t="n">
        <v>-197.28</v>
      </c>
      <c r="J2726" s="6" t="n">
        <v>-0</v>
      </c>
      <c r="K2726" s="6" t="n">
        <v>-0.1</v>
      </c>
      <c r="L2726" s="6" t="n">
        <v>-0</v>
      </c>
      <c r="M2726" s="6" t="s">
        <f>=I2726+J2726+K2726+L2726</f>
      </c>
      <c r="N2726" s="16"/>
      <c r="O2726" s="16" t="s">
        <v>859</v>
      </c>
    </row>
    <row collapsed="false" customFormat="false" customHeight="false" hidden="false" ht="12.1" outlineLevel="0" r="2727">
      <c r="A2727" s="21" t="n">
        <v>46168.915381944</v>
      </c>
      <c r="B2727" s="22" t="s">
        <v>535</v>
      </c>
      <c r="C2727" s="22" t="s">
        <v>194</v>
      </c>
      <c r="D2727" s="22" t="s">
        <v>535</v>
      </c>
      <c r="E2727" s="22" t="s">
        <v>535</v>
      </c>
      <c r="F2727" s="22" t="s">
        <v>20</v>
      </c>
      <c r="G2727" s="23" t="n">
        <v>1</v>
      </c>
      <c r="H2727" s="24" t="n">
        <v>600</v>
      </c>
      <c r="I2727" s="24" t="n">
        <v>600</v>
      </c>
      <c r="J2727" s="24" t="n">
        <v>0</v>
      </c>
      <c r="K2727" s="24" t="n">
        <v>-0</v>
      </c>
      <c r="L2727" s="24" t="n">
        <v>-0</v>
      </c>
      <c r="M2727" s="6" t="s">
        <f>=I2727+J2727+K2727+L2727</f>
      </c>
      <c r="N2727" s="22"/>
      <c r="O2727" s="22" t="s">
        <v>869</v>
      </c>
    </row>
    <row collapsed="false" customFormat="false" customHeight="false" hidden="false" ht="12.1" outlineLevel="0" r="2728">
      <c r="A2728" s="20" t="n">
        <v>46168.921064815</v>
      </c>
      <c r="B2728" s="16" t="s">
        <v>494</v>
      </c>
      <c r="C2728" s="16" t="s">
        <v>918</v>
      </c>
      <c r="D2728" s="16" t="s">
        <v>380</v>
      </c>
      <c r="E2728" s="16" t="s">
        <v>92</v>
      </c>
      <c r="F2728" s="16" t="s">
        <v>20</v>
      </c>
      <c r="G2728" s="7" t="n">
        <v>2</v>
      </c>
      <c r="H2728" s="6" t="n">
        <v>100.25</v>
      </c>
      <c r="I2728" s="6" t="n">
        <v>-2005</v>
      </c>
      <c r="J2728" s="6" t="n">
        <v>-3.94</v>
      </c>
      <c r="K2728" s="6" t="n">
        <v>-0.98</v>
      </c>
      <c r="L2728" s="6" t="n">
        <v>-0</v>
      </c>
      <c r="M2728" s="6" t="s">
        <f>=I2728+J2728+K2728+L2728</f>
      </c>
      <c r="N2728" s="16"/>
      <c r="O2728" s="16" t="s">
        <v>869</v>
      </c>
    </row>
    <row collapsed="false" customFormat="false" customHeight="false" hidden="false" ht="12.1" outlineLevel="0" r="2729">
      <c r="A2729" s="21" t="n">
        <v>46168.922268519</v>
      </c>
      <c r="B2729" s="22" t="s">
        <v>535</v>
      </c>
      <c r="C2729" s="22" t="s">
        <v>194</v>
      </c>
      <c r="D2729" s="22" t="s">
        <v>535</v>
      </c>
      <c r="E2729" s="22" t="s">
        <v>535</v>
      </c>
      <c r="F2729" s="22" t="s">
        <v>20</v>
      </c>
      <c r="G2729" s="23" t="n">
        <v>1</v>
      </c>
      <c r="H2729" s="24" t="n">
        <v>200</v>
      </c>
      <c r="I2729" s="24" t="n">
        <v>200</v>
      </c>
      <c r="J2729" s="24" t="n">
        <v>0</v>
      </c>
      <c r="K2729" s="24" t="n">
        <v>-0</v>
      </c>
      <c r="L2729" s="24" t="n">
        <v>-0</v>
      </c>
      <c r="M2729" s="6" t="s">
        <f>=I2729+J2729+K2729+L2729</f>
      </c>
      <c r="N2729" s="22"/>
      <c r="O2729" s="22" t="s">
        <v>679</v>
      </c>
    </row>
    <row collapsed="false" customFormat="false" customHeight="false" hidden="false" ht="12.1" outlineLevel="0" r="2730">
      <c r="A2730" s="21" t="n">
        <v>46168.923333333</v>
      </c>
      <c r="B2730" s="22" t="s">
        <v>535</v>
      </c>
      <c r="C2730" s="22" t="s">
        <v>194</v>
      </c>
      <c r="D2730" s="22" t="s">
        <v>535</v>
      </c>
      <c r="E2730" s="22" t="s">
        <v>535</v>
      </c>
      <c r="F2730" s="22" t="s">
        <v>20</v>
      </c>
      <c r="G2730" s="23" t="n">
        <v>1</v>
      </c>
      <c r="H2730" s="24" t="n">
        <v>1000</v>
      </c>
      <c r="I2730" s="24" t="n">
        <v>1000</v>
      </c>
      <c r="J2730" s="24" t="n">
        <v>0</v>
      </c>
      <c r="K2730" s="24" t="n">
        <v>-0</v>
      </c>
      <c r="L2730" s="24" t="n">
        <v>-0</v>
      </c>
      <c r="M2730" s="6" t="s">
        <f>=I2730+J2730+K2730+L2730</f>
      </c>
      <c r="N2730" s="22"/>
      <c r="O2730" s="22" t="s">
        <v>859</v>
      </c>
    </row>
    <row collapsed="false" customFormat="false" customHeight="false" hidden="false" ht="12.1" outlineLevel="0" r="2731">
      <c r="A2731" s="20" t="n">
        <v>46168.92380787</v>
      </c>
      <c r="B2731" s="16" t="s">
        <v>479</v>
      </c>
      <c r="C2731" s="16" t="s">
        <v>793</v>
      </c>
      <c r="D2731" s="16" t="s">
        <v>380</v>
      </c>
      <c r="E2731" s="16" t="s">
        <v>18</v>
      </c>
      <c r="F2731" s="16" t="s">
        <v>20</v>
      </c>
      <c r="G2731" s="7" t="n">
        <v>10</v>
      </c>
      <c r="H2731" s="6" t="n">
        <v>80.98</v>
      </c>
      <c r="I2731" s="6" t="n">
        <v>-809.8</v>
      </c>
      <c r="J2731" s="6" t="n">
        <v>-0</v>
      </c>
      <c r="K2731" s="6" t="n">
        <v>-0.4</v>
      </c>
      <c r="L2731" s="6" t="n">
        <v>-0</v>
      </c>
      <c r="M2731" s="6" t="s">
        <f>=I2731+J2731+K2731+L2731</f>
      </c>
      <c r="N2731" s="16"/>
      <c r="O2731" s="16" t="s">
        <v>859</v>
      </c>
    </row>
    <row collapsed="false" customFormat="false" customHeight="false" hidden="false" ht="12.1" outlineLevel="0" r="2732">
      <c r="A2732" s="20" t="n">
        <v>46168.924351852</v>
      </c>
      <c r="B2732" s="16" t="s">
        <v>23</v>
      </c>
      <c r="C2732" s="16" t="s">
        <v>603</v>
      </c>
      <c r="D2732" s="16" t="s">
        <v>380</v>
      </c>
      <c r="E2732" s="16" t="s">
        <v>18</v>
      </c>
      <c r="F2732" s="16" t="s">
        <v>20</v>
      </c>
      <c r="G2732" s="7" t="n">
        <v>2</v>
      </c>
      <c r="H2732" s="6" t="n">
        <v>98.76</v>
      </c>
      <c r="I2732" s="6" t="n">
        <v>-197.52</v>
      </c>
      <c r="J2732" s="6" t="n">
        <v>-0</v>
      </c>
      <c r="K2732" s="6" t="n">
        <v>-0.1</v>
      </c>
      <c r="L2732" s="6" t="n">
        <v>-0</v>
      </c>
      <c r="M2732" s="6" t="s">
        <f>=I2732+J2732+K2732+L2732</f>
      </c>
      <c r="N2732" s="16"/>
      <c r="O2732" s="16" t="s">
        <v>859</v>
      </c>
    </row>
    <row collapsed="false" customFormat="false" customHeight="false" hidden="false" ht="12.1" outlineLevel="0" r="2733">
      <c r="A2733" s="20" t="n">
        <v>46168.98068287</v>
      </c>
      <c r="B2733" s="16" t="s">
        <v>49</v>
      </c>
      <c r="C2733" s="16" t="s">
        <v>650</v>
      </c>
      <c r="D2733" s="16" t="s">
        <v>380</v>
      </c>
      <c r="E2733" s="16" t="s">
        <v>50</v>
      </c>
      <c r="F2733" s="16" t="s">
        <v>20</v>
      </c>
      <c r="G2733" s="7" t="n">
        <v>2</v>
      </c>
      <c r="H2733" s="6" t="n">
        <v>227.74</v>
      </c>
      <c r="I2733" s="6" t="n">
        <v>-455.48</v>
      </c>
      <c r="J2733" s="6" t="n">
        <v>-0</v>
      </c>
      <c r="K2733" s="6" t="n">
        <v>-0</v>
      </c>
      <c r="L2733" s="6" t="n">
        <v>-0</v>
      </c>
      <c r="M2733" s="6" t="s">
        <f>=I2733+J2733+K2733+L2733</f>
      </c>
      <c r="N2733" s="16"/>
      <c r="O2733" s="16" t="s">
        <v>679</v>
      </c>
    </row>
    <row collapsed="false" customFormat="false" customHeight="false" hidden="false" ht="12.1" outlineLevel="0" r="2734">
      <c r="A2734" s="21" t="n">
        <v>46169.020636574</v>
      </c>
      <c r="B2734" s="22" t="s">
        <v>549</v>
      </c>
      <c r="C2734" s="22" t="s">
        <v>919</v>
      </c>
      <c r="D2734" s="22" t="s">
        <v>549</v>
      </c>
      <c r="E2734" s="22" t="s">
        <v>549</v>
      </c>
      <c r="F2734" s="22" t="s">
        <v>20</v>
      </c>
      <c r="G2734" s="23" t="n">
        <v>1</v>
      </c>
      <c r="H2734" s="24" t="n">
        <v>1038.36</v>
      </c>
      <c r="I2734" s="24" t="n">
        <v>1038.36</v>
      </c>
      <c r="J2734" s="24" t="n">
        <v>0</v>
      </c>
      <c r="K2734" s="24" t="n">
        <v>-0</v>
      </c>
      <c r="L2734" s="24" t="n">
        <v>-0</v>
      </c>
      <c r="M2734" s="6" t="s">
        <f>=I2734+J2734+K2734+L2734</f>
      </c>
      <c r="N2734" s="22"/>
      <c r="O2734" s="22" t="s">
        <v>536</v>
      </c>
    </row>
    <row collapsed="false" customFormat="false" customHeight="false" hidden="false" ht="12.1" outlineLevel="0" r="2735">
      <c r="A2735" s="21" t="n">
        <v>46169.597604167</v>
      </c>
      <c r="B2735" s="22" t="s">
        <v>549</v>
      </c>
      <c r="C2735" s="22" t="s">
        <v>920</v>
      </c>
      <c r="D2735" s="22" t="s">
        <v>549</v>
      </c>
      <c r="E2735" s="22" t="s">
        <v>549</v>
      </c>
      <c r="F2735" s="22" t="s">
        <v>20</v>
      </c>
      <c r="G2735" s="23" t="n">
        <v>1</v>
      </c>
      <c r="H2735" s="24" t="n">
        <v>549.72</v>
      </c>
      <c r="I2735" s="24" t="n">
        <v>549.72</v>
      </c>
      <c r="J2735" s="24" t="n">
        <v>0</v>
      </c>
      <c r="K2735" s="24" t="n">
        <v>-0</v>
      </c>
      <c r="L2735" s="24" t="n">
        <v>-0</v>
      </c>
      <c r="M2735" s="6" t="s">
        <f>=I2735+J2735+K2735+L2735</f>
      </c>
      <c r="N2735" s="22"/>
      <c r="O2735" s="22" t="s">
        <v>643</v>
      </c>
    </row>
    <row collapsed="false" customFormat="false" customHeight="false" hidden="false" ht="12.1" outlineLevel="0" r="2736">
      <c r="A2736" s="21" t="n">
        <v>46169.628842593</v>
      </c>
      <c r="B2736" s="22" t="s">
        <v>549</v>
      </c>
      <c r="C2736" s="22" t="s">
        <v>921</v>
      </c>
      <c r="D2736" s="22" t="s">
        <v>549</v>
      </c>
      <c r="E2736" s="22" t="s">
        <v>549</v>
      </c>
      <c r="F2736" s="22" t="s">
        <v>20</v>
      </c>
      <c r="G2736" s="23" t="n">
        <v>1</v>
      </c>
      <c r="H2736" s="24" t="n">
        <v>30.82</v>
      </c>
      <c r="I2736" s="24" t="n">
        <v>30.82</v>
      </c>
      <c r="J2736" s="24" t="n">
        <v>0</v>
      </c>
      <c r="K2736" s="24" t="n">
        <v>-0</v>
      </c>
      <c r="L2736" s="24" t="n">
        <v>-0</v>
      </c>
      <c r="M2736" s="6" t="s">
        <f>=I2736+J2736+K2736+L2736</f>
      </c>
      <c r="N2736" s="22"/>
      <c r="O2736" s="22" t="s">
        <v>869</v>
      </c>
    </row>
    <row collapsed="false" customFormat="false" customHeight="false" hidden="false" ht="12.1" outlineLevel="0" r="2737">
      <c r="A2737" s="20" t="n">
        <v>46169.646099537</v>
      </c>
      <c r="B2737" s="16" t="s">
        <v>116</v>
      </c>
      <c r="C2737" s="16" t="s">
        <v>618</v>
      </c>
      <c r="D2737" s="16" t="s">
        <v>380</v>
      </c>
      <c r="E2737" s="16" t="s">
        <v>92</v>
      </c>
      <c r="F2737" s="16" t="s">
        <v>20</v>
      </c>
      <c r="G2737" s="7" t="n">
        <v>1</v>
      </c>
      <c r="H2737" s="6" t="n">
        <v>87.799</v>
      </c>
      <c r="I2737" s="6" t="n">
        <v>-877.99</v>
      </c>
      <c r="J2737" s="6" t="n">
        <v>-59.07</v>
      </c>
      <c r="K2737" s="6" t="n">
        <v>-1.39</v>
      </c>
      <c r="L2737" s="6" t="n">
        <v>-0</v>
      </c>
      <c r="M2737" s="6" t="s">
        <f>=I2737+J2737+K2737+L2737</f>
      </c>
      <c r="N2737" s="16"/>
      <c r="O2737" s="16" t="s">
        <v>536</v>
      </c>
    </row>
    <row collapsed="false" customFormat="false" customHeight="false" hidden="false" ht="12.1" outlineLevel="0" r="2738">
      <c r="A2738" s="33" t="n">
        <v>46169.815763889</v>
      </c>
      <c r="B2738" s="34" t="s">
        <v>597</v>
      </c>
      <c r="C2738" s="34" t="s">
        <v>922</v>
      </c>
      <c r="D2738" s="34" t="s">
        <v>597</v>
      </c>
      <c r="E2738" s="34" t="s">
        <v>597</v>
      </c>
      <c r="F2738" s="34" t="s">
        <v>20</v>
      </c>
      <c r="G2738" s="35" t="n">
        <v>1</v>
      </c>
      <c r="H2738" s="36" t="n">
        <v>-0.24</v>
      </c>
      <c r="I2738" s="36" t="n">
        <v>-0.24</v>
      </c>
      <c r="J2738" s="36" t="n">
        <v>0</v>
      </c>
      <c r="K2738" s="36" t="n">
        <v>-0</v>
      </c>
      <c r="L2738" s="36" t="n">
        <v>-0</v>
      </c>
      <c r="M2738" s="6" t="s">
        <f>=I2738+J2738+K2738+L2738</f>
      </c>
      <c r="N2738" s="34"/>
      <c r="O2738" s="34" t="s">
        <v>859</v>
      </c>
    </row>
    <row collapsed="false" customFormat="false" customHeight="false" hidden="false" ht="12.1" outlineLevel="0" r="2739">
      <c r="A2739" s="33" t="n">
        <v>46169.815763889</v>
      </c>
      <c r="B2739" s="34" t="s">
        <v>597</v>
      </c>
      <c r="C2739" s="34" t="s">
        <v>922</v>
      </c>
      <c r="D2739" s="34" t="s">
        <v>597</v>
      </c>
      <c r="E2739" s="34" t="s">
        <v>597</v>
      </c>
      <c r="F2739" s="34" t="s">
        <v>20</v>
      </c>
      <c r="G2739" s="35" t="n">
        <v>1</v>
      </c>
      <c r="H2739" s="36" t="n">
        <v>-0.4</v>
      </c>
      <c r="I2739" s="36" t="n">
        <v>-0.4</v>
      </c>
      <c r="J2739" s="36" t="n">
        <v>0</v>
      </c>
      <c r="K2739" s="36" t="n">
        <v>-0</v>
      </c>
      <c r="L2739" s="36" t="n">
        <v>-0</v>
      </c>
      <c r="M2739" s="6" t="s">
        <f>=I2739+J2739+K2739+L2739</f>
      </c>
      <c r="N2739" s="34"/>
      <c r="O2739" s="34" t="s">
        <v>869</v>
      </c>
    </row>
    <row collapsed="false" customFormat="false" customHeight="false" hidden="false" ht="12.1" outlineLevel="0" r="2740">
      <c r="A2740" s="33" t="n">
        <v>46170.447175926</v>
      </c>
      <c r="B2740" s="34" t="s">
        <v>613</v>
      </c>
      <c r="C2740" s="34" t="s">
        <v>923</v>
      </c>
      <c r="D2740" s="34" t="s">
        <v>613</v>
      </c>
      <c r="E2740" s="34" t="s">
        <v>613</v>
      </c>
      <c r="F2740" s="34" t="s">
        <v>20</v>
      </c>
      <c r="G2740" s="35" t="n">
        <v>1</v>
      </c>
      <c r="H2740" s="36" t="n">
        <v>-4</v>
      </c>
      <c r="I2740" s="36" t="n">
        <v>-4</v>
      </c>
      <c r="J2740" s="36" t="n">
        <v>0</v>
      </c>
      <c r="K2740" s="36" t="n">
        <v>-0</v>
      </c>
      <c r="L2740" s="36" t="n">
        <v>-0</v>
      </c>
      <c r="M2740" s="6" t="s">
        <f>=I2740+J2740+K2740+L2740</f>
      </c>
      <c r="N2740" s="34"/>
      <c r="O2740" s="34" t="s">
        <v>596</v>
      </c>
    </row>
    <row collapsed="false" customFormat="false" customHeight="false" hidden="false" ht="12.1" outlineLevel="0" r="2741">
      <c r="A2741" s="21" t="n">
        <v>46170.447175926</v>
      </c>
      <c r="B2741" s="22" t="s">
        <v>549</v>
      </c>
      <c r="C2741" s="22" t="s">
        <v>923</v>
      </c>
      <c r="D2741" s="22" t="s">
        <v>549</v>
      </c>
      <c r="E2741" s="22" t="s">
        <v>549</v>
      </c>
      <c r="F2741" s="22" t="s">
        <v>20</v>
      </c>
      <c r="G2741" s="23" t="n">
        <v>1</v>
      </c>
      <c r="H2741" s="24" t="n">
        <v>1</v>
      </c>
      <c r="I2741" s="24" t="n">
        <v>31.5</v>
      </c>
      <c r="J2741" s="24" t="n">
        <v>0</v>
      </c>
      <c r="K2741" s="24" t="n">
        <v>-0</v>
      </c>
      <c r="L2741" s="24" t="n">
        <v>-0</v>
      </c>
      <c r="M2741" s="6" t="s">
        <f>=I2741+J2741+K2741+L2741</f>
      </c>
      <c r="N2741" s="22"/>
      <c r="O2741" s="22" t="s">
        <v>596</v>
      </c>
    </row>
    <row collapsed="false" customFormat="false" customHeight="false" hidden="false" ht="12.1" outlineLevel="0" r="2742">
      <c r="A2742" s="21" t="n">
        <v>46170.78931713</v>
      </c>
      <c r="B2742" s="22" t="s">
        <v>644</v>
      </c>
      <c r="C2742" s="22" t="s">
        <v>645</v>
      </c>
      <c r="D2742" s="22" t="s">
        <v>549</v>
      </c>
      <c r="E2742" s="22" t="s">
        <v>549</v>
      </c>
      <c r="F2742" s="22" t="s">
        <v>20</v>
      </c>
      <c r="G2742" s="23" t="n">
        <v>1</v>
      </c>
      <c r="H2742" s="24" t="n">
        <v>23.94</v>
      </c>
      <c r="I2742" s="24" t="n">
        <v>23.94</v>
      </c>
      <c r="J2742" s="24" t="n">
        <v>0</v>
      </c>
      <c r="K2742" s="24" t="n">
        <v>-0</v>
      </c>
      <c r="L2742" s="24" t="n">
        <v>-0</v>
      </c>
      <c r="M2742" s="6" t="s">
        <f>=I2742+J2742+K2742+L2742</f>
      </c>
      <c r="N2742" s="22"/>
      <c r="O2742" s="22" t="s">
        <v>865</v>
      </c>
    </row>
    <row collapsed="false" customFormat="false" customHeight="false" hidden="false" ht="12.1" outlineLevel="0" r="2743">
      <c r="A2743" s="20" t="n">
        <v>46174.37724537</v>
      </c>
      <c r="B2743" s="16" t="s">
        <v>43</v>
      </c>
      <c r="C2743" s="16" t="s">
        <v>601</v>
      </c>
      <c r="D2743" s="16" t="s">
        <v>380</v>
      </c>
      <c r="E2743" s="16" t="s">
        <v>18</v>
      </c>
      <c r="F2743" s="16" t="s">
        <v>20</v>
      </c>
      <c r="G2743" s="7" t="n">
        <v>1</v>
      </c>
      <c r="H2743" s="6" t="n">
        <v>2457.5</v>
      </c>
      <c r="I2743" s="6" t="n">
        <v>-2457.5</v>
      </c>
      <c r="J2743" s="6" t="n">
        <v>-0</v>
      </c>
      <c r="K2743" s="6" t="n">
        <v>-1.2</v>
      </c>
      <c r="L2743" s="6" t="n">
        <v>-0</v>
      </c>
      <c r="M2743" s="6" t="s">
        <f>=I2743+J2743+K2743+L2743</f>
      </c>
      <c r="N2743" s="16"/>
      <c r="O2743" s="16" t="s">
        <v>859</v>
      </c>
    </row>
    <row collapsed="false" customFormat="false" customHeight="false" hidden="false" ht="12.1" outlineLevel="0" r="2744">
      <c r="A2744" s="21" t="n">
        <v>46174.388148148</v>
      </c>
      <c r="B2744" s="22" t="s">
        <v>535</v>
      </c>
      <c r="C2744" s="22" t="s">
        <v>194</v>
      </c>
      <c r="D2744" s="22" t="s">
        <v>535</v>
      </c>
      <c r="E2744" s="22" t="s">
        <v>535</v>
      </c>
      <c r="F2744" s="22" t="s">
        <v>20</v>
      </c>
      <c r="G2744" s="23" t="n">
        <v>1</v>
      </c>
      <c r="H2744" s="24" t="n">
        <v>800</v>
      </c>
      <c r="I2744" s="24" t="n">
        <v>800</v>
      </c>
      <c r="J2744" s="24" t="n">
        <v>0</v>
      </c>
      <c r="K2744" s="24" t="n">
        <v>-0</v>
      </c>
      <c r="L2744" s="24" t="n">
        <v>-0</v>
      </c>
      <c r="M2744" s="6" t="s">
        <f>=I2744+J2744+K2744+L2744</f>
      </c>
      <c r="N2744" s="22"/>
      <c r="O2744" s="22" t="s">
        <v>643</v>
      </c>
    </row>
    <row collapsed="false" customFormat="false" customHeight="false" hidden="false" ht="12.1" outlineLevel="0" r="2745">
      <c r="A2745" s="20" t="n">
        <v>46174.389537037</v>
      </c>
      <c r="B2745" s="16" t="s">
        <v>116</v>
      </c>
      <c r="C2745" s="16" t="s">
        <v>618</v>
      </c>
      <c r="D2745" s="16" t="s">
        <v>380</v>
      </c>
      <c r="E2745" s="16" t="s">
        <v>92</v>
      </c>
      <c r="F2745" s="16" t="s">
        <v>20</v>
      </c>
      <c r="G2745" s="7" t="n">
        <v>1</v>
      </c>
      <c r="H2745" s="6" t="n">
        <v>87.943</v>
      </c>
      <c r="I2745" s="6" t="n">
        <v>-879.43</v>
      </c>
      <c r="J2745" s="6" t="n">
        <v>-60.74</v>
      </c>
      <c r="K2745" s="6" t="n">
        <v>-0.43</v>
      </c>
      <c r="L2745" s="6" t="n">
        <v>-0</v>
      </c>
      <c r="M2745" s="6" t="s">
        <f>=I2745+J2745+K2745+L2745</f>
      </c>
      <c r="N2745" s="16"/>
      <c r="O2745" s="16" t="s">
        <v>643</v>
      </c>
    </row>
    <row collapsed="false" customFormat="false" customHeight="false" hidden="false" ht="12.1" outlineLevel="0" r="2746">
      <c r="A2746" s="20" t="n">
        <v>46174.389583333</v>
      </c>
      <c r="B2746" s="16" t="s">
        <v>116</v>
      </c>
      <c r="C2746" s="16" t="s">
        <v>618</v>
      </c>
      <c r="D2746" s="16" t="s">
        <v>380</v>
      </c>
      <c r="E2746" s="16" t="s">
        <v>92</v>
      </c>
      <c r="F2746" s="16" t="s">
        <v>20</v>
      </c>
      <c r="G2746" s="7" t="n">
        <v>1</v>
      </c>
      <c r="H2746" s="6" t="n">
        <v>87.943</v>
      </c>
      <c r="I2746" s="6" t="n">
        <v>-879.43</v>
      </c>
      <c r="J2746" s="6" t="n">
        <v>-60.74</v>
      </c>
      <c r="K2746" s="6" t="n">
        <v>-0.43</v>
      </c>
      <c r="L2746" s="6" t="n">
        <v>-0</v>
      </c>
      <c r="M2746" s="6" t="s">
        <f>=I2746+J2746+K2746+L2746</f>
      </c>
      <c r="N2746" s="16"/>
      <c r="O2746" s="16" t="s">
        <v>643</v>
      </c>
    </row>
    <row collapsed="false" customFormat="false" customHeight="false" hidden="false" ht="12.1" outlineLevel="0" r="2747">
      <c r="A2747" s="21" t="n">
        <v>46174.398287037</v>
      </c>
      <c r="B2747" s="22" t="s">
        <v>535</v>
      </c>
      <c r="C2747" s="22" t="s">
        <v>194</v>
      </c>
      <c r="D2747" s="22" t="s">
        <v>535</v>
      </c>
      <c r="E2747" s="22" t="s">
        <v>535</v>
      </c>
      <c r="F2747" s="22" t="s">
        <v>20</v>
      </c>
      <c r="G2747" s="23" t="n">
        <v>1</v>
      </c>
      <c r="H2747" s="24" t="n">
        <v>100</v>
      </c>
      <c r="I2747" s="24" t="n">
        <v>100</v>
      </c>
      <c r="J2747" s="24" t="n">
        <v>0</v>
      </c>
      <c r="K2747" s="24" t="n">
        <v>-0</v>
      </c>
      <c r="L2747" s="24" t="n">
        <v>-0</v>
      </c>
      <c r="M2747" s="6" t="s">
        <f>=I2747+J2747+K2747+L2747</f>
      </c>
      <c r="N2747" s="22"/>
      <c r="O2747" s="22" t="s">
        <v>679</v>
      </c>
    </row>
    <row collapsed="false" customFormat="false" customHeight="false" hidden="false" ht="12.1" outlineLevel="0" r="2748">
      <c r="A2748" s="20" t="n">
        <v>46174.416689815</v>
      </c>
      <c r="B2748" s="16" t="s">
        <v>65</v>
      </c>
      <c r="C2748" s="16" t="s">
        <v>871</v>
      </c>
      <c r="D2748" s="16" t="s">
        <v>380</v>
      </c>
      <c r="E2748" s="16" t="s">
        <v>50</v>
      </c>
      <c r="F2748" s="16" t="s">
        <v>20</v>
      </c>
      <c r="G2748" s="7" t="n">
        <v>1</v>
      </c>
      <c r="H2748" s="6" t="n">
        <v>130.72</v>
      </c>
      <c r="I2748" s="6" t="n">
        <v>-130.72</v>
      </c>
      <c r="J2748" s="6" t="n">
        <v>-0</v>
      </c>
      <c r="K2748" s="6" t="n">
        <v>-0</v>
      </c>
      <c r="L2748" s="6" t="n">
        <v>-0</v>
      </c>
      <c r="M2748" s="6" t="s">
        <f>=I2748+J2748+K2748+L2748</f>
      </c>
      <c r="N2748" s="16"/>
      <c r="O2748" s="16" t="s">
        <v>679</v>
      </c>
    </row>
    <row collapsed="false" customFormat="false" customHeight="false" hidden="false" ht="12.1" outlineLevel="0" r="2749">
      <c r="A2749" s="29" t="n">
        <v>46174.457939815</v>
      </c>
      <c r="B2749" s="30" t="s">
        <v>491</v>
      </c>
      <c r="C2749" s="30" t="s">
        <v>887</v>
      </c>
      <c r="D2749" s="30" t="s">
        <v>381</v>
      </c>
      <c r="E2749" s="30" t="s">
        <v>50</v>
      </c>
      <c r="F2749" s="30" t="s">
        <v>20</v>
      </c>
      <c r="G2749" s="31" t="n">
        <v>-1381</v>
      </c>
      <c r="H2749" s="32" t="n">
        <v>18.629</v>
      </c>
      <c r="I2749" s="32" t="n">
        <v>25726.65</v>
      </c>
      <c r="J2749" s="32" t="n">
        <v>0</v>
      </c>
      <c r="K2749" s="32" t="n">
        <v>-0</v>
      </c>
      <c r="L2749" s="32" t="n">
        <v>-0</v>
      </c>
      <c r="M2749" s="6" t="s">
        <f>=I2749+J2749+K2749+L2749</f>
      </c>
      <c r="N2749" s="30"/>
      <c r="O2749" s="30" t="s">
        <v>639</v>
      </c>
    </row>
    <row collapsed="false" customFormat="false" customHeight="false" hidden="false" ht="12.1" outlineLevel="0" r="2750">
      <c r="A2750" s="20" t="n">
        <v>46174.458414352</v>
      </c>
      <c r="B2750" s="16" t="s">
        <v>17</v>
      </c>
      <c r="C2750" s="16" t="s">
        <v>538</v>
      </c>
      <c r="D2750" s="16" t="s">
        <v>380</v>
      </c>
      <c r="E2750" s="16" t="s">
        <v>18</v>
      </c>
      <c r="F2750" s="16" t="s">
        <v>20</v>
      </c>
      <c r="G2750" s="7" t="n">
        <v>2</v>
      </c>
      <c r="H2750" s="6" t="n">
        <v>322.45</v>
      </c>
      <c r="I2750" s="6" t="n">
        <v>-644.9</v>
      </c>
      <c r="J2750" s="6" t="n">
        <v>-0</v>
      </c>
      <c r="K2750" s="6" t="n">
        <v>-0.39</v>
      </c>
      <c r="L2750" s="6" t="n">
        <v>-0</v>
      </c>
      <c r="M2750" s="6" t="s">
        <f>=I2750+J2750+K2750+L2750</f>
      </c>
      <c r="N2750" s="16"/>
      <c r="O2750" s="16" t="s">
        <v>639</v>
      </c>
    </row>
    <row collapsed="false" customFormat="false" customHeight="false" hidden="false" ht="12.1" outlineLevel="0" r="2751">
      <c r="A2751" s="21" t="n">
        <v>46174.475081019</v>
      </c>
      <c r="B2751" s="22" t="s">
        <v>535</v>
      </c>
      <c r="C2751" s="22" t="s">
        <v>315</v>
      </c>
      <c r="D2751" s="22" t="s">
        <v>535</v>
      </c>
      <c r="E2751" s="22" t="s">
        <v>535</v>
      </c>
      <c r="F2751" s="22" t="s">
        <v>20</v>
      </c>
      <c r="G2751" s="23" t="n">
        <v>1</v>
      </c>
      <c r="H2751" s="24" t="n">
        <v>9297.96</v>
      </c>
      <c r="I2751" s="24" t="n">
        <v>9297.96</v>
      </c>
      <c r="J2751" s="24" t="n">
        <v>0</v>
      </c>
      <c r="K2751" s="24" t="n">
        <v>-0</v>
      </c>
      <c r="L2751" s="24" t="n">
        <v>-0</v>
      </c>
      <c r="M2751" s="6" t="s">
        <f>=I2751+J2751+K2751+L2751</f>
      </c>
      <c r="N2751" s="22"/>
      <c r="O2751" s="22" t="s">
        <v>859</v>
      </c>
    </row>
    <row collapsed="false" customFormat="false" customHeight="false" hidden="false" ht="12.1" outlineLevel="0" r="2752">
      <c r="A2752" s="20" t="n">
        <v>46174.475231481</v>
      </c>
      <c r="B2752" s="16" t="s">
        <v>410</v>
      </c>
      <c r="C2752" s="16" t="s">
        <v>577</v>
      </c>
      <c r="D2752" s="16" t="s">
        <v>380</v>
      </c>
      <c r="E2752" s="16" t="s">
        <v>18</v>
      </c>
      <c r="F2752" s="16" t="s">
        <v>20</v>
      </c>
      <c r="G2752" s="7" t="n">
        <v>1000</v>
      </c>
      <c r="H2752" s="6" t="n">
        <v>0.3952</v>
      </c>
      <c r="I2752" s="6" t="n">
        <v>-395.2</v>
      </c>
      <c r="J2752" s="6" t="n">
        <v>-0</v>
      </c>
      <c r="K2752" s="6" t="n">
        <v>-0.19</v>
      </c>
      <c r="L2752" s="6" t="n">
        <v>-0</v>
      </c>
      <c r="M2752" s="6" t="s">
        <f>=I2752+J2752+K2752+L2752</f>
      </c>
      <c r="N2752" s="16"/>
      <c r="O2752" s="16" t="s">
        <v>859</v>
      </c>
    </row>
    <row collapsed="false" customFormat="false" customHeight="false" hidden="false" ht="12.1" outlineLevel="0" r="2753">
      <c r="A2753" s="20" t="n">
        <v>46174.475462963</v>
      </c>
      <c r="B2753" s="16" t="s">
        <v>385</v>
      </c>
      <c r="C2753" s="16" t="s">
        <v>539</v>
      </c>
      <c r="D2753" s="16" t="s">
        <v>380</v>
      </c>
      <c r="E2753" s="16" t="s">
        <v>18</v>
      </c>
      <c r="F2753" s="16" t="s">
        <v>20</v>
      </c>
      <c r="G2753" s="7" t="n">
        <v>10</v>
      </c>
      <c r="H2753" s="6" t="n">
        <v>23.16</v>
      </c>
      <c r="I2753" s="6" t="n">
        <v>-231.6</v>
      </c>
      <c r="J2753" s="6" t="n">
        <v>-0</v>
      </c>
      <c r="K2753" s="6" t="n">
        <v>-0.11</v>
      </c>
      <c r="L2753" s="6" t="n">
        <v>-0</v>
      </c>
      <c r="M2753" s="6" t="s">
        <f>=I2753+J2753+K2753+L2753</f>
      </c>
      <c r="N2753" s="16"/>
      <c r="O2753" s="16" t="s">
        <v>859</v>
      </c>
    </row>
    <row collapsed="false" customFormat="false" customHeight="false" hidden="false" ht="12.1" outlineLevel="0" r="2754">
      <c r="A2754" s="20" t="n">
        <v>46174.475717593</v>
      </c>
      <c r="B2754" s="16" t="s">
        <v>409</v>
      </c>
      <c r="C2754" s="16" t="s">
        <v>573</v>
      </c>
      <c r="D2754" s="16" t="s">
        <v>380</v>
      </c>
      <c r="E2754" s="16" t="s">
        <v>18</v>
      </c>
      <c r="F2754" s="16" t="s">
        <v>20</v>
      </c>
      <c r="G2754" s="7" t="n">
        <v>4</v>
      </c>
      <c r="H2754" s="6" t="n">
        <v>239.3</v>
      </c>
      <c r="I2754" s="6" t="n">
        <v>-957.2</v>
      </c>
      <c r="J2754" s="6" t="n">
        <v>-0</v>
      </c>
      <c r="K2754" s="6" t="n">
        <v>-0.47</v>
      </c>
      <c r="L2754" s="6" t="n">
        <v>-0</v>
      </c>
      <c r="M2754" s="6" t="s">
        <f>=I2754+J2754+K2754+L2754</f>
      </c>
      <c r="N2754" s="16"/>
      <c r="O2754" s="16" t="s">
        <v>859</v>
      </c>
    </row>
    <row collapsed="false" customFormat="false" customHeight="false" hidden="false" ht="12.1" outlineLevel="0" r="2755">
      <c r="A2755" s="20" t="n">
        <v>46174.475949074</v>
      </c>
      <c r="B2755" s="16" t="s">
        <v>479</v>
      </c>
      <c r="C2755" s="16" t="s">
        <v>793</v>
      </c>
      <c r="D2755" s="16" t="s">
        <v>380</v>
      </c>
      <c r="E2755" s="16" t="s">
        <v>18</v>
      </c>
      <c r="F2755" s="16" t="s">
        <v>20</v>
      </c>
      <c r="G2755" s="7" t="n">
        <v>60</v>
      </c>
      <c r="H2755" s="6" t="n">
        <v>79.66</v>
      </c>
      <c r="I2755" s="6" t="n">
        <v>-4779.6</v>
      </c>
      <c r="J2755" s="6" t="n">
        <v>-0</v>
      </c>
      <c r="K2755" s="6" t="n">
        <v>-2.34</v>
      </c>
      <c r="L2755" s="6" t="n">
        <v>-0</v>
      </c>
      <c r="M2755" s="6" t="s">
        <f>=I2755+J2755+K2755+L2755</f>
      </c>
      <c r="N2755" s="16"/>
      <c r="O2755" s="16" t="s">
        <v>859</v>
      </c>
    </row>
    <row collapsed="false" customFormat="false" customHeight="false" hidden="false" ht="12.1" outlineLevel="0" r="2756">
      <c r="A2756" s="20" t="n">
        <v>46174.477141204</v>
      </c>
      <c r="B2756" s="16" t="s">
        <v>385</v>
      </c>
      <c r="C2756" s="16" t="s">
        <v>539</v>
      </c>
      <c r="D2756" s="16" t="s">
        <v>380</v>
      </c>
      <c r="E2756" s="16" t="s">
        <v>18</v>
      </c>
      <c r="F2756" s="16" t="s">
        <v>20</v>
      </c>
      <c r="G2756" s="7" t="n">
        <v>20</v>
      </c>
      <c r="H2756" s="6" t="n">
        <v>23.22</v>
      </c>
      <c r="I2756" s="6" t="n">
        <v>-464.4</v>
      </c>
      <c r="J2756" s="6" t="n">
        <v>-0</v>
      </c>
      <c r="K2756" s="6" t="n">
        <v>-0.23</v>
      </c>
      <c r="L2756" s="6" t="n">
        <v>-0</v>
      </c>
      <c r="M2756" s="6" t="s">
        <f>=I2756+J2756+K2756+L2756</f>
      </c>
      <c r="N2756" s="16"/>
      <c r="O2756" s="16" t="s">
        <v>859</v>
      </c>
    </row>
    <row collapsed="false" customFormat="false" customHeight="false" hidden="false" ht="12.1" outlineLevel="0" r="2757">
      <c r="A2757" s="33" t="n">
        <v>46175</v>
      </c>
      <c r="B2757" s="34" t="s">
        <v>613</v>
      </c>
      <c r="C2757" s="34" t="s">
        <v>924</v>
      </c>
      <c r="D2757" s="34" t="s">
        <v>613</v>
      </c>
      <c r="E2757" s="34" t="s">
        <v>613</v>
      </c>
      <c r="F2757" s="34" t="s">
        <v>20</v>
      </c>
      <c r="G2757" s="35" t="n">
        <v>1</v>
      </c>
      <c r="H2757" s="36" t="n">
        <v>-57</v>
      </c>
      <c r="I2757" s="36" t="n">
        <v>-57</v>
      </c>
      <c r="J2757" s="36" t="n">
        <v>0</v>
      </c>
      <c r="K2757" s="36" t="n">
        <v>-0</v>
      </c>
      <c r="L2757" s="36" t="n">
        <v>-0</v>
      </c>
      <c r="M2757" s="6" t="s">
        <f>=I2757+J2757+K2757+L2757</f>
      </c>
      <c r="N2757" s="34"/>
      <c r="O2757" s="34" t="s">
        <v>639</v>
      </c>
    </row>
    <row collapsed="false" customFormat="false" customHeight="false" hidden="false" ht="12.1" outlineLevel="0" r="2758">
      <c r="A2758" s="37" t="n">
        <v>46175</v>
      </c>
      <c r="B2758" s="38" t="s">
        <v>612</v>
      </c>
      <c r="C2758" s="38" t="s">
        <v>203</v>
      </c>
      <c r="D2758" s="38" t="s">
        <v>612</v>
      </c>
      <c r="E2758" s="38" t="s">
        <v>612</v>
      </c>
      <c r="F2758" s="38" t="s">
        <v>20</v>
      </c>
      <c r="G2758" s="39" t="n">
        <v>1</v>
      </c>
      <c r="H2758" s="40" t="n">
        <v>-25023.31</v>
      </c>
      <c r="I2758" s="40" t="n">
        <v>-25023.31</v>
      </c>
      <c r="J2758" s="40" t="n">
        <v>0</v>
      </c>
      <c r="K2758" s="40" t="n">
        <v>-0</v>
      </c>
      <c r="L2758" s="40" t="n">
        <v>-0</v>
      </c>
      <c r="M2758" s="6" t="s">
        <f>=I2758+J2758+K2758+L2758</f>
      </c>
      <c r="N2758" s="38"/>
      <c r="O2758" s="38" t="s">
        <v>639</v>
      </c>
    </row>
    <row collapsed="false" customFormat="false" customHeight="false" hidden="false" ht="12.1" outlineLevel="0" r="2759">
      <c r="A2759" s="21" t="n">
        <v>46175.681087963</v>
      </c>
      <c r="B2759" s="22" t="s">
        <v>549</v>
      </c>
      <c r="C2759" s="22" t="s">
        <v>925</v>
      </c>
      <c r="D2759" s="22" t="s">
        <v>549</v>
      </c>
      <c r="E2759" s="22" t="s">
        <v>549</v>
      </c>
      <c r="F2759" s="22" t="s">
        <v>20</v>
      </c>
      <c r="G2759" s="23" t="n">
        <v>1</v>
      </c>
      <c r="H2759" s="24" t="n">
        <v>51.78</v>
      </c>
      <c r="I2759" s="24" t="n">
        <v>51.78</v>
      </c>
      <c r="J2759" s="24" t="n">
        <v>0</v>
      </c>
      <c r="K2759" s="24" t="n">
        <v>-0</v>
      </c>
      <c r="L2759" s="24" t="n">
        <v>-0</v>
      </c>
      <c r="M2759" s="6" t="s">
        <f>=I2759+J2759+K2759+L2759</f>
      </c>
      <c r="N2759" s="22"/>
      <c r="O2759" s="22" t="s">
        <v>865</v>
      </c>
    </row>
    <row collapsed="false" customFormat="false" customHeight="false" hidden="false" ht="12.1" outlineLevel="0" r="2760">
      <c r="A2760" s="33" t="n">
        <v>46175.817337963</v>
      </c>
      <c r="B2760" s="34" t="s">
        <v>597</v>
      </c>
      <c r="C2760" s="34" t="s">
        <v>926</v>
      </c>
      <c r="D2760" s="34" t="s">
        <v>597</v>
      </c>
      <c r="E2760" s="34" t="s">
        <v>597</v>
      </c>
      <c r="F2760" s="34" t="s">
        <v>20</v>
      </c>
      <c r="G2760" s="35" t="n">
        <v>1</v>
      </c>
      <c r="H2760" s="36" t="n">
        <v>-1.86</v>
      </c>
      <c r="I2760" s="36" t="n">
        <v>-1.86</v>
      </c>
      <c r="J2760" s="36" t="n">
        <v>0</v>
      </c>
      <c r="K2760" s="36" t="n">
        <v>-0</v>
      </c>
      <c r="L2760" s="36" t="n">
        <v>-0</v>
      </c>
      <c r="M2760" s="6" t="s">
        <f>=I2760+J2760+K2760+L2760</f>
      </c>
      <c r="N2760" s="34"/>
      <c r="O2760" s="34" t="s">
        <v>859</v>
      </c>
    </row>
    <row collapsed="false" customFormat="false" customHeight="false" hidden="false" ht="12.1" outlineLevel="0" r="2761">
      <c r="A2761" s="33" t="n">
        <v>46175.817337963</v>
      </c>
      <c r="B2761" s="34" t="s">
        <v>597</v>
      </c>
      <c r="C2761" s="34" t="s">
        <v>926</v>
      </c>
      <c r="D2761" s="34" t="s">
        <v>597</v>
      </c>
      <c r="E2761" s="34" t="s">
        <v>597</v>
      </c>
      <c r="F2761" s="34" t="s">
        <v>20</v>
      </c>
      <c r="G2761" s="35" t="n">
        <v>1</v>
      </c>
      <c r="H2761" s="36" t="n">
        <v>-0.35</v>
      </c>
      <c r="I2761" s="36" t="n">
        <v>-0.35</v>
      </c>
      <c r="J2761" s="36" t="n">
        <v>0</v>
      </c>
      <c r="K2761" s="36" t="n">
        <v>-0</v>
      </c>
      <c r="L2761" s="36" t="n">
        <v>-0</v>
      </c>
      <c r="M2761" s="6" t="s">
        <f>=I2761+J2761+K2761+L2761</f>
      </c>
      <c r="N2761" s="34"/>
      <c r="O2761" s="34" t="s">
        <v>643</v>
      </c>
    </row>
    <row collapsed="false" customFormat="false" customHeight="false" hidden="false" ht="12.1" outlineLevel="0" r="2762">
      <c r="A2762" s="21" t="n">
        <v>46176.020636574</v>
      </c>
      <c r="B2762" s="22" t="s">
        <v>549</v>
      </c>
      <c r="C2762" s="22" t="s">
        <v>927</v>
      </c>
      <c r="D2762" s="22" t="s">
        <v>549</v>
      </c>
      <c r="E2762" s="22" t="s">
        <v>549</v>
      </c>
      <c r="F2762" s="22" t="s">
        <v>20</v>
      </c>
      <c r="G2762" s="23" t="n">
        <v>1</v>
      </c>
      <c r="H2762" s="24" t="n">
        <v>549.72</v>
      </c>
      <c r="I2762" s="24" t="n">
        <v>549.72</v>
      </c>
      <c r="J2762" s="24" t="n">
        <v>0</v>
      </c>
      <c r="K2762" s="24" t="n">
        <v>-0</v>
      </c>
      <c r="L2762" s="24" t="n">
        <v>-0</v>
      </c>
      <c r="M2762" s="6" t="s">
        <f>=I2762+J2762+K2762+L2762</f>
      </c>
      <c r="N2762" s="22"/>
      <c r="O2762" s="22" t="s">
        <v>536</v>
      </c>
    </row>
    <row collapsed="false" customFormat="false" customHeight="false" hidden="false" ht="12.1" outlineLevel="0" r="2763">
      <c r="A2763" s="21" t="n">
        <v>46176.687974537</v>
      </c>
      <c r="B2763" s="22" t="s">
        <v>549</v>
      </c>
      <c r="C2763" s="22" t="s">
        <v>928</v>
      </c>
      <c r="D2763" s="22" t="s">
        <v>549</v>
      </c>
      <c r="E2763" s="22" t="s">
        <v>549</v>
      </c>
      <c r="F2763" s="22" t="s">
        <v>20</v>
      </c>
      <c r="G2763" s="23" t="n">
        <v>1</v>
      </c>
      <c r="H2763" s="24" t="n">
        <v>610.8</v>
      </c>
      <c r="I2763" s="24" t="n">
        <v>610.8</v>
      </c>
      <c r="J2763" s="24" t="n">
        <v>0</v>
      </c>
      <c r="K2763" s="24" t="n">
        <v>-0</v>
      </c>
      <c r="L2763" s="24" t="n">
        <v>-0</v>
      </c>
      <c r="M2763" s="6" t="s">
        <f>=I2763+J2763+K2763+L2763</f>
      </c>
      <c r="N2763" s="22"/>
      <c r="O2763" s="22" t="s">
        <v>643</v>
      </c>
    </row>
    <row collapsed="false" customFormat="false" customHeight="false" hidden="false" ht="12.1" outlineLevel="0" r="2764">
      <c r="A2764" s="20" t="n">
        <v>46176.747766204</v>
      </c>
      <c r="B2764" s="16" t="s">
        <v>96</v>
      </c>
      <c r="C2764" s="16" t="s">
        <v>616</v>
      </c>
      <c r="D2764" s="16" t="s">
        <v>380</v>
      </c>
      <c r="E2764" s="16" t="s">
        <v>92</v>
      </c>
      <c r="F2764" s="16" t="s">
        <v>20</v>
      </c>
      <c r="G2764" s="7" t="n">
        <v>1</v>
      </c>
      <c r="H2764" s="6" t="n">
        <v>59.648</v>
      </c>
      <c r="I2764" s="6" t="n">
        <v>-596.48</v>
      </c>
      <c r="J2764" s="6" t="n">
        <v>-21.23</v>
      </c>
      <c r="K2764" s="6" t="n">
        <v>-1.55</v>
      </c>
      <c r="L2764" s="6" t="n">
        <v>-0</v>
      </c>
      <c r="M2764" s="6" t="s">
        <f>=I2764+J2764+K2764+L2764</f>
      </c>
      <c r="N2764" s="16"/>
      <c r="O2764" s="16" t="s">
        <v>536</v>
      </c>
    </row>
    <row collapsed="false" customFormat="false" customHeight="false" hidden="false" ht="12.1" outlineLevel="0" r="2765">
      <c r="A2765" s="20" t="n">
        <v>46176.747986111</v>
      </c>
      <c r="B2765" s="16" t="s">
        <v>73</v>
      </c>
      <c r="C2765" s="16" t="s">
        <v>565</v>
      </c>
      <c r="D2765" s="16" t="s">
        <v>380</v>
      </c>
      <c r="E2765" s="16" t="s">
        <v>50</v>
      </c>
      <c r="F2765" s="16" t="s">
        <v>20</v>
      </c>
      <c r="G2765" s="7" t="n">
        <v>16</v>
      </c>
      <c r="H2765" s="6" t="n">
        <v>2.0055</v>
      </c>
      <c r="I2765" s="6" t="n">
        <v>-32.09</v>
      </c>
      <c r="J2765" s="6" t="n">
        <v>-0</v>
      </c>
      <c r="K2765" s="6" t="n">
        <v>-0</v>
      </c>
      <c r="L2765" s="6" t="n">
        <v>-0</v>
      </c>
      <c r="M2765" s="6" t="s">
        <f>=I2765+J2765+K2765+L2765</f>
      </c>
      <c r="N2765" s="16"/>
      <c r="O2765" s="16" t="s">
        <v>536</v>
      </c>
    </row>
    <row collapsed="false" customFormat="false" customHeight="false" hidden="false" ht="12.1" outlineLevel="0" r="2766">
      <c r="A2766" s="21" t="n">
        <v>46177.817638889</v>
      </c>
      <c r="B2766" s="22" t="s">
        <v>644</v>
      </c>
      <c r="C2766" s="22" t="s">
        <v>652</v>
      </c>
      <c r="D2766" s="22" t="s">
        <v>549</v>
      </c>
      <c r="E2766" s="22" t="s">
        <v>549</v>
      </c>
      <c r="F2766" s="22" t="s">
        <v>20</v>
      </c>
      <c r="G2766" s="23" t="n">
        <v>1</v>
      </c>
      <c r="H2766" s="24" t="n">
        <v>1450</v>
      </c>
      <c r="I2766" s="24" t="n">
        <v>1450</v>
      </c>
      <c r="J2766" s="24" t="n">
        <v>0</v>
      </c>
      <c r="K2766" s="24" t="n">
        <v>-0</v>
      </c>
      <c r="L2766" s="24" t="n">
        <v>-0</v>
      </c>
      <c r="M2766" s="6" t="s">
        <f>=I2766+J2766+K2766+L2766</f>
      </c>
      <c r="N2766" s="22"/>
      <c r="O2766" s="22" t="s">
        <v>869</v>
      </c>
    </row>
    <row collapsed="false" customFormat="false" customHeight="false" hidden="false" ht="12.1" outlineLevel="0" r="2767">
      <c r="A2767" s="21" t="n">
        <v>46178.560810185</v>
      </c>
      <c r="B2767" s="22" t="s">
        <v>535</v>
      </c>
      <c r="C2767" s="22" t="s">
        <v>174</v>
      </c>
      <c r="D2767" s="22" t="s">
        <v>535</v>
      </c>
      <c r="E2767" s="22" t="s">
        <v>535</v>
      </c>
      <c r="F2767" s="22" t="s">
        <v>20</v>
      </c>
      <c r="G2767" s="23" t="n">
        <v>1</v>
      </c>
      <c r="H2767" s="24" t="n">
        <v>1</v>
      </c>
      <c r="I2767" s="24" t="n">
        <v>1120.57</v>
      </c>
      <c r="J2767" s="24" t="n">
        <v>0</v>
      </c>
      <c r="K2767" s="24" t="n">
        <v>-0</v>
      </c>
      <c r="L2767" s="24" t="n">
        <v>-0</v>
      </c>
      <c r="M2767" s="6" t="s">
        <f>=I2767+J2767+K2767+L2767</f>
      </c>
      <c r="N2767" s="22"/>
      <c r="O2767" s="22" t="s">
        <v>596</v>
      </c>
    </row>
    <row collapsed="false" customFormat="false" customHeight="false" hidden="false" ht="12.1" outlineLevel="0" r="2768">
      <c r="A2768" s="20" t="n">
        <v>46178.561041667</v>
      </c>
      <c r="B2768" s="16" t="s">
        <v>27</v>
      </c>
      <c r="C2768" s="16" t="s">
        <v>582</v>
      </c>
      <c r="D2768" s="16" t="s">
        <v>380</v>
      </c>
      <c r="E2768" s="16" t="s">
        <v>18</v>
      </c>
      <c r="F2768" s="16" t="s">
        <v>20</v>
      </c>
      <c r="G2768" s="7" t="n">
        <v>3</v>
      </c>
      <c r="H2768" s="6" t="n">
        <v>299.76</v>
      </c>
      <c r="I2768" s="6" t="n">
        <v>-899.28</v>
      </c>
      <c r="J2768" s="6" t="n">
        <v>-0</v>
      </c>
      <c r="K2768" s="6" t="n">
        <v>-0</v>
      </c>
      <c r="L2768" s="6" t="n">
        <v>-0</v>
      </c>
      <c r="M2768" s="6" t="s">
        <f>=I2768+J2768+K2768+L2768</f>
      </c>
      <c r="N2768" s="16"/>
      <c r="O2768" s="16" t="s">
        <v>596</v>
      </c>
    </row>
    <row collapsed="false" customFormat="false" customHeight="false" hidden="false" ht="12.1" outlineLevel="0" r="2769">
      <c r="A2769" s="20" t="n">
        <v>46178.561990741</v>
      </c>
      <c r="B2769" s="16" t="s">
        <v>446</v>
      </c>
      <c r="C2769" s="16" t="s">
        <v>629</v>
      </c>
      <c r="D2769" s="16" t="s">
        <v>380</v>
      </c>
      <c r="E2769" s="16" t="s">
        <v>50</v>
      </c>
      <c r="F2769" s="16" t="s">
        <v>20</v>
      </c>
      <c r="G2769" s="7" t="n">
        <v>2</v>
      </c>
      <c r="H2769" s="6" t="n">
        <v>101.3</v>
      </c>
      <c r="I2769" s="6" t="n">
        <v>-202.6</v>
      </c>
      <c r="J2769" s="6" t="n">
        <v>-0</v>
      </c>
      <c r="K2769" s="6" t="n">
        <v>-0</v>
      </c>
      <c r="L2769" s="6" t="n">
        <v>-0</v>
      </c>
      <c r="M2769" s="6" t="s">
        <f>=I2769+J2769+K2769+L2769</f>
      </c>
      <c r="N2769" s="16"/>
      <c r="O2769" s="16" t="s">
        <v>596</v>
      </c>
    </row>
    <row collapsed="false" customFormat="false" customHeight="false" hidden="false" ht="12.1" outlineLevel="0" r="2770">
      <c r="A2770" s="20" t="n">
        <v>46178.562615741</v>
      </c>
      <c r="B2770" s="16" t="s">
        <v>487</v>
      </c>
      <c r="C2770" s="16" t="s">
        <v>833</v>
      </c>
      <c r="D2770" s="16" t="s">
        <v>380</v>
      </c>
      <c r="E2770" s="16" t="s">
        <v>50</v>
      </c>
      <c r="F2770" s="16" t="s">
        <v>20</v>
      </c>
      <c r="G2770" s="7" t="n">
        <v>3</v>
      </c>
      <c r="H2770" s="6" t="n">
        <v>14.27</v>
      </c>
      <c r="I2770" s="6" t="n">
        <v>-42.81</v>
      </c>
      <c r="J2770" s="6" t="n">
        <v>-0</v>
      </c>
      <c r="K2770" s="6" t="n">
        <v>-0</v>
      </c>
      <c r="L2770" s="6" t="n">
        <v>-0</v>
      </c>
      <c r="M2770" s="6" t="s">
        <f>=I2770+J2770+K2770+L2770</f>
      </c>
      <c r="N2770" s="16"/>
      <c r="O2770" s="16" t="s">
        <v>596</v>
      </c>
    </row>
    <row collapsed="false" customFormat="false" customHeight="false" hidden="false" ht="12.1" outlineLevel="0" r="2771">
      <c r="A2771" s="20" t="n">
        <v>46178.931539352</v>
      </c>
      <c r="B2771" s="16" t="s">
        <v>83</v>
      </c>
      <c r="C2771" s="16" t="s">
        <v>687</v>
      </c>
      <c r="D2771" s="16" t="s">
        <v>380</v>
      </c>
      <c r="E2771" s="16" t="s">
        <v>50</v>
      </c>
      <c r="F2771" s="16" t="s">
        <v>20</v>
      </c>
      <c r="G2771" s="7" t="n">
        <v>1</v>
      </c>
      <c r="H2771" s="6" t="n">
        <v>6.12</v>
      </c>
      <c r="I2771" s="6" t="n">
        <v>-6.12</v>
      </c>
      <c r="J2771" s="6" t="n">
        <v>-0</v>
      </c>
      <c r="K2771" s="6" t="n">
        <v>-0</v>
      </c>
      <c r="L2771" s="6" t="n">
        <v>-0</v>
      </c>
      <c r="M2771" s="6" t="s">
        <f>=I2771+J2771+K2771+L2771</f>
      </c>
      <c r="N2771" s="16"/>
      <c r="O2771" s="16" t="s">
        <v>596</v>
      </c>
    </row>
    <row collapsed="false" customFormat="false" customHeight="false" hidden="false" ht="12.1" outlineLevel="0" r="2772">
      <c r="A2772" s="20" t="n">
        <v>46181.550902778</v>
      </c>
      <c r="B2772" s="16" t="s">
        <v>54</v>
      </c>
      <c r="C2772" s="16" t="s">
        <v>681</v>
      </c>
      <c r="D2772" s="16" t="s">
        <v>380</v>
      </c>
      <c r="E2772" s="16" t="s">
        <v>50</v>
      </c>
      <c r="F2772" s="16" t="s">
        <v>20</v>
      </c>
      <c r="G2772" s="7" t="n">
        <v>2</v>
      </c>
      <c r="H2772" s="6" t="n">
        <v>1.9944</v>
      </c>
      <c r="I2772" s="6" t="n">
        <v>-3.99</v>
      </c>
      <c r="J2772" s="6" t="n">
        <v>-0</v>
      </c>
      <c r="K2772" s="6" t="n">
        <v>-0</v>
      </c>
      <c r="L2772" s="6" t="n">
        <v>-0</v>
      </c>
      <c r="M2772" s="6" t="s">
        <f>=I2772+J2772+K2772+L2772</f>
      </c>
      <c r="N2772" s="16"/>
      <c r="O2772" s="16" t="s">
        <v>679</v>
      </c>
    </row>
    <row collapsed="false" customFormat="false" customHeight="false" hidden="false" ht="12.1" outlineLevel="0" r="2773">
      <c r="A2773" s="20" t="n">
        <v>46181.552141204</v>
      </c>
      <c r="B2773" s="16" t="s">
        <v>23</v>
      </c>
      <c r="C2773" s="16" t="s">
        <v>603</v>
      </c>
      <c r="D2773" s="16" t="s">
        <v>380</v>
      </c>
      <c r="E2773" s="16" t="s">
        <v>18</v>
      </c>
      <c r="F2773" s="16" t="s">
        <v>20</v>
      </c>
      <c r="G2773" s="7" t="n">
        <v>1</v>
      </c>
      <c r="H2773" s="6" t="n">
        <v>102.12</v>
      </c>
      <c r="I2773" s="6" t="n">
        <v>-102.12</v>
      </c>
      <c r="J2773" s="6" t="n">
        <v>-0</v>
      </c>
      <c r="K2773" s="6" t="n">
        <v>-0.05</v>
      </c>
      <c r="L2773" s="6" t="n">
        <v>-0</v>
      </c>
      <c r="M2773" s="6" t="s">
        <f>=I2773+J2773+K2773+L2773</f>
      </c>
      <c r="N2773" s="16"/>
      <c r="O2773" s="16" t="s">
        <v>859</v>
      </c>
    </row>
    <row collapsed="false" customFormat="false" customHeight="false" hidden="false" ht="12.1" outlineLevel="0" r="2774">
      <c r="A2774" s="21" t="n">
        <v>46181.552453704</v>
      </c>
      <c r="B2774" s="22" t="s">
        <v>535</v>
      </c>
      <c r="C2774" s="22" t="s">
        <v>194</v>
      </c>
      <c r="D2774" s="22" t="s">
        <v>535</v>
      </c>
      <c r="E2774" s="22" t="s">
        <v>535</v>
      </c>
      <c r="F2774" s="22" t="s">
        <v>20</v>
      </c>
      <c r="G2774" s="23" t="n">
        <v>1</v>
      </c>
      <c r="H2774" s="24" t="n">
        <v>40</v>
      </c>
      <c r="I2774" s="24" t="n">
        <v>40</v>
      </c>
      <c r="J2774" s="24" t="n">
        <v>0</v>
      </c>
      <c r="K2774" s="24" t="n">
        <v>-0</v>
      </c>
      <c r="L2774" s="24" t="n">
        <v>-0</v>
      </c>
      <c r="M2774" s="6" t="s">
        <f>=I2774+J2774+K2774+L2774</f>
      </c>
      <c r="N2774" s="22"/>
      <c r="O2774" s="22" t="s">
        <v>859</v>
      </c>
    </row>
    <row collapsed="false" customFormat="false" customHeight="false" hidden="false" ht="12.1" outlineLevel="0" r="2775">
      <c r="A2775" s="20" t="n">
        <v>46181.818090278</v>
      </c>
      <c r="B2775" s="16" t="s">
        <v>100</v>
      </c>
      <c r="C2775" s="16" t="s">
        <v>786</v>
      </c>
      <c r="D2775" s="16" t="s">
        <v>380</v>
      </c>
      <c r="E2775" s="16" t="s">
        <v>92</v>
      </c>
      <c r="F2775" s="16" t="s">
        <v>20</v>
      </c>
      <c r="G2775" s="7" t="n">
        <v>3</v>
      </c>
      <c r="H2775" s="6" t="n">
        <v>61.35</v>
      </c>
      <c r="I2775" s="6" t="n">
        <v>-1840.5</v>
      </c>
      <c r="J2775" s="6" t="n">
        <v>-67.89</v>
      </c>
      <c r="K2775" s="6" t="n">
        <v>-0.9</v>
      </c>
      <c r="L2775" s="6" t="n">
        <v>-0</v>
      </c>
      <c r="M2775" s="6" t="s">
        <f>=I2775+J2775+K2775+L2775</f>
      </c>
      <c r="N2775" s="16"/>
      <c r="O2775" s="16" t="s">
        <v>643</v>
      </c>
    </row>
    <row collapsed="false" customFormat="false" customHeight="false" hidden="false" ht="12.1" outlineLevel="0" r="2776">
      <c r="A2776" s="33" t="n">
        <v>46182.81380787</v>
      </c>
      <c r="B2776" s="34" t="s">
        <v>597</v>
      </c>
      <c r="C2776" s="34" t="s">
        <v>929</v>
      </c>
      <c r="D2776" s="34" t="s">
        <v>597</v>
      </c>
      <c r="E2776" s="34" t="s">
        <v>597</v>
      </c>
      <c r="F2776" s="34" t="s">
        <v>20</v>
      </c>
      <c r="G2776" s="35" t="n">
        <v>1</v>
      </c>
      <c r="H2776" s="36" t="n">
        <v>-0.02</v>
      </c>
      <c r="I2776" s="36" t="n">
        <v>-0.02</v>
      </c>
      <c r="J2776" s="36" t="n">
        <v>0</v>
      </c>
      <c r="K2776" s="36" t="n">
        <v>-0</v>
      </c>
      <c r="L2776" s="36" t="n">
        <v>-0</v>
      </c>
      <c r="M2776" s="6" t="s">
        <f>=I2776+J2776+K2776+L2776</f>
      </c>
      <c r="N2776" s="34"/>
      <c r="O2776" s="34" t="s">
        <v>859</v>
      </c>
    </row>
    <row collapsed="false" customFormat="false" customHeight="false" hidden="false" ht="12.1" outlineLevel="0" r="2777">
      <c r="A2777" s="33" t="n">
        <v>46182.81380787</v>
      </c>
      <c r="B2777" s="34" t="s">
        <v>597</v>
      </c>
      <c r="C2777" s="34" t="s">
        <v>929</v>
      </c>
      <c r="D2777" s="34" t="s">
        <v>597</v>
      </c>
      <c r="E2777" s="34" t="s">
        <v>597</v>
      </c>
      <c r="F2777" s="34" t="s">
        <v>20</v>
      </c>
      <c r="G2777" s="35" t="n">
        <v>1</v>
      </c>
      <c r="H2777" s="36" t="n">
        <v>-0.37</v>
      </c>
      <c r="I2777" s="36" t="n">
        <v>-0.37</v>
      </c>
      <c r="J2777" s="36" t="n">
        <v>0</v>
      </c>
      <c r="K2777" s="36" t="n">
        <v>-0</v>
      </c>
      <c r="L2777" s="36" t="n">
        <v>-0</v>
      </c>
      <c r="M2777" s="6" t="s">
        <f>=I2777+J2777+K2777+L2777</f>
      </c>
      <c r="N2777" s="34"/>
      <c r="O2777" s="34" t="s">
        <v>643</v>
      </c>
    </row>
    <row collapsed="false" customFormat="false" customHeight="false" hidden="false" ht="12.1" outlineLevel="0" r="2778">
      <c r="A2778" s="21" t="n">
        <v>46183.656655093</v>
      </c>
      <c r="B2778" s="22" t="s">
        <v>549</v>
      </c>
      <c r="C2778" s="22" t="s">
        <v>930</v>
      </c>
      <c r="D2778" s="22" t="s">
        <v>549</v>
      </c>
      <c r="E2778" s="22" t="s">
        <v>549</v>
      </c>
      <c r="F2778" s="22" t="s">
        <v>20</v>
      </c>
      <c r="G2778" s="23" t="n">
        <v>1</v>
      </c>
      <c r="H2778" s="24" t="n">
        <v>34.26</v>
      </c>
      <c r="I2778" s="24" t="n">
        <v>34.26</v>
      </c>
      <c r="J2778" s="24" t="n">
        <v>0</v>
      </c>
      <c r="K2778" s="24" t="n">
        <v>-0</v>
      </c>
      <c r="L2778" s="24" t="n">
        <v>-0</v>
      </c>
      <c r="M2778" s="6" t="s">
        <f>=I2778+J2778+K2778+L2778</f>
      </c>
      <c r="N2778" s="22"/>
      <c r="O2778" s="22" t="s">
        <v>869</v>
      </c>
    </row>
    <row collapsed="false" customFormat="false" customHeight="false" hidden="false" ht="12.1" outlineLevel="0" r="2779">
      <c r="A2779" s="21" t="n">
        <v>46186.653784722</v>
      </c>
      <c r="B2779" s="22" t="s">
        <v>535</v>
      </c>
      <c r="C2779" s="22" t="s">
        <v>174</v>
      </c>
      <c r="D2779" s="22" t="s">
        <v>535</v>
      </c>
      <c r="E2779" s="22" t="s">
        <v>535</v>
      </c>
      <c r="F2779" s="22" t="s">
        <v>20</v>
      </c>
      <c r="G2779" s="23" t="n">
        <v>1</v>
      </c>
      <c r="H2779" s="24" t="n">
        <v>1</v>
      </c>
      <c r="I2779" s="24" t="n">
        <v>52.4</v>
      </c>
      <c r="J2779" s="24" t="n">
        <v>0</v>
      </c>
      <c r="K2779" s="24" t="n">
        <v>-0</v>
      </c>
      <c r="L2779" s="24" t="n">
        <v>-0</v>
      </c>
      <c r="M2779" s="6" t="s">
        <f>=I2779+J2779+K2779+L2779</f>
      </c>
      <c r="N2779" s="22"/>
      <c r="O2779" s="22" t="s">
        <v>596</v>
      </c>
    </row>
    <row collapsed="false" customFormat="false" customHeight="false" hidden="false" ht="12.1" outlineLevel="0" r="2780">
      <c r="A2780" s="20" t="n">
        <v>46186.654074074</v>
      </c>
      <c r="B2780" s="16" t="s">
        <v>83</v>
      </c>
      <c r="C2780" s="16" t="s">
        <v>687</v>
      </c>
      <c r="D2780" s="16" t="s">
        <v>380</v>
      </c>
      <c r="E2780" s="16" t="s">
        <v>50</v>
      </c>
      <c r="F2780" s="16" t="s">
        <v>20</v>
      </c>
      <c r="G2780" s="7" t="n">
        <v>8</v>
      </c>
      <c r="H2780" s="6" t="n">
        <v>6.03</v>
      </c>
      <c r="I2780" s="6" t="n">
        <v>-48.24</v>
      </c>
      <c r="J2780" s="6" t="n">
        <v>-0</v>
      </c>
      <c r="K2780" s="6" t="n">
        <v>-0</v>
      </c>
      <c r="L2780" s="6" t="n">
        <v>-0</v>
      </c>
      <c r="M2780" s="6" t="s">
        <f>=I2780+J2780+K2780+L2780</f>
      </c>
      <c r="N2780" s="16"/>
      <c r="O2780" s="16" t="s">
        <v>596</v>
      </c>
    </row>
    <row collapsed="false" customFormat="false" customHeight="false" hidden="false" ht="12.1" outlineLevel="0" r="2781">
      <c r="A2781" s="21" t="n">
        <v>46188.596041667</v>
      </c>
      <c r="B2781" s="22" t="s">
        <v>535</v>
      </c>
      <c r="C2781" s="22" t="s">
        <v>194</v>
      </c>
      <c r="D2781" s="22" t="s">
        <v>535</v>
      </c>
      <c r="E2781" s="22" t="s">
        <v>535</v>
      </c>
      <c r="F2781" s="22" t="s">
        <v>20</v>
      </c>
      <c r="G2781" s="23" t="n">
        <v>1</v>
      </c>
      <c r="H2781" s="24" t="n">
        <v>500</v>
      </c>
      <c r="I2781" s="24" t="n">
        <v>500</v>
      </c>
      <c r="J2781" s="24" t="n">
        <v>0</v>
      </c>
      <c r="K2781" s="24" t="n">
        <v>-0</v>
      </c>
      <c r="L2781" s="24" t="n">
        <v>-0</v>
      </c>
      <c r="M2781" s="6" t="s">
        <f>=I2781+J2781+K2781+L2781</f>
      </c>
      <c r="N2781" s="22"/>
      <c r="O2781" s="22" t="s">
        <v>679</v>
      </c>
    </row>
    <row collapsed="false" customFormat="false" customHeight="false" hidden="false" ht="12.1" outlineLevel="0" r="2782">
      <c r="A2782" s="20" t="n">
        <v>46188.600775463</v>
      </c>
      <c r="B2782" s="16" t="s">
        <v>494</v>
      </c>
      <c r="C2782" s="16" t="s">
        <v>918</v>
      </c>
      <c r="D2782" s="16" t="s">
        <v>380</v>
      </c>
      <c r="E2782" s="16" t="s">
        <v>92</v>
      </c>
      <c r="F2782" s="16" t="s">
        <v>20</v>
      </c>
      <c r="G2782" s="7" t="n">
        <v>1</v>
      </c>
      <c r="H2782" s="6" t="n">
        <v>99.97</v>
      </c>
      <c r="I2782" s="6" t="n">
        <v>-999.7</v>
      </c>
      <c r="J2782" s="6" t="n">
        <v>-11.84</v>
      </c>
      <c r="K2782" s="6" t="n">
        <v>-0.49</v>
      </c>
      <c r="L2782" s="6" t="n">
        <v>-0</v>
      </c>
      <c r="M2782" s="6" t="s">
        <f>=I2782+J2782+K2782+L2782</f>
      </c>
      <c r="N2782" s="16"/>
      <c r="O2782" s="16" t="s">
        <v>869</v>
      </c>
    </row>
    <row collapsed="false" customFormat="false" customHeight="false" hidden="false" ht="12.1" outlineLevel="0" r="2783">
      <c r="A2783" s="20" t="n">
        <v>46188.626793981</v>
      </c>
      <c r="B2783" s="16" t="s">
        <v>65</v>
      </c>
      <c r="C2783" s="16" t="s">
        <v>871</v>
      </c>
      <c r="D2783" s="16" t="s">
        <v>380</v>
      </c>
      <c r="E2783" s="16" t="s">
        <v>50</v>
      </c>
      <c r="F2783" s="16" t="s">
        <v>20</v>
      </c>
      <c r="G2783" s="7" t="n">
        <v>2</v>
      </c>
      <c r="H2783" s="6" t="n">
        <v>125.21</v>
      </c>
      <c r="I2783" s="6" t="n">
        <v>-250.42</v>
      </c>
      <c r="J2783" s="6" t="n">
        <v>-0</v>
      </c>
      <c r="K2783" s="6" t="n">
        <v>-0</v>
      </c>
      <c r="L2783" s="6" t="n">
        <v>-0</v>
      </c>
      <c r="M2783" s="6" t="s">
        <f>=I2783+J2783+K2783+L2783</f>
      </c>
      <c r="N2783" s="16"/>
      <c r="O2783" s="16" t="s">
        <v>679</v>
      </c>
    </row>
    <row collapsed="false" customFormat="false" customHeight="false" hidden="false" ht="12.1" outlineLevel="0" r="2784">
      <c r="A2784" s="21" t="n">
        <v>46188.663587963</v>
      </c>
      <c r="B2784" s="22" t="s">
        <v>549</v>
      </c>
      <c r="C2784" s="22" t="s">
        <v>931</v>
      </c>
      <c r="D2784" s="22" t="s">
        <v>549</v>
      </c>
      <c r="E2784" s="22" t="s">
        <v>549</v>
      </c>
      <c r="F2784" s="22" t="s">
        <v>20</v>
      </c>
      <c r="G2784" s="23" t="n">
        <v>1</v>
      </c>
      <c r="H2784" s="24" t="n">
        <v>55.88</v>
      </c>
      <c r="I2784" s="24" t="n">
        <v>55.88</v>
      </c>
      <c r="J2784" s="24" t="n">
        <v>0</v>
      </c>
      <c r="K2784" s="24" t="n">
        <v>-0</v>
      </c>
      <c r="L2784" s="24" t="n">
        <v>-0</v>
      </c>
      <c r="M2784" s="6" t="s">
        <f>=I2784+J2784+K2784+L2784</f>
      </c>
      <c r="N2784" s="22"/>
      <c r="O2784" s="22" t="s">
        <v>865</v>
      </c>
    </row>
    <row collapsed="false" customFormat="false" customHeight="false" hidden="false" ht="12.1" outlineLevel="0" r="2785">
      <c r="A2785" s="21" t="n">
        <v>46188.680833333</v>
      </c>
      <c r="B2785" s="22" t="s">
        <v>549</v>
      </c>
      <c r="C2785" s="22" t="s">
        <v>932</v>
      </c>
      <c r="D2785" s="22" t="s">
        <v>549</v>
      </c>
      <c r="E2785" s="22" t="s">
        <v>549</v>
      </c>
      <c r="F2785" s="22" t="s">
        <v>20</v>
      </c>
      <c r="G2785" s="23" t="n">
        <v>1</v>
      </c>
      <c r="H2785" s="24" t="n">
        <v>25.48</v>
      </c>
      <c r="I2785" s="24" t="n">
        <v>25.48</v>
      </c>
      <c r="J2785" s="24" t="n">
        <v>0</v>
      </c>
      <c r="K2785" s="24" t="n">
        <v>-0</v>
      </c>
      <c r="L2785" s="24" t="n">
        <v>-0</v>
      </c>
      <c r="M2785" s="6" t="s">
        <f>=I2785+J2785+K2785+L2785</f>
      </c>
      <c r="N2785" s="22"/>
      <c r="O2785" s="22" t="s">
        <v>869</v>
      </c>
    </row>
    <row collapsed="false" customFormat="false" customHeight="false" hidden="false" ht="12.1" outlineLevel="0" r="2786">
      <c r="A2786" s="21" t="n">
        <v>46188.792002315</v>
      </c>
      <c r="B2786" s="22" t="s">
        <v>549</v>
      </c>
      <c r="C2786" s="22" t="s">
        <v>933</v>
      </c>
      <c r="D2786" s="22" t="s">
        <v>549</v>
      </c>
      <c r="E2786" s="22" t="s">
        <v>549</v>
      </c>
      <c r="F2786" s="22" t="s">
        <v>20</v>
      </c>
      <c r="G2786" s="23" t="n">
        <v>1</v>
      </c>
      <c r="H2786" s="24" t="n">
        <v>11.71</v>
      </c>
      <c r="I2786" s="24" t="n">
        <v>11.71</v>
      </c>
      <c r="J2786" s="24" t="n">
        <v>0</v>
      </c>
      <c r="K2786" s="24" t="n">
        <v>-0</v>
      </c>
      <c r="L2786" s="24" t="n">
        <v>-0</v>
      </c>
      <c r="M2786" s="6" t="s">
        <f>=I2786+J2786+K2786+L2786</f>
      </c>
      <c r="N2786" s="22"/>
      <c r="O2786" s="22" t="s">
        <v>865</v>
      </c>
    </row>
    <row collapsed="false" customFormat="false" customHeight="false" hidden="false" ht="12.1" outlineLevel="0" r="2787">
      <c r="A2787" s="21" t="n">
        <v>46189.270289352</v>
      </c>
      <c r="B2787" s="22" t="s">
        <v>535</v>
      </c>
      <c r="C2787" s="22" t="s">
        <v>174</v>
      </c>
      <c r="D2787" s="22" t="s">
        <v>535</v>
      </c>
      <c r="E2787" s="22" t="s">
        <v>535</v>
      </c>
      <c r="F2787" s="22" t="s">
        <v>20</v>
      </c>
      <c r="G2787" s="23" t="n">
        <v>1</v>
      </c>
      <c r="H2787" s="24" t="n">
        <v>1</v>
      </c>
      <c r="I2787" s="24" t="n">
        <v>136</v>
      </c>
      <c r="J2787" s="24" t="n">
        <v>0</v>
      </c>
      <c r="K2787" s="24" t="n">
        <v>-0</v>
      </c>
      <c r="L2787" s="24" t="n">
        <v>-0</v>
      </c>
      <c r="M2787" s="6" t="s">
        <f>=I2787+J2787+K2787+L2787</f>
      </c>
      <c r="N2787" s="22"/>
      <c r="O2787" s="22" t="s">
        <v>596</v>
      </c>
    </row>
    <row collapsed="false" customFormat="false" customHeight="false" hidden="false" ht="12.1" outlineLevel="0" r="2788">
      <c r="A2788" s="20" t="n">
        <v>46189.45318287</v>
      </c>
      <c r="B2788" s="16" t="s">
        <v>487</v>
      </c>
      <c r="C2788" s="16" t="s">
        <v>833</v>
      </c>
      <c r="D2788" s="16" t="s">
        <v>380</v>
      </c>
      <c r="E2788" s="16" t="s">
        <v>50</v>
      </c>
      <c r="F2788" s="16" t="s">
        <v>20</v>
      </c>
      <c r="G2788" s="7" t="n">
        <v>9</v>
      </c>
      <c r="H2788" s="6" t="n">
        <v>14.26</v>
      </c>
      <c r="I2788" s="6" t="n">
        <v>-128.34</v>
      </c>
      <c r="J2788" s="6" t="n">
        <v>-0</v>
      </c>
      <c r="K2788" s="6" t="n">
        <v>-0</v>
      </c>
      <c r="L2788" s="6" t="n">
        <v>-0</v>
      </c>
      <c r="M2788" s="6" t="s">
        <f>=I2788+J2788+K2788+L2788</f>
      </c>
      <c r="N2788" s="16"/>
      <c r="O2788" s="16" t="s">
        <v>596</v>
      </c>
    </row>
    <row collapsed="false" customFormat="false" customHeight="false" hidden="false" ht="12.1" outlineLevel="0" r="2789">
      <c r="A2789" s="33" t="n">
        <v>46189.817916667</v>
      </c>
      <c r="B2789" s="34" t="s">
        <v>597</v>
      </c>
      <c r="C2789" s="34" t="s">
        <v>934</v>
      </c>
      <c r="D2789" s="34" t="s">
        <v>597</v>
      </c>
      <c r="E2789" s="34" t="s">
        <v>597</v>
      </c>
      <c r="F2789" s="34" t="s">
        <v>20</v>
      </c>
      <c r="G2789" s="35" t="n">
        <v>1</v>
      </c>
      <c r="H2789" s="36" t="n">
        <v>-0.2</v>
      </c>
      <c r="I2789" s="36" t="n">
        <v>-0.2</v>
      </c>
      <c r="J2789" s="36" t="n">
        <v>0</v>
      </c>
      <c r="K2789" s="36" t="n">
        <v>-0</v>
      </c>
      <c r="L2789" s="36" t="n">
        <v>-0</v>
      </c>
      <c r="M2789" s="6" t="s">
        <f>=I2789+J2789+K2789+L2789</f>
      </c>
      <c r="N2789" s="34"/>
      <c r="O2789" s="34" t="s">
        <v>869</v>
      </c>
    </row>
    <row collapsed="false" customFormat="false" customHeight="false" hidden="false" ht="12.1" outlineLevel="0" r="2790">
      <c r="A2790" s="21" t="n">
        <v>46189.933541667</v>
      </c>
      <c r="B2790" s="22" t="s">
        <v>535</v>
      </c>
      <c r="C2790" s="22" t="s">
        <v>194</v>
      </c>
      <c r="D2790" s="22" t="s">
        <v>535</v>
      </c>
      <c r="E2790" s="22" t="s">
        <v>535</v>
      </c>
      <c r="F2790" s="22" t="s">
        <v>20</v>
      </c>
      <c r="G2790" s="23" t="n">
        <v>1</v>
      </c>
      <c r="H2790" s="24" t="n">
        <v>1000</v>
      </c>
      <c r="I2790" s="24" t="n">
        <v>1000</v>
      </c>
      <c r="J2790" s="24" t="n">
        <v>0</v>
      </c>
      <c r="K2790" s="24" t="n">
        <v>-0</v>
      </c>
      <c r="L2790" s="24" t="n">
        <v>-0</v>
      </c>
      <c r="M2790" s="6" t="s">
        <f>=I2790+J2790+K2790+L2790</f>
      </c>
      <c r="N2790" s="22"/>
      <c r="O2790" s="22" t="s">
        <v>679</v>
      </c>
    </row>
    <row collapsed="false" customFormat="false" customHeight="false" hidden="false" ht="12.1" outlineLevel="0" r="2791">
      <c r="A2791" s="20" t="n">
        <v>46189.950775463</v>
      </c>
      <c r="B2791" s="16" t="s">
        <v>83</v>
      </c>
      <c r="C2791" s="16" t="s">
        <v>687</v>
      </c>
      <c r="D2791" s="16" t="s">
        <v>380</v>
      </c>
      <c r="E2791" s="16" t="s">
        <v>50</v>
      </c>
      <c r="F2791" s="16" t="s">
        <v>20</v>
      </c>
      <c r="G2791" s="7" t="n">
        <v>2</v>
      </c>
      <c r="H2791" s="6" t="n">
        <v>5.97</v>
      </c>
      <c r="I2791" s="6" t="n">
        <v>-11.94</v>
      </c>
      <c r="J2791" s="6" t="n">
        <v>-0</v>
      </c>
      <c r="K2791" s="6" t="n">
        <v>-0</v>
      </c>
      <c r="L2791" s="6" t="n">
        <v>-0</v>
      </c>
      <c r="M2791" s="6" t="s">
        <f>=I2791+J2791+K2791+L2791</f>
      </c>
      <c r="N2791" s="16"/>
      <c r="O2791" s="16" t="s">
        <v>596</v>
      </c>
    </row>
    <row collapsed="false" customFormat="false" customHeight="false" hidden="false" ht="12.1" outlineLevel="0" r="2792">
      <c r="A2792" s="20" t="n">
        <v>46189.957905093</v>
      </c>
      <c r="B2792" s="16" t="s">
        <v>77</v>
      </c>
      <c r="C2792" s="16" t="s">
        <v>935</v>
      </c>
      <c r="D2792" s="16" t="s">
        <v>380</v>
      </c>
      <c r="E2792" s="16" t="s">
        <v>50</v>
      </c>
      <c r="F2792" s="16" t="s">
        <v>20</v>
      </c>
      <c r="G2792" s="7" t="n">
        <v>1</v>
      </c>
      <c r="H2792" s="6" t="n">
        <v>135.8</v>
      </c>
      <c r="I2792" s="6" t="n">
        <v>-135.8</v>
      </c>
      <c r="J2792" s="6" t="n">
        <v>-0</v>
      </c>
      <c r="K2792" s="6" t="n">
        <v>-0</v>
      </c>
      <c r="L2792" s="6" t="n">
        <v>-0</v>
      </c>
      <c r="M2792" s="6" t="s">
        <f>=I2792+J2792+K2792+L2792</f>
      </c>
      <c r="N2792" s="16"/>
      <c r="O2792" s="16" t="s">
        <v>679</v>
      </c>
    </row>
    <row collapsed="false" customFormat="false" customHeight="false" hidden="false" ht="12.1" outlineLevel="0" r="2793">
      <c r="A2793" s="20" t="n">
        <v>46189.958599537</v>
      </c>
      <c r="B2793" s="16" t="s">
        <v>86</v>
      </c>
      <c r="C2793" s="16" t="s">
        <v>838</v>
      </c>
      <c r="D2793" s="16" t="s">
        <v>380</v>
      </c>
      <c r="E2793" s="16" t="s">
        <v>50</v>
      </c>
      <c r="F2793" s="16" t="s">
        <v>20</v>
      </c>
      <c r="G2793" s="7" t="n">
        <v>1</v>
      </c>
      <c r="H2793" s="6" t="n">
        <v>1.048</v>
      </c>
      <c r="I2793" s="6" t="n">
        <v>-1.05</v>
      </c>
      <c r="J2793" s="6" t="n">
        <v>-0</v>
      </c>
      <c r="K2793" s="6" t="n">
        <v>-0</v>
      </c>
      <c r="L2793" s="6" t="n">
        <v>-0</v>
      </c>
      <c r="M2793" s="6" t="s">
        <f>=I2793+J2793+K2793+L2793</f>
      </c>
      <c r="N2793" s="16"/>
      <c r="O2793" s="16" t="s">
        <v>679</v>
      </c>
    </row>
    <row collapsed="false" customFormat="false" customHeight="false" hidden="false" ht="12.1" outlineLevel="0" r="2794">
      <c r="A2794" s="20" t="n">
        <v>46189.958900463</v>
      </c>
      <c r="B2794" s="16" t="s">
        <v>88</v>
      </c>
      <c r="C2794" s="16" t="s">
        <v>936</v>
      </c>
      <c r="D2794" s="16" t="s">
        <v>380</v>
      </c>
      <c r="E2794" s="16" t="s">
        <v>50</v>
      </c>
      <c r="F2794" s="16" t="s">
        <v>20</v>
      </c>
      <c r="G2794" s="7" t="n">
        <v>1</v>
      </c>
      <c r="H2794" s="6" t="n">
        <v>12.44</v>
      </c>
      <c r="I2794" s="6" t="n">
        <v>-12.44</v>
      </c>
      <c r="J2794" s="6" t="n">
        <v>-0</v>
      </c>
      <c r="K2794" s="6" t="n">
        <v>-0</v>
      </c>
      <c r="L2794" s="6" t="n">
        <v>-0</v>
      </c>
      <c r="M2794" s="6" t="s">
        <f>=I2794+J2794+K2794+L2794</f>
      </c>
      <c r="N2794" s="16"/>
      <c r="O2794" s="16" t="s">
        <v>679</v>
      </c>
    </row>
    <row collapsed="false" customFormat="false" customHeight="false" hidden="false" ht="12.1" outlineLevel="0" r="2795">
      <c r="A2795" s="20" t="n">
        <v>46189.959444444</v>
      </c>
      <c r="B2795" s="16" t="s">
        <v>69</v>
      </c>
      <c r="C2795" s="16" t="s">
        <v>647</v>
      </c>
      <c r="D2795" s="16" t="s">
        <v>380</v>
      </c>
      <c r="E2795" s="16" t="s">
        <v>50</v>
      </c>
      <c r="F2795" s="16" t="s">
        <v>20</v>
      </c>
      <c r="G2795" s="7" t="n">
        <v>1</v>
      </c>
      <c r="H2795" s="6" t="n">
        <v>1.2266</v>
      </c>
      <c r="I2795" s="6" t="n">
        <v>-1.23</v>
      </c>
      <c r="J2795" s="6" t="n">
        <v>-0</v>
      </c>
      <c r="K2795" s="6" t="n">
        <v>-0</v>
      </c>
      <c r="L2795" s="6" t="n">
        <v>-0</v>
      </c>
      <c r="M2795" s="6" t="s">
        <f>=I2795+J2795+K2795+L2795</f>
      </c>
      <c r="N2795" s="16"/>
      <c r="O2795" s="16" t="s">
        <v>679</v>
      </c>
    </row>
    <row collapsed="false" customFormat="false" customHeight="false" hidden="false" ht="12.1" outlineLevel="0" r="2796">
      <c r="A2796" s="20" t="n">
        <v>46189.9625</v>
      </c>
      <c r="B2796" s="16" t="s">
        <v>81</v>
      </c>
      <c r="C2796" s="16" t="s">
        <v>937</v>
      </c>
      <c r="D2796" s="16" t="s">
        <v>380</v>
      </c>
      <c r="E2796" s="16" t="s">
        <v>50</v>
      </c>
      <c r="F2796" s="16" t="s">
        <v>20</v>
      </c>
      <c r="G2796" s="7" t="n">
        <v>1</v>
      </c>
      <c r="H2796" s="6" t="n">
        <v>99.96</v>
      </c>
      <c r="I2796" s="6" t="n">
        <v>-99.96</v>
      </c>
      <c r="J2796" s="6" t="n">
        <v>-0</v>
      </c>
      <c r="K2796" s="6" t="n">
        <v>-0</v>
      </c>
      <c r="L2796" s="6" t="n">
        <v>-0</v>
      </c>
      <c r="M2796" s="6" t="s">
        <f>=I2796+J2796+K2796+L2796</f>
      </c>
      <c r="N2796" s="16"/>
      <c r="O2796" s="16" t="s">
        <v>679</v>
      </c>
    </row>
    <row collapsed="false" customFormat="false" customHeight="false" hidden="false" ht="12.1" outlineLevel="0" r="2797">
      <c r="A2797" s="21" t="n">
        <v>46191.986388889</v>
      </c>
      <c r="B2797" s="22" t="s">
        <v>644</v>
      </c>
      <c r="C2797" s="22" t="s">
        <v>645</v>
      </c>
      <c r="D2797" s="22" t="s">
        <v>549</v>
      </c>
      <c r="E2797" s="22" t="s">
        <v>549</v>
      </c>
      <c r="F2797" s="22" t="s">
        <v>20</v>
      </c>
      <c r="G2797" s="23" t="n">
        <v>1</v>
      </c>
      <c r="H2797" s="24" t="n">
        <v>10.07</v>
      </c>
      <c r="I2797" s="24" t="n">
        <v>10.07</v>
      </c>
      <c r="J2797" s="24" t="n">
        <v>0</v>
      </c>
      <c r="K2797" s="24" t="n">
        <v>-0</v>
      </c>
      <c r="L2797" s="24" t="n">
        <v>-0</v>
      </c>
      <c r="M2797" s="6" t="s">
        <f>=I2797+J2797+K2797+L2797</f>
      </c>
      <c r="N2797" s="22"/>
      <c r="O2797" s="22" t="s">
        <v>865</v>
      </c>
    </row>
    <row collapsed="false" customFormat="false" customHeight="false" hidden="false" ht="12.1" outlineLevel="0" r="2798">
      <c r="A2798" s="20" t="n">
        <v>46195.417534722</v>
      </c>
      <c r="B2798" s="16" t="s">
        <v>58</v>
      </c>
      <c r="C2798" s="16" t="s">
        <v>682</v>
      </c>
      <c r="D2798" s="16" t="s">
        <v>380</v>
      </c>
      <c r="E2798" s="16" t="s">
        <v>50</v>
      </c>
      <c r="F2798" s="16" t="s">
        <v>20</v>
      </c>
      <c r="G2798" s="7" t="n">
        <v>3</v>
      </c>
      <c r="H2798" s="6" t="n">
        <v>171.56</v>
      </c>
      <c r="I2798" s="6" t="n">
        <v>-514.68</v>
      </c>
      <c r="J2798" s="6" t="n">
        <v>-0</v>
      </c>
      <c r="K2798" s="6" t="n">
        <v>-0</v>
      </c>
      <c r="L2798" s="6" t="n">
        <v>-0</v>
      </c>
      <c r="M2798" s="6" t="s">
        <f>=I2798+J2798+K2798+L2798</f>
      </c>
      <c r="N2798" s="16"/>
      <c r="O2798" s="16" t="s">
        <v>679</v>
      </c>
    </row>
    <row collapsed="false" customFormat="false" customHeight="false" hidden="false" ht="12.1" outlineLevel="0" r="2799">
      <c r="A2799" s="21" t="n">
        <v>46195.622083333</v>
      </c>
      <c r="B2799" s="22" t="s">
        <v>549</v>
      </c>
      <c r="C2799" s="22" t="s">
        <v>938</v>
      </c>
      <c r="D2799" s="22" t="s">
        <v>549</v>
      </c>
      <c r="E2799" s="22" t="s">
        <v>549</v>
      </c>
      <c r="F2799" s="22" t="s">
        <v>20</v>
      </c>
      <c r="G2799" s="23" t="n">
        <v>1</v>
      </c>
      <c r="H2799" s="24" t="n">
        <v>547.76</v>
      </c>
      <c r="I2799" s="24" t="n">
        <v>547.76</v>
      </c>
      <c r="J2799" s="24" t="n">
        <v>0</v>
      </c>
      <c r="K2799" s="24" t="n">
        <v>-0</v>
      </c>
      <c r="L2799" s="24" t="n">
        <v>-0</v>
      </c>
      <c r="M2799" s="6" t="s">
        <f>=I2799+J2799+K2799+L2799</f>
      </c>
      <c r="N2799" s="22"/>
      <c r="O2799" s="22" t="s">
        <v>869</v>
      </c>
    </row>
    <row collapsed="false" customFormat="false" customHeight="false" hidden="false" ht="12.1" outlineLevel="0" r="2800">
      <c r="A2800" s="29" t="n">
        <v>46195.631064815</v>
      </c>
      <c r="B2800" s="30" t="s">
        <v>494</v>
      </c>
      <c r="C2800" s="30" t="s">
        <v>918</v>
      </c>
      <c r="D2800" s="30" t="s">
        <v>381</v>
      </c>
      <c r="E2800" s="30" t="s">
        <v>92</v>
      </c>
      <c r="F2800" s="30" t="s">
        <v>20</v>
      </c>
      <c r="G2800" s="31" t="n">
        <v>-3</v>
      </c>
      <c r="H2800" s="32" t="n">
        <v>99.49</v>
      </c>
      <c r="I2800" s="32" t="n">
        <v>2984.7</v>
      </c>
      <c r="J2800" s="32" t="n">
        <v>1.08</v>
      </c>
      <c r="K2800" s="32" t="n">
        <v>-1.46</v>
      </c>
      <c r="L2800" s="32" t="n">
        <v>-0</v>
      </c>
      <c r="M2800" s="6" t="s">
        <f>=I2800+J2800+K2800+L2800</f>
      </c>
      <c r="N2800" s="30"/>
      <c r="O2800" s="30" t="s">
        <v>869</v>
      </c>
    </row>
    <row collapsed="false" customFormat="false" customHeight="false" hidden="false" ht="12.1" outlineLevel="0" r="2801">
      <c r="A2801" s="21" t="n">
        <v>46196.632430556</v>
      </c>
      <c r="B2801" s="22" t="s">
        <v>549</v>
      </c>
      <c r="C2801" s="22" t="s">
        <v>939</v>
      </c>
      <c r="D2801" s="22" t="s">
        <v>549</v>
      </c>
      <c r="E2801" s="22" t="s">
        <v>549</v>
      </c>
      <c r="F2801" s="22" t="s">
        <v>20</v>
      </c>
      <c r="G2801" s="23" t="n">
        <v>1</v>
      </c>
      <c r="H2801" s="24" t="n">
        <v>44.37</v>
      </c>
      <c r="I2801" s="24" t="n">
        <v>44.37</v>
      </c>
      <c r="J2801" s="24" t="n">
        <v>0</v>
      </c>
      <c r="K2801" s="24" t="n">
        <v>-0</v>
      </c>
      <c r="L2801" s="24" t="n">
        <v>-0</v>
      </c>
      <c r="M2801" s="6" t="s">
        <f>=I2801+J2801+K2801+L2801</f>
      </c>
      <c r="N2801" s="22"/>
      <c r="O2801" s="22" t="s">
        <v>869</v>
      </c>
    </row>
    <row collapsed="false" customFormat="false" customHeight="false" hidden="false" ht="12.1" outlineLevel="0" r="2802">
      <c r="A2802" s="33" t="n">
        <v>46196.817569444</v>
      </c>
      <c r="B2802" s="34" t="s">
        <v>597</v>
      </c>
      <c r="C2802" s="34" t="s">
        <v>940</v>
      </c>
      <c r="D2802" s="34" t="s">
        <v>597</v>
      </c>
      <c r="E2802" s="34" t="s">
        <v>597</v>
      </c>
      <c r="F2802" s="34" t="s">
        <v>20</v>
      </c>
      <c r="G2802" s="35" t="n">
        <v>1</v>
      </c>
      <c r="H2802" s="36" t="n">
        <v>-0.6</v>
      </c>
      <c r="I2802" s="36" t="n">
        <v>-0.6</v>
      </c>
      <c r="J2802" s="36" t="n">
        <v>0</v>
      </c>
      <c r="K2802" s="36" t="n">
        <v>-0</v>
      </c>
      <c r="L2802" s="36" t="n">
        <v>-0</v>
      </c>
      <c r="M2802" s="6" t="s">
        <f>=I2802+J2802+K2802+L2802</f>
      </c>
      <c r="N2802" s="34"/>
      <c r="O2802" s="34" t="s">
        <v>869</v>
      </c>
    </row>
    <row collapsed="false" customFormat="false" customHeight="false" hidden="false" ht="12.1" outlineLevel="0" r="2803">
      <c r="A2803" s="21" t="n">
        <v>46197.020636574</v>
      </c>
      <c r="B2803" s="22" t="s">
        <v>549</v>
      </c>
      <c r="C2803" s="22" t="s">
        <v>941</v>
      </c>
      <c r="D2803" s="22" t="s">
        <v>549</v>
      </c>
      <c r="E2803" s="22" t="s">
        <v>549</v>
      </c>
      <c r="F2803" s="22" t="s">
        <v>20</v>
      </c>
      <c r="G2803" s="23" t="n">
        <v>1</v>
      </c>
      <c r="H2803" s="24" t="n">
        <v>538.56</v>
      </c>
      <c r="I2803" s="24" t="n">
        <v>538.56</v>
      </c>
      <c r="J2803" s="24" t="n">
        <v>0</v>
      </c>
      <c r="K2803" s="24" t="n">
        <v>-0</v>
      </c>
      <c r="L2803" s="24" t="n">
        <v>-0</v>
      </c>
      <c r="M2803" s="6" t="s">
        <f>=I2803+J2803+K2803+L2803</f>
      </c>
      <c r="N2803" s="22"/>
      <c r="O2803" s="22" t="s">
        <v>536</v>
      </c>
    </row>
    <row collapsed="false" customFormat="false" customHeight="false" hidden="false" ht="12.1" outlineLevel="0" r="2804">
      <c r="A2804" s="21" t="n">
        <v>46197.535173611</v>
      </c>
      <c r="B2804" s="22" t="s">
        <v>549</v>
      </c>
      <c r="C2804" s="22" t="s">
        <v>942</v>
      </c>
      <c r="D2804" s="22" t="s">
        <v>549</v>
      </c>
      <c r="E2804" s="22" t="s">
        <v>549</v>
      </c>
      <c r="F2804" s="22" t="s">
        <v>20</v>
      </c>
      <c r="G2804" s="23" t="n">
        <v>1</v>
      </c>
      <c r="H2804" s="24" t="n">
        <v>503.56</v>
      </c>
      <c r="I2804" s="24" t="n">
        <v>503.56</v>
      </c>
      <c r="J2804" s="24" t="n">
        <v>0</v>
      </c>
      <c r="K2804" s="24" t="n">
        <v>-0</v>
      </c>
      <c r="L2804" s="24" t="n">
        <v>-0</v>
      </c>
      <c r="M2804" s="6" t="s">
        <f>=I2804+J2804+K2804+L2804</f>
      </c>
      <c r="N2804" s="22"/>
      <c r="O2804" s="22" t="s">
        <v>859</v>
      </c>
    </row>
    <row collapsed="false" customFormat="false" customHeight="false" hidden="false" ht="12.1" outlineLevel="0" r="2805">
      <c r="A2805" s="21" t="n">
        <v>46197.621875</v>
      </c>
      <c r="B2805" s="22" t="s">
        <v>549</v>
      </c>
      <c r="C2805" s="22" t="s">
        <v>943</v>
      </c>
      <c r="D2805" s="22" t="s">
        <v>549</v>
      </c>
      <c r="E2805" s="22" t="s">
        <v>549</v>
      </c>
      <c r="F2805" s="22" t="s">
        <v>20</v>
      </c>
      <c r="G2805" s="23" t="n">
        <v>1</v>
      </c>
      <c r="H2805" s="24" t="n">
        <v>59.84</v>
      </c>
      <c r="I2805" s="24" t="n">
        <v>59.84</v>
      </c>
      <c r="J2805" s="24" t="n">
        <v>0</v>
      </c>
      <c r="K2805" s="24" t="n">
        <v>-0</v>
      </c>
      <c r="L2805" s="24" t="n">
        <v>-0</v>
      </c>
      <c r="M2805" s="6" t="s">
        <f>=I2805+J2805+K2805+L2805</f>
      </c>
      <c r="N2805" s="22"/>
      <c r="O2805" s="22" t="s">
        <v>643</v>
      </c>
    </row>
    <row collapsed="false" customFormat="false" customHeight="false" hidden="false" ht="12.1" outlineLevel="0" r="2806">
      <c r="A2806" s="20" t="n">
        <v>46197.922418981</v>
      </c>
      <c r="B2806" s="16" t="s">
        <v>385</v>
      </c>
      <c r="C2806" s="16" t="s">
        <v>539</v>
      </c>
      <c r="D2806" s="16" t="s">
        <v>380</v>
      </c>
      <c r="E2806" s="16" t="s">
        <v>18</v>
      </c>
      <c r="F2806" s="16" t="s">
        <v>20</v>
      </c>
      <c r="G2806" s="7" t="n">
        <v>10</v>
      </c>
      <c r="H2806" s="6" t="n">
        <v>18.72</v>
      </c>
      <c r="I2806" s="6" t="n">
        <v>-187.2</v>
      </c>
      <c r="J2806" s="6" t="n">
        <v>-0</v>
      </c>
      <c r="K2806" s="6" t="n">
        <v>-0.09</v>
      </c>
      <c r="L2806" s="6" t="n">
        <v>-0</v>
      </c>
      <c r="M2806" s="6" t="s">
        <f>=I2806+J2806+K2806+L2806</f>
      </c>
      <c r="N2806" s="16"/>
      <c r="O2806" s="16" t="s">
        <v>859</v>
      </c>
    </row>
    <row collapsed="false" customFormat="false" customHeight="false" hidden="false" ht="12.1" outlineLevel="0" r="2807">
      <c r="A2807" s="20" t="n">
        <v>46197.922824074</v>
      </c>
      <c r="B2807" s="16" t="s">
        <v>23</v>
      </c>
      <c r="C2807" s="16" t="s">
        <v>603</v>
      </c>
      <c r="D2807" s="16" t="s">
        <v>380</v>
      </c>
      <c r="E2807" s="16" t="s">
        <v>18</v>
      </c>
      <c r="F2807" s="16" t="s">
        <v>20</v>
      </c>
      <c r="G2807" s="7" t="n">
        <v>1</v>
      </c>
      <c r="H2807" s="6" t="n">
        <v>84.2</v>
      </c>
      <c r="I2807" s="6" t="n">
        <v>-84.2</v>
      </c>
      <c r="J2807" s="6" t="n">
        <v>-0</v>
      </c>
      <c r="K2807" s="6" t="n">
        <v>-0.04</v>
      </c>
      <c r="L2807" s="6" t="n">
        <v>-0</v>
      </c>
      <c r="M2807" s="6" t="s">
        <f>=I2807+J2807+K2807+L2807</f>
      </c>
      <c r="N2807" s="16"/>
      <c r="O2807" s="16" t="s">
        <v>859</v>
      </c>
    </row>
    <row collapsed="false" customFormat="false" customHeight="false" hidden="false" ht="12.1" outlineLevel="0" r="2808">
      <c r="A2808" s="20" t="n">
        <v>46197.922824074</v>
      </c>
      <c r="B2808" s="16" t="s">
        <v>23</v>
      </c>
      <c r="C2808" s="16" t="s">
        <v>603</v>
      </c>
      <c r="D2808" s="16" t="s">
        <v>380</v>
      </c>
      <c r="E2808" s="16" t="s">
        <v>18</v>
      </c>
      <c r="F2808" s="16" t="s">
        <v>20</v>
      </c>
      <c r="G2808" s="7" t="n">
        <v>2</v>
      </c>
      <c r="H2808" s="6" t="n">
        <v>84.2</v>
      </c>
      <c r="I2808" s="6" t="n">
        <v>-168.4</v>
      </c>
      <c r="J2808" s="6" t="n">
        <v>-0</v>
      </c>
      <c r="K2808" s="6" t="n">
        <v>-0.08</v>
      </c>
      <c r="L2808" s="6" t="n">
        <v>-0</v>
      </c>
      <c r="M2808" s="6" t="s">
        <f>=I2808+J2808+K2808+L2808</f>
      </c>
      <c r="N2808" s="16"/>
      <c r="O2808" s="16" t="s">
        <v>859</v>
      </c>
    </row>
    <row collapsed="false" customFormat="false" customHeight="false" hidden="false" ht="12.1" outlineLevel="0" r="2809">
      <c r="A2809" s="21" t="n">
        <v>46198.510740741</v>
      </c>
      <c r="B2809" s="22" t="s">
        <v>549</v>
      </c>
      <c r="C2809" s="22" t="s">
        <v>944</v>
      </c>
      <c r="D2809" s="22" t="s">
        <v>549</v>
      </c>
      <c r="E2809" s="22" t="s">
        <v>549</v>
      </c>
      <c r="F2809" s="22" t="s">
        <v>20</v>
      </c>
      <c r="G2809" s="23" t="n">
        <v>1</v>
      </c>
      <c r="H2809" s="24" t="n">
        <v>14</v>
      </c>
      <c r="I2809" s="24" t="n">
        <v>14</v>
      </c>
      <c r="J2809" s="24" t="n">
        <v>0</v>
      </c>
      <c r="K2809" s="24" t="n">
        <v>-0</v>
      </c>
      <c r="L2809" s="24" t="n">
        <v>-0</v>
      </c>
      <c r="M2809" s="6" t="s">
        <f>=I2809+J2809+K2809+L2809</f>
      </c>
      <c r="N2809" s="22"/>
      <c r="O2809" s="22" t="s">
        <v>859</v>
      </c>
    </row>
    <row collapsed="false" customFormat="false" customHeight="false" hidden="false" ht="12.1" outlineLevel="0" r="2810">
      <c r="A2810" s="20" t="n">
        <v>46198.736296296</v>
      </c>
      <c r="B2810" s="16" t="s">
        <v>23</v>
      </c>
      <c r="C2810" s="16" t="s">
        <v>603</v>
      </c>
      <c r="D2810" s="16" t="s">
        <v>380</v>
      </c>
      <c r="E2810" s="16" t="s">
        <v>18</v>
      </c>
      <c r="F2810" s="16" t="s">
        <v>20</v>
      </c>
      <c r="G2810" s="7" t="n">
        <v>1</v>
      </c>
      <c r="H2810" s="6" t="n">
        <v>78.54</v>
      </c>
      <c r="I2810" s="6" t="n">
        <v>-78.54</v>
      </c>
      <c r="J2810" s="6" t="n">
        <v>-0</v>
      </c>
      <c r="K2810" s="6" t="n">
        <v>-0.04</v>
      </c>
      <c r="L2810" s="6" t="n">
        <v>-0</v>
      </c>
      <c r="M2810" s="6" t="s">
        <f>=I2810+J2810+K2810+L2810</f>
      </c>
      <c r="N2810" s="16"/>
      <c r="O2810" s="16" t="s">
        <v>859</v>
      </c>
    </row>
    <row collapsed="false" customFormat="false" customHeight="false" hidden="false" ht="12.1" outlineLevel="0" r="2811">
      <c r="A2811" s="33" t="n">
        <v>46198.815416667</v>
      </c>
      <c r="B2811" s="34" t="s">
        <v>597</v>
      </c>
      <c r="C2811" s="34" t="s">
        <v>945</v>
      </c>
      <c r="D2811" s="34" t="s">
        <v>597</v>
      </c>
      <c r="E2811" s="34" t="s">
        <v>597</v>
      </c>
      <c r="F2811" s="34" t="s">
        <v>20</v>
      </c>
      <c r="G2811" s="35" t="n">
        <v>1</v>
      </c>
      <c r="H2811" s="36" t="n">
        <v>-0.09</v>
      </c>
      <c r="I2811" s="36" t="n">
        <v>-0.09</v>
      </c>
      <c r="J2811" s="36" t="n">
        <v>0</v>
      </c>
      <c r="K2811" s="36" t="n">
        <v>-0</v>
      </c>
      <c r="L2811" s="36" t="n">
        <v>-0</v>
      </c>
      <c r="M2811" s="6" t="s">
        <f>=I2811+J2811+K2811+L2811</f>
      </c>
      <c r="N2811" s="34"/>
      <c r="O2811" s="34" t="s">
        <v>859</v>
      </c>
    </row>
    <row collapsed="false" customFormat="false" customHeight="false" hidden="false" ht="12.1" outlineLevel="0" r="2812">
      <c r="A2812" s="20" t="n">
        <v>46199.573043981</v>
      </c>
      <c r="B2812" s="16" t="s">
        <v>128</v>
      </c>
      <c r="C2812" s="16" t="s">
        <v>946</v>
      </c>
      <c r="D2812" s="16" t="s">
        <v>380</v>
      </c>
      <c r="E2812" s="16" t="s">
        <v>92</v>
      </c>
      <c r="F2812" s="16" t="s">
        <v>20</v>
      </c>
      <c r="G2812" s="7" t="n">
        <v>4</v>
      </c>
      <c r="H2812" s="6" t="n">
        <v>100</v>
      </c>
      <c r="I2812" s="6" t="n">
        <v>-4000</v>
      </c>
      <c r="J2812" s="6" t="n">
        <v>-0</v>
      </c>
      <c r="K2812" s="6" t="n">
        <v>-0</v>
      </c>
      <c r="L2812" s="6" t="n">
        <v>-0</v>
      </c>
      <c r="M2812" s="6" t="s">
        <f>=I2812+J2812+K2812+L2812</f>
      </c>
      <c r="N2812" s="16"/>
      <c r="O2812" s="16" t="s">
        <v>869</v>
      </c>
    </row>
    <row collapsed="false" customFormat="false" customHeight="false" hidden="false" ht="12.1" outlineLevel="0" r="2813">
      <c r="A2813" s="21" t="n">
        <v>46199.67056713</v>
      </c>
      <c r="B2813" s="22" t="s">
        <v>549</v>
      </c>
      <c r="C2813" s="22" t="s">
        <v>947</v>
      </c>
      <c r="D2813" s="22" t="s">
        <v>549</v>
      </c>
      <c r="E2813" s="22" t="s">
        <v>549</v>
      </c>
      <c r="F2813" s="22" t="s">
        <v>20</v>
      </c>
      <c r="G2813" s="23" t="n">
        <v>1</v>
      </c>
      <c r="H2813" s="24" t="n">
        <v>30.82</v>
      </c>
      <c r="I2813" s="24" t="n">
        <v>30.82</v>
      </c>
      <c r="J2813" s="24" t="n">
        <v>0</v>
      </c>
      <c r="K2813" s="24" t="n">
        <v>-0</v>
      </c>
      <c r="L2813" s="24" t="n">
        <v>-0</v>
      </c>
      <c r="M2813" s="6" t="s">
        <f>=I2813+J2813+K2813+L2813</f>
      </c>
      <c r="N2813" s="22"/>
      <c r="O2813" s="22" t="s">
        <v>869</v>
      </c>
    </row>
    <row collapsed="false" customFormat="false" customHeight="false" hidden="false" ht="12.1" outlineLevel="0" r="2814">
      <c r="A2814" s="33" t="n">
        <v>46199.815601852</v>
      </c>
      <c r="B2814" s="34" t="s">
        <v>597</v>
      </c>
      <c r="C2814" s="34" t="s">
        <v>948</v>
      </c>
      <c r="D2814" s="34" t="s">
        <v>597</v>
      </c>
      <c r="E2814" s="34" t="s">
        <v>597</v>
      </c>
      <c r="F2814" s="34" t="s">
        <v>20</v>
      </c>
      <c r="G2814" s="35" t="n">
        <v>1</v>
      </c>
      <c r="H2814" s="36" t="n">
        <v>-0.02</v>
      </c>
      <c r="I2814" s="36" t="n">
        <v>-0.02</v>
      </c>
      <c r="J2814" s="36" t="n">
        <v>0</v>
      </c>
      <c r="K2814" s="36" t="n">
        <v>-0</v>
      </c>
      <c r="L2814" s="36" t="n">
        <v>-0</v>
      </c>
      <c r="M2814" s="6" t="s">
        <f>=I2814+J2814+K2814+L2814</f>
      </c>
      <c r="N2814" s="34"/>
      <c r="O2814" s="34" t="s">
        <v>859</v>
      </c>
    </row>
    <row collapsed="false" customFormat="false" customHeight="false" hidden="false" ht="12.1" outlineLevel="0" r="2815">
      <c r="A2815" s="21" t="n">
        <v>46204.604525463</v>
      </c>
      <c r="B2815" s="22" t="s">
        <v>549</v>
      </c>
      <c r="C2815" s="22" t="s">
        <v>949</v>
      </c>
      <c r="D2815" s="22" t="s">
        <v>549</v>
      </c>
      <c r="E2815" s="22" t="s">
        <v>549</v>
      </c>
      <c r="F2815" s="22" t="s">
        <v>20</v>
      </c>
      <c r="G2815" s="23" t="n">
        <v>1</v>
      </c>
      <c r="H2815" s="24" t="n">
        <v>51.78</v>
      </c>
      <c r="I2815" s="24" t="n">
        <v>51.78</v>
      </c>
      <c r="J2815" s="24" t="n">
        <v>0</v>
      </c>
      <c r="K2815" s="24" t="n">
        <v>-0</v>
      </c>
      <c r="L2815" s="24" t="n">
        <v>-0</v>
      </c>
      <c r="M2815" s="6" t="s">
        <f>=I2815+J2815+K2815+L2815</f>
      </c>
      <c r="N2815" s="22"/>
      <c r="O2815" s="22" t="s">
        <v>865</v>
      </c>
    </row>
    <row collapsed="false" customFormat="false" customHeight="false" hidden="false" ht="12.1" outlineLevel="0" r="2816">
      <c r="A2816" s="21" t="n">
        <v>46204.764618056</v>
      </c>
      <c r="B2816" s="22" t="s">
        <v>894</v>
      </c>
      <c r="C2816" s="22" t="s">
        <v>950</v>
      </c>
      <c r="D2816" s="22" t="s">
        <v>549</v>
      </c>
      <c r="E2816" s="22" t="s">
        <v>549</v>
      </c>
      <c r="F2816" s="22" t="s">
        <v>20</v>
      </c>
      <c r="G2816" s="23" t="n">
        <v>1410.8</v>
      </c>
      <c r="H2816" s="24" t="n">
        <v>1</v>
      </c>
      <c r="I2816" s="24" t="n">
        <v>1410.8</v>
      </c>
      <c r="J2816" s="24" t="n">
        <v>0</v>
      </c>
      <c r="K2816" s="24" t="n">
        <v>-0</v>
      </c>
      <c r="L2816" s="24" t="n">
        <v>-0</v>
      </c>
      <c r="M2816" s="6" t="s">
        <f>=I2816+J2816+K2816+L2816</f>
      </c>
      <c r="N2816" s="22"/>
      <c r="O2816" s="22" t="s">
        <v>643</v>
      </c>
    </row>
    <row collapsed="false" customFormat="false" customHeight="false" hidden="false" ht="12.1" outlineLevel="0" r="2817">
      <c r="A2817" s="21" t="n">
        <v>46205.020636574</v>
      </c>
      <c r="B2817" s="22" t="s">
        <v>535</v>
      </c>
      <c r="C2817" s="22" t="s">
        <v>338</v>
      </c>
      <c r="D2817" s="22" t="s">
        <v>535</v>
      </c>
      <c r="E2817" s="22" t="s">
        <v>535</v>
      </c>
      <c r="F2817" s="22" t="s">
        <v>20</v>
      </c>
      <c r="G2817" s="23" t="n">
        <v>1</v>
      </c>
      <c r="H2817" s="24" t="n">
        <v>60</v>
      </c>
      <c r="I2817" s="24" t="n">
        <v>60</v>
      </c>
      <c r="J2817" s="24" t="n">
        <v>0</v>
      </c>
      <c r="K2817" s="24" t="n">
        <v>-0</v>
      </c>
      <c r="L2817" s="24" t="n">
        <v>-0</v>
      </c>
      <c r="M2817" s="6" t="s">
        <f>=I2817+J2817+K2817+L2817</f>
      </c>
      <c r="N2817" s="22"/>
      <c r="O2817" s="22" t="s">
        <v>536</v>
      </c>
    </row>
    <row collapsed="false" customFormat="false" customHeight="false" hidden="false" ht="12.1" outlineLevel="0" r="2818">
      <c r="A2818" s="20" t="n">
        <v>46205.433958333</v>
      </c>
      <c r="B2818" s="16" t="s">
        <v>96</v>
      </c>
      <c r="C2818" s="16" t="s">
        <v>616</v>
      </c>
      <c r="D2818" s="16" t="s">
        <v>380</v>
      </c>
      <c r="E2818" s="16" t="s">
        <v>92</v>
      </c>
      <c r="F2818" s="16" t="s">
        <v>20</v>
      </c>
      <c r="G2818" s="7" t="n">
        <v>1</v>
      </c>
      <c r="H2818" s="6" t="n">
        <v>55.558</v>
      </c>
      <c r="I2818" s="6" t="n">
        <v>-555.58</v>
      </c>
      <c r="J2818" s="6" t="n">
        <v>-26.07</v>
      </c>
      <c r="K2818" s="6" t="n">
        <v>-1.48</v>
      </c>
      <c r="L2818" s="6" t="n">
        <v>-0</v>
      </c>
      <c r="M2818" s="6" t="s">
        <f>=I2818+J2818+K2818+L2818</f>
      </c>
      <c r="N2818" s="16"/>
      <c r="O2818" s="16" t="s">
        <v>536</v>
      </c>
    </row>
    <row collapsed="false" customFormat="false" customHeight="false" hidden="false" ht="12.1" outlineLevel="0" r="2819">
      <c r="A2819" s="21" t="n">
        <v>46207.877418981</v>
      </c>
      <c r="B2819" s="22" t="s">
        <v>535</v>
      </c>
      <c r="C2819" s="22" t="s">
        <v>194</v>
      </c>
      <c r="D2819" s="22" t="s">
        <v>535</v>
      </c>
      <c r="E2819" s="22" t="s">
        <v>535</v>
      </c>
      <c r="F2819" s="22" t="s">
        <v>20</v>
      </c>
      <c r="G2819" s="23" t="n">
        <v>1</v>
      </c>
      <c r="H2819" s="24" t="n">
        <v>1000</v>
      </c>
      <c r="I2819" s="24" t="n">
        <v>1000</v>
      </c>
      <c r="J2819" s="24" t="n">
        <v>0</v>
      </c>
      <c r="K2819" s="24" t="n">
        <v>-0</v>
      </c>
      <c r="L2819" s="24" t="n">
        <v>-0</v>
      </c>
      <c r="M2819" s="6" t="s">
        <f>=I2819+J2819+K2819+L2819</f>
      </c>
      <c r="N2819" s="22"/>
      <c r="O2819" s="22" t="s">
        <v>859</v>
      </c>
    </row>
    <row collapsed="false" customFormat="false" customHeight="false" hidden="false" ht="12.1" outlineLevel="0" r="2820">
      <c r="A2820" s="20" t="n">
        <v>46208.543460648</v>
      </c>
      <c r="B2820" s="16" t="s">
        <v>386</v>
      </c>
      <c r="C2820" s="16" t="s">
        <v>540</v>
      </c>
      <c r="D2820" s="16" t="s">
        <v>380</v>
      </c>
      <c r="E2820" s="16" t="s">
        <v>18</v>
      </c>
      <c r="F2820" s="16" t="s">
        <v>20</v>
      </c>
      <c r="G2820" s="7" t="n">
        <v>400</v>
      </c>
      <c r="H2820" s="6" t="n">
        <v>2.491</v>
      </c>
      <c r="I2820" s="6" t="n">
        <v>-996.4</v>
      </c>
      <c r="J2820" s="6" t="n">
        <v>-0</v>
      </c>
      <c r="K2820" s="6" t="n">
        <v>-0.49</v>
      </c>
      <c r="L2820" s="6" t="n">
        <v>-0</v>
      </c>
      <c r="M2820" s="6" t="s">
        <f>=I2820+J2820+K2820+L2820</f>
      </c>
      <c r="N2820" s="16"/>
      <c r="O2820" s="16" t="s">
        <v>859</v>
      </c>
    </row>
    <row collapsed="false" customFormat="false" customHeight="false" hidden="false" ht="12.1" outlineLevel="0" r="2821">
      <c r="A2821" s="21" t="n">
        <v>46209.493125</v>
      </c>
      <c r="B2821" s="22" t="s">
        <v>535</v>
      </c>
      <c r="C2821" s="22" t="s">
        <v>174</v>
      </c>
      <c r="D2821" s="22" t="s">
        <v>535</v>
      </c>
      <c r="E2821" s="22" t="s">
        <v>535</v>
      </c>
      <c r="F2821" s="22" t="s">
        <v>20</v>
      </c>
      <c r="G2821" s="23" t="n">
        <v>1</v>
      </c>
      <c r="H2821" s="24" t="n">
        <v>1</v>
      </c>
      <c r="I2821" s="24" t="n">
        <v>4107.84</v>
      </c>
      <c r="J2821" s="24" t="n">
        <v>0</v>
      </c>
      <c r="K2821" s="24" t="n">
        <v>-0</v>
      </c>
      <c r="L2821" s="24" t="n">
        <v>-0</v>
      </c>
      <c r="M2821" s="6" t="s">
        <f>=I2821+J2821+K2821+L2821</f>
      </c>
      <c r="N2821" s="22"/>
      <c r="O2821" s="22" t="s">
        <v>596</v>
      </c>
    </row>
    <row collapsed="false" customFormat="false" customHeight="false" hidden="false" ht="12.1" outlineLevel="0" r="2822">
      <c r="A2822" s="20" t="n">
        <v>46209.493263889</v>
      </c>
      <c r="B2822" s="16" t="s">
        <v>27</v>
      </c>
      <c r="C2822" s="16" t="s">
        <v>582</v>
      </c>
      <c r="D2822" s="16" t="s">
        <v>380</v>
      </c>
      <c r="E2822" s="16" t="s">
        <v>18</v>
      </c>
      <c r="F2822" s="16" t="s">
        <v>20</v>
      </c>
      <c r="G2822" s="7" t="n">
        <v>15</v>
      </c>
      <c r="H2822" s="6" t="n">
        <v>253.72</v>
      </c>
      <c r="I2822" s="6" t="n">
        <v>-3805.8</v>
      </c>
      <c r="J2822" s="6" t="n">
        <v>-0</v>
      </c>
      <c r="K2822" s="6" t="n">
        <v>-0</v>
      </c>
      <c r="L2822" s="6" t="n">
        <v>-0</v>
      </c>
      <c r="M2822" s="6" t="s">
        <f>=I2822+J2822+K2822+L2822</f>
      </c>
      <c r="N2822" s="16"/>
      <c r="O2822" s="16" t="s">
        <v>596</v>
      </c>
    </row>
    <row collapsed="false" customFormat="false" customHeight="false" hidden="false" ht="12.1" outlineLevel="0" r="2823">
      <c r="A2823" s="20" t="n">
        <v>46209.493449074</v>
      </c>
      <c r="B2823" s="16" t="s">
        <v>27</v>
      </c>
      <c r="C2823" s="16" t="s">
        <v>582</v>
      </c>
      <c r="D2823" s="16" t="s">
        <v>380</v>
      </c>
      <c r="E2823" s="16" t="s">
        <v>18</v>
      </c>
      <c r="F2823" s="16" t="s">
        <v>20</v>
      </c>
      <c r="G2823" s="7" t="n">
        <v>1</v>
      </c>
      <c r="H2823" s="6" t="n">
        <v>253.58</v>
      </c>
      <c r="I2823" s="6" t="n">
        <v>-253.58</v>
      </c>
      <c r="J2823" s="6" t="n">
        <v>-0</v>
      </c>
      <c r="K2823" s="6" t="n">
        <v>-0</v>
      </c>
      <c r="L2823" s="6" t="n">
        <v>-0</v>
      </c>
      <c r="M2823" s="6" t="s">
        <f>=I2823+J2823+K2823+L2823</f>
      </c>
      <c r="N2823" s="16"/>
      <c r="O2823" s="16" t="s">
        <v>596</v>
      </c>
    </row>
    <row collapsed="false" customFormat="false" customHeight="false" hidden="false" ht="12.1" outlineLevel="0" r="2824">
      <c r="A2824" s="20" t="n">
        <v>46209.493611111</v>
      </c>
      <c r="B2824" s="16" t="s">
        <v>83</v>
      </c>
      <c r="C2824" s="16" t="s">
        <v>687</v>
      </c>
      <c r="D2824" s="16" t="s">
        <v>380</v>
      </c>
      <c r="E2824" s="16" t="s">
        <v>50</v>
      </c>
      <c r="F2824" s="16" t="s">
        <v>20</v>
      </c>
      <c r="G2824" s="7" t="n">
        <v>8</v>
      </c>
      <c r="H2824" s="6" t="n">
        <v>5.4</v>
      </c>
      <c r="I2824" s="6" t="n">
        <v>-43.2</v>
      </c>
      <c r="J2824" s="6" t="n">
        <v>-0</v>
      </c>
      <c r="K2824" s="6" t="n">
        <v>-0</v>
      </c>
      <c r="L2824" s="6" t="n">
        <v>-0</v>
      </c>
      <c r="M2824" s="6" t="s">
        <f>=I2824+J2824+K2824+L2824</f>
      </c>
      <c r="N2824" s="16"/>
      <c r="O2824" s="16" t="s">
        <v>596</v>
      </c>
    </row>
    <row collapsed="false" customFormat="false" customHeight="false" hidden="false" ht="12.1" outlineLevel="0" r="2825">
      <c r="A2825" s="20" t="n">
        <v>46209.912743056</v>
      </c>
      <c r="B2825" s="16" t="s">
        <v>83</v>
      </c>
      <c r="C2825" s="16" t="s">
        <v>687</v>
      </c>
      <c r="D2825" s="16" t="s">
        <v>380</v>
      </c>
      <c r="E2825" s="16" t="s">
        <v>50</v>
      </c>
      <c r="F2825" s="16" t="s">
        <v>20</v>
      </c>
      <c r="G2825" s="7" t="n">
        <v>1</v>
      </c>
      <c r="H2825" s="6" t="n">
        <v>5.23</v>
      </c>
      <c r="I2825" s="6" t="n">
        <v>-5.23</v>
      </c>
      <c r="J2825" s="6" t="n">
        <v>-0</v>
      </c>
      <c r="K2825" s="6" t="n">
        <v>-0</v>
      </c>
      <c r="L2825" s="6" t="n">
        <v>-0</v>
      </c>
      <c r="M2825" s="6" t="s">
        <f>=I2825+J2825+K2825+L2825</f>
      </c>
      <c r="N2825" s="16"/>
      <c r="O2825" s="16" t="s">
        <v>596</v>
      </c>
    </row>
    <row collapsed="false" customFormat="false" customHeight="false" hidden="false" ht="12.1" outlineLevel="0" r="2826">
      <c r="A2826" s="21" t="n">
        <v>46209.91650463</v>
      </c>
      <c r="B2826" s="22" t="s">
        <v>535</v>
      </c>
      <c r="C2826" s="22" t="s">
        <v>194</v>
      </c>
      <c r="D2826" s="22" t="s">
        <v>535</v>
      </c>
      <c r="E2826" s="22" t="s">
        <v>535</v>
      </c>
      <c r="F2826" s="22" t="s">
        <v>20</v>
      </c>
      <c r="G2826" s="23" t="n">
        <v>1</v>
      </c>
      <c r="H2826" s="24" t="n">
        <v>200</v>
      </c>
      <c r="I2826" s="24" t="n">
        <v>200</v>
      </c>
      <c r="J2826" s="24" t="n">
        <v>0</v>
      </c>
      <c r="K2826" s="24" t="n">
        <v>-0</v>
      </c>
      <c r="L2826" s="24" t="n">
        <v>-0</v>
      </c>
      <c r="M2826" s="6" t="s">
        <f>=I2826+J2826+K2826+L2826</f>
      </c>
      <c r="N2826" s="22"/>
      <c r="O2826" s="22" t="s">
        <v>859</v>
      </c>
    </row>
    <row collapsed="false" customFormat="false" customHeight="false" hidden="false" ht="12.1" outlineLevel="0" r="2827">
      <c r="A2827" s="20" t="n">
        <v>46209.917013889</v>
      </c>
      <c r="B2827" s="16" t="s">
        <v>23</v>
      </c>
      <c r="C2827" s="16" t="s">
        <v>603</v>
      </c>
      <c r="D2827" s="16" t="s">
        <v>380</v>
      </c>
      <c r="E2827" s="16" t="s">
        <v>18</v>
      </c>
      <c r="F2827" s="16" t="s">
        <v>20</v>
      </c>
      <c r="G2827" s="7" t="n">
        <v>2</v>
      </c>
      <c r="H2827" s="6" t="n">
        <v>77.7</v>
      </c>
      <c r="I2827" s="6" t="n">
        <v>-155.4</v>
      </c>
      <c r="J2827" s="6" t="n">
        <v>-0</v>
      </c>
      <c r="K2827" s="6" t="n">
        <v>-0.08</v>
      </c>
      <c r="L2827" s="6" t="n">
        <v>-0</v>
      </c>
      <c r="M2827" s="6" t="s">
        <f>=I2827+J2827+K2827+L2827</f>
      </c>
      <c r="N2827" s="16"/>
      <c r="O2827" s="16" t="s">
        <v>859</v>
      </c>
    </row>
    <row collapsed="false" customFormat="false" customHeight="false" hidden="false" ht="12.1" outlineLevel="0" r="2828">
      <c r="A2828" s="20" t="n">
        <v>46209.9178125</v>
      </c>
      <c r="B2828" s="16" t="s">
        <v>58</v>
      </c>
      <c r="C2828" s="16" t="s">
        <v>682</v>
      </c>
      <c r="D2828" s="16" t="s">
        <v>380</v>
      </c>
      <c r="E2828" s="16" t="s">
        <v>50</v>
      </c>
      <c r="F2828" s="16" t="s">
        <v>20</v>
      </c>
      <c r="G2828" s="7" t="n">
        <v>2</v>
      </c>
      <c r="H2828" s="6" t="n">
        <v>155.56</v>
      </c>
      <c r="I2828" s="6" t="n">
        <v>-311.12</v>
      </c>
      <c r="J2828" s="6" t="n">
        <v>-0</v>
      </c>
      <c r="K2828" s="6" t="n">
        <v>-0</v>
      </c>
      <c r="L2828" s="6" t="n">
        <v>-0</v>
      </c>
      <c r="M2828" s="6" t="s">
        <f>=I2828+J2828+K2828+L2828</f>
      </c>
      <c r="N2828" s="16"/>
      <c r="O2828" s="16" t="s">
        <v>679</v>
      </c>
    </row>
    <row collapsed="false" customFormat="false" customHeight="false" hidden="false" ht="12.1" outlineLevel="0" r="2829">
      <c r="A2829" s="21" t="n">
        <v>46210.74630787</v>
      </c>
      <c r="B2829" s="22" t="s">
        <v>644</v>
      </c>
      <c r="C2829" s="22" t="s">
        <v>652</v>
      </c>
      <c r="D2829" s="22" t="s">
        <v>549</v>
      </c>
      <c r="E2829" s="22" t="s">
        <v>549</v>
      </c>
      <c r="F2829" s="22" t="s">
        <v>20</v>
      </c>
      <c r="G2829" s="23" t="n">
        <v>1</v>
      </c>
      <c r="H2829" s="24" t="n">
        <v>1600</v>
      </c>
      <c r="I2829" s="24" t="n">
        <v>1600</v>
      </c>
      <c r="J2829" s="24" t="n">
        <v>0</v>
      </c>
      <c r="K2829" s="24" t="n">
        <v>-0</v>
      </c>
      <c r="L2829" s="24" t="n">
        <v>-0</v>
      </c>
      <c r="M2829" s="6" t="s">
        <f>=I2829+J2829+K2829+L2829</f>
      </c>
      <c r="N2829" s="22"/>
      <c r="O2829" s="22" t="s">
        <v>869</v>
      </c>
    </row>
    <row collapsed="false" customFormat="false" customHeight="false" hidden="false" ht="12.1" outlineLevel="0" r="2830">
      <c r="A2830" s="33" t="n">
        <v>46210.814282407</v>
      </c>
      <c r="B2830" s="34" t="s">
        <v>597</v>
      </c>
      <c r="C2830" s="34" t="s">
        <v>951</v>
      </c>
      <c r="D2830" s="34" t="s">
        <v>597</v>
      </c>
      <c r="E2830" s="34" t="s">
        <v>597</v>
      </c>
      <c r="F2830" s="34" t="s">
        <v>20</v>
      </c>
      <c r="G2830" s="35" t="n">
        <v>1</v>
      </c>
      <c r="H2830" s="36" t="n">
        <v>-0.23</v>
      </c>
      <c r="I2830" s="36" t="n">
        <v>-0.23</v>
      </c>
      <c r="J2830" s="36" t="n">
        <v>0</v>
      </c>
      <c r="K2830" s="36" t="n">
        <v>-0</v>
      </c>
      <c r="L2830" s="36" t="n">
        <v>-0</v>
      </c>
      <c r="M2830" s="6" t="s">
        <f>=I2830+J2830+K2830+L2830</f>
      </c>
      <c r="N2830" s="34"/>
      <c r="O2830" s="34" t="s">
        <v>859</v>
      </c>
    </row>
    <row collapsed="false" customFormat="false" customHeight="false" hidden="false" ht="12.1" outlineLevel="0" r="2831">
      <c r="A2831" s="20" t="n">
        <v>46210.865925926</v>
      </c>
      <c r="B2831" s="16" t="s">
        <v>128</v>
      </c>
      <c r="C2831" s="16" t="s">
        <v>946</v>
      </c>
      <c r="D2831" s="16" t="s">
        <v>380</v>
      </c>
      <c r="E2831" s="16" t="s">
        <v>92</v>
      </c>
      <c r="F2831" s="16" t="s">
        <v>20</v>
      </c>
      <c r="G2831" s="7" t="n">
        <v>1</v>
      </c>
      <c r="H2831" s="6" t="n">
        <v>98.4</v>
      </c>
      <c r="I2831" s="6" t="n">
        <v>-984</v>
      </c>
      <c r="J2831" s="6" t="n">
        <v>-5.42</v>
      </c>
      <c r="K2831" s="6" t="n">
        <v>-0.48</v>
      </c>
      <c r="L2831" s="6" t="n">
        <v>-0</v>
      </c>
      <c r="M2831" s="6" t="s">
        <f>=I2831+J2831+K2831+L2831</f>
      </c>
      <c r="N2831" s="16"/>
      <c r="O2831" s="16" t="s">
        <v>869</v>
      </c>
    </row>
    <row collapsed="false" customFormat="false" customHeight="false" hidden="false" ht="12.1" outlineLevel="0" r="2832">
      <c r="A2832" s="20" t="n">
        <v>46211.731805556</v>
      </c>
      <c r="B2832" s="16" t="s">
        <v>73</v>
      </c>
      <c r="C2832" s="16" t="s">
        <v>565</v>
      </c>
      <c r="D2832" s="16" t="s">
        <v>380</v>
      </c>
      <c r="E2832" s="16" t="s">
        <v>50</v>
      </c>
      <c r="F2832" s="16" t="s">
        <v>20</v>
      </c>
      <c r="G2832" s="7" t="n">
        <v>8</v>
      </c>
      <c r="H2832" s="6" t="n">
        <v>2.0322</v>
      </c>
      <c r="I2832" s="6" t="n">
        <v>-16.26</v>
      </c>
      <c r="J2832" s="6" t="n">
        <v>-0</v>
      </c>
      <c r="K2832" s="6" t="n">
        <v>-0</v>
      </c>
      <c r="L2832" s="6" t="n">
        <v>-0</v>
      </c>
      <c r="M2832" s="6" t="s">
        <f>=I2832+J2832+K2832+L2832</f>
      </c>
      <c r="N2832" s="16"/>
      <c r="O2832" s="16" t="s">
        <v>536</v>
      </c>
    </row>
    <row collapsed="false" customFormat="false" customHeight="false" hidden="false" ht="12.1" outlineLevel="0" r="2833">
      <c r="A2833" s="33" t="n">
        <v>46211.817326389</v>
      </c>
      <c r="B2833" s="34" t="s">
        <v>597</v>
      </c>
      <c r="C2833" s="34" t="s">
        <v>952</v>
      </c>
      <c r="D2833" s="34" t="s">
        <v>597</v>
      </c>
      <c r="E2833" s="34" t="s">
        <v>597</v>
      </c>
      <c r="F2833" s="34" t="s">
        <v>20</v>
      </c>
      <c r="G2833" s="35" t="n">
        <v>1</v>
      </c>
      <c r="H2833" s="36" t="n">
        <v>-0.2</v>
      </c>
      <c r="I2833" s="36" t="n">
        <v>-0.2</v>
      </c>
      <c r="J2833" s="36" t="n">
        <v>0</v>
      </c>
      <c r="K2833" s="36" t="n">
        <v>-0</v>
      </c>
      <c r="L2833" s="36" t="n">
        <v>-0</v>
      </c>
      <c r="M2833" s="6" t="s">
        <f>=I2833+J2833+K2833+L2833</f>
      </c>
      <c r="N2833" s="34"/>
      <c r="O2833" s="34" t="s">
        <v>869</v>
      </c>
    </row>
    <row collapsed="false" customFormat="false" customHeight="false" hidden="false" ht="12.1" outlineLevel="0" r="2834">
      <c r="A2834" s="21" t="n">
        <v>46212.262256944</v>
      </c>
      <c r="B2834" s="22" t="s">
        <v>535</v>
      </c>
      <c r="C2834" s="22" t="s">
        <v>174</v>
      </c>
      <c r="D2834" s="22" t="s">
        <v>535</v>
      </c>
      <c r="E2834" s="22" t="s">
        <v>535</v>
      </c>
      <c r="F2834" s="22" t="s">
        <v>20</v>
      </c>
      <c r="G2834" s="23" t="n">
        <v>1</v>
      </c>
      <c r="H2834" s="24" t="n">
        <v>1</v>
      </c>
      <c r="I2834" s="24" t="n">
        <v>400</v>
      </c>
      <c r="J2834" s="24" t="n">
        <v>0</v>
      </c>
      <c r="K2834" s="24" t="n">
        <v>-0</v>
      </c>
      <c r="L2834" s="24" t="n">
        <v>-0</v>
      </c>
      <c r="M2834" s="6" t="s">
        <f>=I2834+J2834+K2834+L2834</f>
      </c>
      <c r="N2834" s="22"/>
      <c r="O2834" s="22" t="s">
        <v>596</v>
      </c>
    </row>
    <row collapsed="false" customFormat="false" customHeight="false" hidden="false" ht="12.1" outlineLevel="0" r="2835">
      <c r="A2835" s="20" t="n">
        <v>46212.316608796</v>
      </c>
      <c r="B2835" s="16" t="s">
        <v>27</v>
      </c>
      <c r="C2835" s="16" t="s">
        <v>582</v>
      </c>
      <c r="D2835" s="16" t="s">
        <v>380</v>
      </c>
      <c r="E2835" s="16" t="s">
        <v>18</v>
      </c>
      <c r="F2835" s="16" t="s">
        <v>20</v>
      </c>
      <c r="G2835" s="7" t="n">
        <v>1</v>
      </c>
      <c r="H2835" s="6" t="n">
        <v>254.98</v>
      </c>
      <c r="I2835" s="6" t="n">
        <v>-254.98</v>
      </c>
      <c r="J2835" s="6" t="n">
        <v>-0</v>
      </c>
      <c r="K2835" s="6" t="n">
        <v>-0</v>
      </c>
      <c r="L2835" s="6" t="n">
        <v>-0</v>
      </c>
      <c r="M2835" s="6" t="s">
        <f>=I2835+J2835+K2835+L2835</f>
      </c>
      <c r="N2835" s="16"/>
      <c r="O2835" s="16" t="s">
        <v>596</v>
      </c>
    </row>
    <row collapsed="false" customFormat="false" customHeight="false" hidden="false" ht="12.1" outlineLevel="0" r="2836">
      <c r="A2836" s="21" t="n">
        <v>46212.471747685</v>
      </c>
      <c r="B2836" s="22" t="s">
        <v>549</v>
      </c>
      <c r="C2836" s="22" t="s">
        <v>633</v>
      </c>
      <c r="D2836" s="22" t="s">
        <v>549</v>
      </c>
      <c r="E2836" s="22" t="s">
        <v>549</v>
      </c>
      <c r="F2836" s="22" t="s">
        <v>20</v>
      </c>
      <c r="G2836" s="23" t="n">
        <v>1</v>
      </c>
      <c r="H2836" s="24" t="n">
        <v>1</v>
      </c>
      <c r="I2836" s="24" t="n">
        <v>1.37</v>
      </c>
      <c r="J2836" s="24" t="n">
        <v>0</v>
      </c>
      <c r="K2836" s="24" t="n">
        <v>-0</v>
      </c>
      <c r="L2836" s="24" t="n">
        <v>-0</v>
      </c>
      <c r="M2836" s="6" t="s">
        <f>=I2836+J2836+K2836+L2836</f>
      </c>
      <c r="N2836" s="22"/>
      <c r="O2836" s="22" t="s">
        <v>596</v>
      </c>
    </row>
    <row collapsed="false" customFormat="false" customHeight="false" hidden="false" ht="12.1" outlineLevel="0" r="2837">
      <c r="A2837" s="20" t="n">
        <v>46212.501030093</v>
      </c>
      <c r="B2837" s="16" t="s">
        <v>83</v>
      </c>
      <c r="C2837" s="16" t="s">
        <v>687</v>
      </c>
      <c r="D2837" s="16" t="s">
        <v>380</v>
      </c>
      <c r="E2837" s="16" t="s">
        <v>50</v>
      </c>
      <c r="F2837" s="16" t="s">
        <v>20</v>
      </c>
      <c r="G2837" s="7" t="n">
        <v>26</v>
      </c>
      <c r="H2837" s="6" t="n">
        <v>5.35</v>
      </c>
      <c r="I2837" s="6" t="n">
        <v>-139.1</v>
      </c>
      <c r="J2837" s="6" t="n">
        <v>-0</v>
      </c>
      <c r="K2837" s="6" t="n">
        <v>-0</v>
      </c>
      <c r="L2837" s="6" t="n">
        <v>-0</v>
      </c>
      <c r="M2837" s="6" t="s">
        <f>=I2837+J2837+K2837+L2837</f>
      </c>
      <c r="N2837" s="16"/>
      <c r="O2837" s="16" t="s">
        <v>596</v>
      </c>
    </row>
    <row collapsed="false" customFormat="false" customHeight="false" hidden="false" ht="12.1" outlineLevel="0" r="2838">
      <c r="A2838" s="20" t="n">
        <v>46212.501157407</v>
      </c>
      <c r="B2838" s="16" t="s">
        <v>83</v>
      </c>
      <c r="C2838" s="16" t="s">
        <v>687</v>
      </c>
      <c r="D2838" s="16" t="s">
        <v>380</v>
      </c>
      <c r="E2838" s="16" t="s">
        <v>50</v>
      </c>
      <c r="F2838" s="16" t="s">
        <v>20</v>
      </c>
      <c r="G2838" s="7" t="n">
        <v>1</v>
      </c>
      <c r="H2838" s="6" t="n">
        <v>5.35</v>
      </c>
      <c r="I2838" s="6" t="n">
        <v>-5.35</v>
      </c>
      <c r="J2838" s="6" t="n">
        <v>-0</v>
      </c>
      <c r="K2838" s="6" t="n">
        <v>-0</v>
      </c>
      <c r="L2838" s="6" t="n">
        <v>-0</v>
      </c>
      <c r="M2838" s="6" t="s">
        <f>=I2838+J2838+K2838+L2838</f>
      </c>
      <c r="N2838" s="16"/>
      <c r="O2838" s="16" t="s">
        <v>596</v>
      </c>
    </row>
    <row collapsed="false" customFormat="false" customHeight="false" hidden="false" ht="12.1" outlineLevel="0" r="2839">
      <c r="A2839" s="21" t="n">
        <v>46213.443912037</v>
      </c>
      <c r="B2839" s="22" t="s">
        <v>535</v>
      </c>
      <c r="C2839" s="22" t="s">
        <v>194</v>
      </c>
      <c r="D2839" s="22" t="s">
        <v>535</v>
      </c>
      <c r="E2839" s="22" t="s">
        <v>535</v>
      </c>
      <c r="F2839" s="22" t="s">
        <v>20</v>
      </c>
      <c r="G2839" s="23" t="n">
        <v>1</v>
      </c>
      <c r="H2839" s="24" t="n">
        <v>1049</v>
      </c>
      <c r="I2839" s="24" t="n">
        <v>1049</v>
      </c>
      <c r="J2839" s="24" t="n">
        <v>0</v>
      </c>
      <c r="K2839" s="24" t="n">
        <v>-0</v>
      </c>
      <c r="L2839" s="24" t="n">
        <v>-0</v>
      </c>
      <c r="M2839" s="6" t="s">
        <f>=I2839+J2839+K2839+L2839</f>
      </c>
      <c r="N2839" s="22"/>
      <c r="O2839" s="22" t="s">
        <v>859</v>
      </c>
    </row>
    <row collapsed="false" customFormat="false" customHeight="false" hidden="false" ht="12.1" outlineLevel="0" r="2840">
      <c r="A2840" s="20" t="n">
        <v>46213.446979167</v>
      </c>
      <c r="B2840" s="16" t="s">
        <v>23</v>
      </c>
      <c r="C2840" s="16" t="s">
        <v>603</v>
      </c>
      <c r="D2840" s="16" t="s">
        <v>380</v>
      </c>
      <c r="E2840" s="16" t="s">
        <v>18</v>
      </c>
      <c r="F2840" s="16" t="s">
        <v>20</v>
      </c>
      <c r="G2840" s="7" t="n">
        <v>2</v>
      </c>
      <c r="H2840" s="6" t="n">
        <v>75.12</v>
      </c>
      <c r="I2840" s="6" t="n">
        <v>-150.24</v>
      </c>
      <c r="J2840" s="6" t="n">
        <v>-0</v>
      </c>
      <c r="K2840" s="6" t="n">
        <v>-0.07</v>
      </c>
      <c r="L2840" s="6" t="n">
        <v>-0</v>
      </c>
      <c r="M2840" s="6" t="s">
        <f>=I2840+J2840+K2840+L2840</f>
      </c>
      <c r="N2840" s="16"/>
      <c r="O2840" s="16" t="s">
        <v>859</v>
      </c>
    </row>
    <row collapsed="false" customFormat="false" customHeight="false" hidden="false" ht="12.1" outlineLevel="0" r="2841">
      <c r="A2841" s="20" t="n">
        <v>46213.446979167</v>
      </c>
      <c r="B2841" s="16" t="s">
        <v>23</v>
      </c>
      <c r="C2841" s="16" t="s">
        <v>603</v>
      </c>
      <c r="D2841" s="16" t="s">
        <v>380</v>
      </c>
      <c r="E2841" s="16" t="s">
        <v>18</v>
      </c>
      <c r="F2841" s="16" t="s">
        <v>20</v>
      </c>
      <c r="G2841" s="7" t="n">
        <v>10</v>
      </c>
      <c r="H2841" s="6" t="n">
        <v>75.12</v>
      </c>
      <c r="I2841" s="6" t="n">
        <v>-751.2</v>
      </c>
      <c r="J2841" s="6" t="n">
        <v>-0</v>
      </c>
      <c r="K2841" s="6" t="n">
        <v>-0.37</v>
      </c>
      <c r="L2841" s="6" t="n">
        <v>-0</v>
      </c>
      <c r="M2841" s="6" t="s">
        <f>=I2841+J2841+K2841+L2841</f>
      </c>
      <c r="N2841" s="16"/>
      <c r="O2841" s="16" t="s">
        <v>859</v>
      </c>
    </row>
    <row collapsed="false" customFormat="false" customHeight="false" hidden="false" ht="12.1" outlineLevel="0" r="2842">
      <c r="A2842" s="20" t="n">
        <v>46213.447407407</v>
      </c>
      <c r="B2842" s="16" t="s">
        <v>23</v>
      </c>
      <c r="C2842" s="16" t="s">
        <v>603</v>
      </c>
      <c r="D2842" s="16" t="s">
        <v>380</v>
      </c>
      <c r="E2842" s="16" t="s">
        <v>18</v>
      </c>
      <c r="F2842" s="16" t="s">
        <v>20</v>
      </c>
      <c r="G2842" s="7" t="n">
        <v>2</v>
      </c>
      <c r="H2842" s="6" t="n">
        <v>75.12</v>
      </c>
      <c r="I2842" s="6" t="n">
        <v>-150.24</v>
      </c>
      <c r="J2842" s="6" t="n">
        <v>-0</v>
      </c>
      <c r="K2842" s="6" t="n">
        <v>-0.07</v>
      </c>
      <c r="L2842" s="6" t="n">
        <v>-0</v>
      </c>
      <c r="M2842" s="6" t="s">
        <f>=I2842+J2842+K2842+L2842</f>
      </c>
      <c r="N2842" s="16"/>
      <c r="O2842" s="16" t="s">
        <v>859</v>
      </c>
    </row>
    <row collapsed="false" customFormat="false" customHeight="false" hidden="false" ht="12.1" outlineLevel="0" r="2843">
      <c r="A2843" s="21" t="n">
        <v>46213.594224537</v>
      </c>
      <c r="B2843" s="22" t="s">
        <v>549</v>
      </c>
      <c r="C2843" s="22" t="s">
        <v>953</v>
      </c>
      <c r="D2843" s="22" t="s">
        <v>549</v>
      </c>
      <c r="E2843" s="22" t="s">
        <v>549</v>
      </c>
      <c r="F2843" s="22" t="s">
        <v>20</v>
      </c>
      <c r="G2843" s="23" t="n">
        <v>1</v>
      </c>
      <c r="H2843" s="24" t="n">
        <v>34.26</v>
      </c>
      <c r="I2843" s="24" t="n">
        <v>34.26</v>
      </c>
      <c r="J2843" s="24" t="n">
        <v>0</v>
      </c>
      <c r="K2843" s="24" t="n">
        <v>-0</v>
      </c>
      <c r="L2843" s="24" t="n">
        <v>-0</v>
      </c>
      <c r="M2843" s="6" t="s">
        <f>=I2843+J2843+K2843+L2843</f>
      </c>
      <c r="N2843" s="22"/>
      <c r="O2843" s="22" t="s">
        <v>869</v>
      </c>
    </row>
    <row collapsed="false" customFormat="false" customHeight="false" hidden="false" ht="12.1" outlineLevel="0" r="2844">
      <c r="A2844" s="33" t="n">
        <v>46216.81837963</v>
      </c>
      <c r="B2844" s="34" t="s">
        <v>597</v>
      </c>
      <c r="C2844" s="34" t="s">
        <v>954</v>
      </c>
      <c r="D2844" s="34" t="s">
        <v>597</v>
      </c>
      <c r="E2844" s="34" t="s">
        <v>597</v>
      </c>
      <c r="F2844" s="34" t="s">
        <v>20</v>
      </c>
      <c r="G2844" s="35" t="n">
        <v>1</v>
      </c>
      <c r="H2844" s="36" t="n">
        <v>-0.21</v>
      </c>
      <c r="I2844" s="36" t="n">
        <v>-0.21</v>
      </c>
      <c r="J2844" s="36" t="n">
        <v>0</v>
      </c>
      <c r="K2844" s="36" t="n">
        <v>-0</v>
      </c>
      <c r="L2844" s="36" t="n">
        <v>-0</v>
      </c>
      <c r="M2844" s="6" t="s">
        <f>=I2844+J2844+K2844+L2844</f>
      </c>
      <c r="N2844" s="34"/>
      <c r="O2844" s="34" t="s">
        <v>859</v>
      </c>
    </row>
    <row collapsed="false" customFormat="false" customHeight="false" hidden="false" ht="12.1" outlineLevel="0" r="2845">
      <c r="A2845" s="21" t="n">
        <v>46217.601087963</v>
      </c>
      <c r="B2845" s="22" t="s">
        <v>549</v>
      </c>
      <c r="C2845" s="22" t="s">
        <v>955</v>
      </c>
      <c r="D2845" s="22" t="s">
        <v>549</v>
      </c>
      <c r="E2845" s="22" t="s">
        <v>549</v>
      </c>
      <c r="F2845" s="22" t="s">
        <v>20</v>
      </c>
      <c r="G2845" s="23" t="n">
        <v>1</v>
      </c>
      <c r="H2845" s="24" t="n">
        <v>55.88</v>
      </c>
      <c r="I2845" s="24" t="n">
        <v>55.88</v>
      </c>
      <c r="J2845" s="24" t="n">
        <v>0</v>
      </c>
      <c r="K2845" s="24" t="n">
        <v>-0</v>
      </c>
      <c r="L2845" s="24" t="n">
        <v>-0</v>
      </c>
      <c r="M2845" s="6" t="s">
        <f>=I2845+J2845+K2845+L2845</f>
      </c>
      <c r="N2845" s="22"/>
      <c r="O2845" s="22" t="s">
        <v>865</v>
      </c>
    </row>
    <row collapsed="false" customFormat="false" customHeight="false" hidden="false" ht="12.1" outlineLevel="0" r="2846">
      <c r="A2846" s="21" t="n">
        <v>46217.635787037</v>
      </c>
      <c r="B2846" s="22" t="s">
        <v>549</v>
      </c>
      <c r="C2846" s="22" t="s">
        <v>956</v>
      </c>
      <c r="D2846" s="22" t="s">
        <v>549</v>
      </c>
      <c r="E2846" s="22" t="s">
        <v>549</v>
      </c>
      <c r="F2846" s="22" t="s">
        <v>20</v>
      </c>
      <c r="G2846" s="23" t="n">
        <v>1</v>
      </c>
      <c r="H2846" s="24" t="n">
        <v>11.71</v>
      </c>
      <c r="I2846" s="24" t="n">
        <v>11.71</v>
      </c>
      <c r="J2846" s="24" t="n">
        <v>0</v>
      </c>
      <c r="K2846" s="24" t="n">
        <v>-0</v>
      </c>
      <c r="L2846" s="24" t="n">
        <v>-0</v>
      </c>
      <c r="M2846" s="6" t="s">
        <f>=I2846+J2846+K2846+L2846</f>
      </c>
      <c r="N2846" s="22"/>
      <c r="O2846" s="22" t="s">
        <v>865</v>
      </c>
    </row>
    <row collapsed="false" customFormat="false" customHeight="false" hidden="false" ht="12.1" outlineLevel="0" r="2847">
      <c r="A2847" s="21" t="n">
        <v>46217.635787037</v>
      </c>
      <c r="B2847" s="22" t="s">
        <v>557</v>
      </c>
      <c r="C2847" s="22" t="s">
        <v>957</v>
      </c>
      <c r="D2847" s="22" t="s">
        <v>557</v>
      </c>
      <c r="E2847" s="22" t="s">
        <v>557</v>
      </c>
      <c r="F2847" s="22" t="s">
        <v>20</v>
      </c>
      <c r="G2847" s="23" t="n">
        <v>1</v>
      </c>
      <c r="H2847" s="24" t="n">
        <v>50</v>
      </c>
      <c r="I2847" s="24" t="n">
        <v>50</v>
      </c>
      <c r="J2847" s="24" t="n">
        <v>0</v>
      </c>
      <c r="K2847" s="24" t="n">
        <v>-0</v>
      </c>
      <c r="L2847" s="24" t="n">
        <v>-0</v>
      </c>
      <c r="M2847" s="6" t="s">
        <f>=I2847+J2847+K2847+L2847</f>
      </c>
      <c r="N2847" s="22"/>
      <c r="O2847" s="22" t="s">
        <v>865</v>
      </c>
    </row>
    <row collapsed="false" customFormat="false" customHeight="false" hidden="false" ht="12.1" outlineLevel="0" r="2848">
      <c r="A2848" s="21" t="n">
        <v>46218.4728125</v>
      </c>
      <c r="B2848" s="22" t="s">
        <v>549</v>
      </c>
      <c r="C2848" s="22" t="s">
        <v>958</v>
      </c>
      <c r="D2848" s="22" t="s">
        <v>549</v>
      </c>
      <c r="E2848" s="22" t="s">
        <v>549</v>
      </c>
      <c r="F2848" s="22" t="s">
        <v>20</v>
      </c>
      <c r="G2848" s="23" t="n">
        <v>1</v>
      </c>
      <c r="H2848" s="24" t="n">
        <v>63.66</v>
      </c>
      <c r="I2848" s="24" t="n">
        <v>63.66</v>
      </c>
      <c r="J2848" s="24" t="n">
        <v>0</v>
      </c>
      <c r="K2848" s="24" t="n">
        <v>-0</v>
      </c>
      <c r="L2848" s="24" t="n">
        <v>-0</v>
      </c>
      <c r="M2848" s="6" t="s">
        <f>=I2848+J2848+K2848+L2848</f>
      </c>
      <c r="N2848" s="22"/>
      <c r="O2848" s="22" t="s">
        <v>859</v>
      </c>
    </row>
    <row collapsed="false" customFormat="false" customHeight="false" hidden="false" ht="12.1" outlineLevel="0" r="2849">
      <c r="A2849" s="21" t="n">
        <v>46218.614930556</v>
      </c>
      <c r="B2849" s="22" t="s">
        <v>549</v>
      </c>
      <c r="C2849" s="22" t="s">
        <v>959</v>
      </c>
      <c r="D2849" s="22" t="s">
        <v>549</v>
      </c>
      <c r="E2849" s="22" t="s">
        <v>549</v>
      </c>
      <c r="F2849" s="22" t="s">
        <v>20</v>
      </c>
      <c r="G2849" s="23" t="n">
        <v>1</v>
      </c>
      <c r="H2849" s="24" t="n">
        <v>25.48</v>
      </c>
      <c r="I2849" s="24" t="n">
        <v>25.48</v>
      </c>
      <c r="J2849" s="24" t="n">
        <v>0</v>
      </c>
      <c r="K2849" s="24" t="n">
        <v>-0</v>
      </c>
      <c r="L2849" s="24" t="n">
        <v>-0</v>
      </c>
      <c r="M2849" s="6" t="s">
        <f>=I2849+J2849+K2849+L2849</f>
      </c>
      <c r="N2849" s="22"/>
      <c r="O2849" s="22" t="s">
        <v>869</v>
      </c>
    </row>
    <row collapsed="false" customFormat="false" customHeight="false" hidden="false" ht="12.1" outlineLevel="0" r="2850">
      <c r="A2850" s="21" t="n">
        <v>46219.391446759</v>
      </c>
      <c r="B2850" s="22" t="s">
        <v>535</v>
      </c>
      <c r="C2850" s="22" t="s">
        <v>174</v>
      </c>
      <c r="D2850" s="22" t="s">
        <v>535</v>
      </c>
      <c r="E2850" s="22" t="s">
        <v>535</v>
      </c>
      <c r="F2850" s="22" t="s">
        <v>20</v>
      </c>
      <c r="G2850" s="23" t="n">
        <v>1</v>
      </c>
      <c r="H2850" s="24" t="n">
        <v>1</v>
      </c>
      <c r="I2850" s="24" t="n">
        <v>273</v>
      </c>
      <c r="J2850" s="24" t="n">
        <v>0</v>
      </c>
      <c r="K2850" s="24" t="n">
        <v>-0</v>
      </c>
      <c r="L2850" s="24" t="n">
        <v>-0</v>
      </c>
      <c r="M2850" s="6" t="s">
        <f>=I2850+J2850+K2850+L2850</f>
      </c>
      <c r="N2850" s="22"/>
      <c r="O2850" s="22" t="s">
        <v>596</v>
      </c>
    </row>
    <row collapsed="false" customFormat="false" customHeight="false" hidden="false" ht="12.1" outlineLevel="0" r="2851">
      <c r="A2851" s="20" t="n">
        <v>46219.391851852</v>
      </c>
      <c r="B2851" s="16" t="s">
        <v>27</v>
      </c>
      <c r="C2851" s="16" t="s">
        <v>582</v>
      </c>
      <c r="D2851" s="16" t="s">
        <v>380</v>
      </c>
      <c r="E2851" s="16" t="s">
        <v>18</v>
      </c>
      <c r="F2851" s="16" t="s">
        <v>20</v>
      </c>
      <c r="G2851" s="7" t="n">
        <v>1</v>
      </c>
      <c r="H2851" s="6" t="n">
        <v>240.92</v>
      </c>
      <c r="I2851" s="6" t="n">
        <v>-240.92</v>
      </c>
      <c r="J2851" s="6" t="n">
        <v>-0</v>
      </c>
      <c r="K2851" s="6" t="n">
        <v>-0</v>
      </c>
      <c r="L2851" s="6" t="n">
        <v>-0</v>
      </c>
      <c r="M2851" s="6" t="s">
        <f>=I2851+J2851+K2851+L2851</f>
      </c>
      <c r="N2851" s="16"/>
      <c r="O2851" s="16" t="s">
        <v>596</v>
      </c>
    </row>
    <row collapsed="false" customFormat="false" customHeight="false" hidden="false" ht="12.1" outlineLevel="0" r="2852">
      <c r="A2852" s="21" t="n">
        <v>46219.402233796</v>
      </c>
      <c r="B2852" s="22" t="s">
        <v>535</v>
      </c>
      <c r="C2852" s="22" t="s">
        <v>194</v>
      </c>
      <c r="D2852" s="22" t="s">
        <v>535</v>
      </c>
      <c r="E2852" s="22" t="s">
        <v>535</v>
      </c>
      <c r="F2852" s="22" t="s">
        <v>20</v>
      </c>
      <c r="G2852" s="23" t="n">
        <v>1</v>
      </c>
      <c r="H2852" s="24" t="n">
        <v>1000</v>
      </c>
      <c r="I2852" s="24" t="n">
        <v>1000</v>
      </c>
      <c r="J2852" s="24" t="n">
        <v>0</v>
      </c>
      <c r="K2852" s="24" t="n">
        <v>-0</v>
      </c>
      <c r="L2852" s="24" t="n">
        <v>-0</v>
      </c>
      <c r="M2852" s="6" t="s">
        <f>=I2852+J2852+K2852+L2852</f>
      </c>
      <c r="N2852" s="22"/>
      <c r="O2852" s="22" t="s">
        <v>859</v>
      </c>
    </row>
    <row collapsed="false" customFormat="false" customHeight="false" hidden="false" ht="12.1" outlineLevel="0" r="2853">
      <c r="A2853" s="20" t="n">
        <v>46219.406145833</v>
      </c>
      <c r="B2853" s="16" t="s">
        <v>410</v>
      </c>
      <c r="C2853" s="16" t="s">
        <v>577</v>
      </c>
      <c r="D2853" s="16" t="s">
        <v>380</v>
      </c>
      <c r="E2853" s="16" t="s">
        <v>18</v>
      </c>
      <c r="F2853" s="16" t="s">
        <v>20</v>
      </c>
      <c r="G2853" s="7" t="n">
        <v>4000</v>
      </c>
      <c r="H2853" s="6" t="n">
        <v>0.2551</v>
      </c>
      <c r="I2853" s="6" t="n">
        <v>-1020.4</v>
      </c>
      <c r="J2853" s="6" t="n">
        <v>-0</v>
      </c>
      <c r="K2853" s="6" t="n">
        <v>-0.5</v>
      </c>
      <c r="L2853" s="6" t="n">
        <v>-0</v>
      </c>
      <c r="M2853" s="6" t="s">
        <f>=I2853+J2853+K2853+L2853</f>
      </c>
      <c r="N2853" s="16"/>
      <c r="O2853" s="16" t="s">
        <v>859</v>
      </c>
    </row>
    <row collapsed="false" customFormat="false" customHeight="false" hidden="false" ht="12.1" outlineLevel="0" r="2854">
      <c r="A2854" s="20" t="n">
        <v>46219.4065625</v>
      </c>
      <c r="B2854" s="16" t="s">
        <v>23</v>
      </c>
      <c r="C2854" s="16" t="s">
        <v>603</v>
      </c>
      <c r="D2854" s="16" t="s">
        <v>380</v>
      </c>
      <c r="E2854" s="16" t="s">
        <v>18</v>
      </c>
      <c r="F2854" s="16" t="s">
        <v>20</v>
      </c>
      <c r="G2854" s="7" t="n">
        <v>1</v>
      </c>
      <c r="H2854" s="6" t="n">
        <v>62.68</v>
      </c>
      <c r="I2854" s="6" t="n">
        <v>-62.68</v>
      </c>
      <c r="J2854" s="6" t="n">
        <v>-0</v>
      </c>
      <c r="K2854" s="6" t="n">
        <v>-0.03</v>
      </c>
      <c r="L2854" s="6" t="n">
        <v>-0</v>
      </c>
      <c r="M2854" s="6" t="s">
        <f>=I2854+J2854+K2854+L2854</f>
      </c>
      <c r="N2854" s="16"/>
      <c r="O2854" s="16" t="s">
        <v>859</v>
      </c>
    </row>
    <row collapsed="false" customFormat="false" customHeight="false" hidden="false" ht="12.1" outlineLevel="0" r="2855">
      <c r="A2855" s="20" t="n">
        <v>46219.407280093</v>
      </c>
      <c r="B2855" s="16" t="s">
        <v>58</v>
      </c>
      <c r="C2855" s="16" t="s">
        <v>682</v>
      </c>
      <c r="D2855" s="16" t="s">
        <v>380</v>
      </c>
      <c r="E2855" s="16" t="s">
        <v>50</v>
      </c>
      <c r="F2855" s="16" t="s">
        <v>20</v>
      </c>
      <c r="G2855" s="7" t="n">
        <v>3</v>
      </c>
      <c r="H2855" s="6" t="n">
        <v>152.12</v>
      </c>
      <c r="I2855" s="6" t="n">
        <v>-456.36</v>
      </c>
      <c r="J2855" s="6" t="n">
        <v>-0</v>
      </c>
      <c r="K2855" s="6" t="n">
        <v>-0</v>
      </c>
      <c r="L2855" s="6" t="n">
        <v>-0</v>
      </c>
      <c r="M2855" s="6" t="s">
        <f>=I2855+J2855+K2855+L2855</f>
      </c>
      <c r="N2855" s="16"/>
      <c r="O2855" s="16" t="s">
        <v>679</v>
      </c>
    </row>
    <row collapsed="false" customFormat="false" customHeight="false" hidden="false" ht="12.1" outlineLevel="0" r="2856">
      <c r="A2856" s="21" t="n">
        <v>46219.606435185</v>
      </c>
      <c r="B2856" s="22" t="s">
        <v>535</v>
      </c>
      <c r="C2856" s="22" t="s">
        <v>194</v>
      </c>
      <c r="D2856" s="22" t="s">
        <v>535</v>
      </c>
      <c r="E2856" s="22" t="s">
        <v>535</v>
      </c>
      <c r="F2856" s="22" t="s">
        <v>20</v>
      </c>
      <c r="G2856" s="23" t="n">
        <v>1</v>
      </c>
      <c r="H2856" s="24" t="n">
        <v>300</v>
      </c>
      <c r="I2856" s="24" t="n">
        <v>300</v>
      </c>
      <c r="J2856" s="24" t="n">
        <v>0</v>
      </c>
      <c r="K2856" s="24" t="n">
        <v>-0</v>
      </c>
      <c r="L2856" s="24" t="n">
        <v>-0</v>
      </c>
      <c r="M2856" s="6" t="s">
        <f>=I2856+J2856+K2856+L2856</f>
      </c>
      <c r="N2856" s="22"/>
      <c r="O2856" s="22" t="s">
        <v>679</v>
      </c>
    </row>
    <row collapsed="false" customFormat="false" customHeight="false" hidden="false" ht="12.1" outlineLevel="0" r="2857">
      <c r="A2857" s="33" t="n">
        <v>46220.815034722</v>
      </c>
      <c r="B2857" s="34" t="s">
        <v>597</v>
      </c>
      <c r="C2857" s="34" t="s">
        <v>960</v>
      </c>
      <c r="D2857" s="34" t="s">
        <v>597</v>
      </c>
      <c r="E2857" s="34" t="s">
        <v>597</v>
      </c>
      <c r="F2857" s="34" t="s">
        <v>20</v>
      </c>
      <c r="G2857" s="35" t="n">
        <v>1</v>
      </c>
      <c r="H2857" s="36" t="n">
        <v>-0.22</v>
      </c>
      <c r="I2857" s="36" t="n">
        <v>-0.22</v>
      </c>
      <c r="J2857" s="36" t="n">
        <v>0</v>
      </c>
      <c r="K2857" s="36" t="n">
        <v>-0</v>
      </c>
      <c r="L2857" s="36" t="n">
        <v>-0</v>
      </c>
      <c r="M2857" s="6" t="s">
        <f>=I2857+J2857+K2857+L2857</f>
      </c>
      <c r="N2857" s="34"/>
      <c r="O2857" s="34" t="s">
        <v>859</v>
      </c>
    </row>
    <row collapsed="false" customFormat="false" customHeight="false" hidden="false" ht="12.1" outlineLevel="0" r="2858">
      <c r="A2858" s="20" t="n">
        <v>46222.758888889</v>
      </c>
      <c r="B2858" s="16" t="s">
        <v>83</v>
      </c>
      <c r="C2858" s="16" t="s">
        <v>687</v>
      </c>
      <c r="D2858" s="16" t="s">
        <v>380</v>
      </c>
      <c r="E2858" s="16" t="s">
        <v>50</v>
      </c>
      <c r="F2858" s="16" t="s">
        <v>20</v>
      </c>
      <c r="G2858" s="7" t="n">
        <v>6</v>
      </c>
      <c r="H2858" s="6" t="n">
        <v>4.78</v>
      </c>
      <c r="I2858" s="6" t="n">
        <v>-28.68</v>
      </c>
      <c r="J2858" s="6" t="n">
        <v>-0</v>
      </c>
      <c r="K2858" s="6" t="n">
        <v>-0</v>
      </c>
      <c r="L2858" s="6" t="n">
        <v>-0</v>
      </c>
      <c r="M2858" s="6" t="s">
        <f>=I2858+J2858+K2858+L2858</f>
      </c>
      <c r="N2858" s="16"/>
      <c r="O2858" s="16" t="s">
        <v>596</v>
      </c>
    </row>
    <row collapsed="false" customFormat="false" customHeight="false" hidden="false" ht="12.1" outlineLevel="0" r="2859">
      <c r="A2859" s="20" t="n">
        <v>46222.75912037</v>
      </c>
      <c r="B2859" s="16" t="s">
        <v>83</v>
      </c>
      <c r="C2859" s="16" t="s">
        <v>687</v>
      </c>
      <c r="D2859" s="16" t="s">
        <v>380</v>
      </c>
      <c r="E2859" s="16" t="s">
        <v>50</v>
      </c>
      <c r="F2859" s="16" t="s">
        <v>20</v>
      </c>
      <c r="G2859" s="7" t="n">
        <v>1</v>
      </c>
      <c r="H2859" s="6" t="n">
        <v>4.78</v>
      </c>
      <c r="I2859" s="6" t="n">
        <v>-4.78</v>
      </c>
      <c r="J2859" s="6" t="n">
        <v>-0</v>
      </c>
      <c r="K2859" s="6" t="n">
        <v>-0</v>
      </c>
      <c r="L2859" s="6" t="n">
        <v>-0</v>
      </c>
      <c r="M2859" s="6" t="s">
        <f>=I2859+J2859+K2859+L2859</f>
      </c>
      <c r="N2859" s="16"/>
      <c r="O2859" s="16" t="s">
        <v>596</v>
      </c>
    </row>
    <row collapsed="false" customFormat="false" customHeight="false" hidden="false" ht="12.1" outlineLevel="0" r="2860">
      <c r="A2860" s="21" t="n">
        <v>46223</v>
      </c>
      <c r="B2860" s="22" t="s">
        <v>535</v>
      </c>
      <c r="C2860" s="22" t="s">
        <v>154</v>
      </c>
      <c r="D2860" s="22" t="s">
        <v>535</v>
      </c>
      <c r="E2860" s="22" t="s">
        <v>535</v>
      </c>
      <c r="F2860" s="22" t="s">
        <v>20</v>
      </c>
      <c r="G2860" s="23" t="n">
        <v>1</v>
      </c>
      <c r="H2860" s="24" t="n">
        <v>1265.07</v>
      </c>
      <c r="I2860" s="24" t="n">
        <v>1265.07</v>
      </c>
      <c r="J2860" s="24" t="n">
        <v>0</v>
      </c>
      <c r="K2860" s="24" t="n">
        <v>-0</v>
      </c>
      <c r="L2860" s="24" t="n">
        <v>-0</v>
      </c>
      <c r="M2860" s="6" t="s">
        <f>=I2860+J2860+K2860+L2860</f>
      </c>
      <c r="N2860" s="22"/>
      <c r="O2860" s="22" t="s">
        <v>639</v>
      </c>
    </row>
    <row collapsed="false" customFormat="false" customHeight="false" hidden="false" ht="12.1" outlineLevel="0" r="2861">
      <c r="A2861" s="21" t="n">
        <v>46223.489988426</v>
      </c>
      <c r="B2861" s="22" t="s">
        <v>549</v>
      </c>
      <c r="C2861" s="22" t="s">
        <v>961</v>
      </c>
      <c r="D2861" s="22" t="s">
        <v>549</v>
      </c>
      <c r="E2861" s="22" t="s">
        <v>549</v>
      </c>
      <c r="F2861" s="22" t="s">
        <v>20</v>
      </c>
      <c r="G2861" s="23" t="n">
        <v>1</v>
      </c>
      <c r="H2861" s="24" t="n">
        <v>213</v>
      </c>
      <c r="I2861" s="24" t="n">
        <v>213</v>
      </c>
      <c r="J2861" s="24" t="n">
        <v>0</v>
      </c>
      <c r="K2861" s="24" t="n">
        <v>-0</v>
      </c>
      <c r="L2861" s="24" t="n">
        <v>-0</v>
      </c>
      <c r="M2861" s="6" t="s">
        <f>=I2861+J2861+K2861+L2861</f>
      </c>
      <c r="N2861" s="22"/>
      <c r="O2861" s="22" t="s">
        <v>859</v>
      </c>
    </row>
    <row collapsed="false" customFormat="false" customHeight="false" hidden="false" ht="12.1" outlineLevel="0" r="2862">
      <c r="A2862" s="20" t="n">
        <v>46223.559282407</v>
      </c>
      <c r="B2862" s="16" t="s">
        <v>23</v>
      </c>
      <c r="C2862" s="16" t="s">
        <v>603</v>
      </c>
      <c r="D2862" s="16" t="s">
        <v>380</v>
      </c>
      <c r="E2862" s="16" t="s">
        <v>18</v>
      </c>
      <c r="F2862" s="16" t="s">
        <v>20</v>
      </c>
      <c r="G2862" s="7" t="n">
        <v>2</v>
      </c>
      <c r="H2862" s="6" t="n">
        <v>58.82</v>
      </c>
      <c r="I2862" s="6" t="n">
        <v>-117.64</v>
      </c>
      <c r="J2862" s="6" t="n">
        <v>-0</v>
      </c>
      <c r="K2862" s="6" t="n">
        <v>-0.06</v>
      </c>
      <c r="L2862" s="6" t="n">
        <v>-0</v>
      </c>
      <c r="M2862" s="6" t="s">
        <f>=I2862+J2862+K2862+L2862</f>
      </c>
      <c r="N2862" s="16"/>
      <c r="O2862" s="16" t="s">
        <v>859</v>
      </c>
    </row>
    <row collapsed="false" customFormat="false" customHeight="false" hidden="false" ht="12.1" outlineLevel="0" r="2863">
      <c r="A2863" s="21" t="n">
        <v>46223.560150463</v>
      </c>
      <c r="B2863" s="22" t="s">
        <v>535</v>
      </c>
      <c r="C2863" s="22" t="s">
        <v>194</v>
      </c>
      <c r="D2863" s="22" t="s">
        <v>535</v>
      </c>
      <c r="E2863" s="22" t="s">
        <v>535</v>
      </c>
      <c r="F2863" s="22" t="s">
        <v>20</v>
      </c>
      <c r="G2863" s="23" t="n">
        <v>1</v>
      </c>
      <c r="H2863" s="24" t="n">
        <v>3408</v>
      </c>
      <c r="I2863" s="24" t="n">
        <v>3408</v>
      </c>
      <c r="J2863" s="24" t="n">
        <v>0</v>
      </c>
      <c r="K2863" s="24" t="n">
        <v>-0</v>
      </c>
      <c r="L2863" s="24" t="n">
        <v>-0</v>
      </c>
      <c r="M2863" s="6" t="s">
        <f>=I2863+J2863+K2863+L2863</f>
      </c>
      <c r="N2863" s="22"/>
      <c r="O2863" s="22" t="s">
        <v>643</v>
      </c>
    </row>
    <row collapsed="false" customFormat="false" customHeight="false" hidden="false" ht="12.1" outlineLevel="0" r="2864">
      <c r="A2864" s="20" t="n">
        <v>46223.560740741</v>
      </c>
      <c r="B2864" s="16" t="s">
        <v>96</v>
      </c>
      <c r="C2864" s="16" t="s">
        <v>616</v>
      </c>
      <c r="D2864" s="16" t="s">
        <v>380</v>
      </c>
      <c r="E2864" s="16" t="s">
        <v>92</v>
      </c>
      <c r="F2864" s="16" t="s">
        <v>20</v>
      </c>
      <c r="G2864" s="7" t="n">
        <v>4</v>
      </c>
      <c r="H2864" s="6" t="n">
        <v>54.188</v>
      </c>
      <c r="I2864" s="6" t="n">
        <v>-2167.52</v>
      </c>
      <c r="J2864" s="6" t="n">
        <v>-116.32</v>
      </c>
      <c r="K2864" s="6" t="n">
        <v>-1.06</v>
      </c>
      <c r="L2864" s="6" t="n">
        <v>-0</v>
      </c>
      <c r="M2864" s="6" t="s">
        <f>=I2864+J2864+K2864+L2864</f>
      </c>
      <c r="N2864" s="16"/>
      <c r="O2864" s="16" t="s">
        <v>643</v>
      </c>
    </row>
    <row collapsed="false" customFormat="false" customHeight="false" hidden="false" ht="12.1" outlineLevel="0" r="2865">
      <c r="A2865" s="21" t="n">
        <v>46223.561909722</v>
      </c>
      <c r="B2865" s="22" t="s">
        <v>535</v>
      </c>
      <c r="C2865" s="22" t="s">
        <v>194</v>
      </c>
      <c r="D2865" s="22" t="s">
        <v>535</v>
      </c>
      <c r="E2865" s="22" t="s">
        <v>535</v>
      </c>
      <c r="F2865" s="22" t="s">
        <v>20</v>
      </c>
      <c r="G2865" s="23" t="n">
        <v>1</v>
      </c>
      <c r="H2865" s="24" t="n">
        <v>150</v>
      </c>
      <c r="I2865" s="24" t="n">
        <v>150</v>
      </c>
      <c r="J2865" s="24" t="n">
        <v>0</v>
      </c>
      <c r="K2865" s="24" t="n">
        <v>-0</v>
      </c>
      <c r="L2865" s="24" t="n">
        <v>-0</v>
      </c>
      <c r="M2865" s="6" t="s">
        <f>=I2865+J2865+K2865+L2865</f>
      </c>
      <c r="N2865" s="22"/>
      <c r="O2865" s="22" t="s">
        <v>679</v>
      </c>
    </row>
    <row collapsed="false" customFormat="false" customHeight="false" hidden="false" ht="12.1" outlineLevel="0" r="2866">
      <c r="A2866" s="20" t="n">
        <v>46223.562118056</v>
      </c>
      <c r="B2866" s="16" t="s">
        <v>58</v>
      </c>
      <c r="C2866" s="16" t="s">
        <v>682</v>
      </c>
      <c r="D2866" s="16" t="s">
        <v>380</v>
      </c>
      <c r="E2866" s="16" t="s">
        <v>50</v>
      </c>
      <c r="F2866" s="16" t="s">
        <v>20</v>
      </c>
      <c r="G2866" s="7" t="n">
        <v>1</v>
      </c>
      <c r="H2866" s="6" t="n">
        <v>145.54</v>
      </c>
      <c r="I2866" s="6" t="n">
        <v>-145.54</v>
      </c>
      <c r="J2866" s="6" t="n">
        <v>-0</v>
      </c>
      <c r="K2866" s="6" t="n">
        <v>-0</v>
      </c>
      <c r="L2866" s="6" t="n">
        <v>-0</v>
      </c>
      <c r="M2866" s="6" t="s">
        <f>=I2866+J2866+K2866+L2866</f>
      </c>
      <c r="N2866" s="16"/>
      <c r="O2866" s="16" t="s">
        <v>679</v>
      </c>
    </row>
    <row collapsed="false" customFormat="false" customHeight="false" hidden="false" ht="12.1" outlineLevel="0" r="2867">
      <c r="A2867" s="20" t="n">
        <v>46223.584826389</v>
      </c>
      <c r="B2867" s="16" t="s">
        <v>23</v>
      </c>
      <c r="C2867" s="16" t="s">
        <v>603</v>
      </c>
      <c r="D2867" s="16" t="s">
        <v>380</v>
      </c>
      <c r="E2867" s="16" t="s">
        <v>18</v>
      </c>
      <c r="F2867" s="16" t="s">
        <v>20</v>
      </c>
      <c r="G2867" s="7" t="n">
        <v>2</v>
      </c>
      <c r="H2867" s="6" t="n">
        <v>58.48</v>
      </c>
      <c r="I2867" s="6" t="n">
        <v>-116.96</v>
      </c>
      <c r="J2867" s="6" t="n">
        <v>-0</v>
      </c>
      <c r="K2867" s="6" t="n">
        <v>-0.06</v>
      </c>
      <c r="L2867" s="6" t="n">
        <v>-0</v>
      </c>
      <c r="M2867" s="6" t="s">
        <f>=I2867+J2867+K2867+L2867</f>
      </c>
      <c r="N2867" s="16"/>
      <c r="O2867" s="16" t="s">
        <v>859</v>
      </c>
    </row>
    <row collapsed="false" customFormat="false" customHeight="false" hidden="false" ht="12.1" outlineLevel="0" r="2868">
      <c r="A2868" s="20" t="n">
        <v>46223.733819444</v>
      </c>
      <c r="B2868" s="16" t="s">
        <v>17</v>
      </c>
      <c r="C2868" s="16" t="s">
        <v>538</v>
      </c>
      <c r="D2868" s="16" t="s">
        <v>380</v>
      </c>
      <c r="E2868" s="16" t="s">
        <v>18</v>
      </c>
      <c r="F2868" s="16" t="s">
        <v>20</v>
      </c>
      <c r="G2868" s="7" t="n">
        <v>4</v>
      </c>
      <c r="H2868" s="6" t="n">
        <v>256.33</v>
      </c>
      <c r="I2868" s="6" t="n">
        <v>-1025.32</v>
      </c>
      <c r="J2868" s="6" t="n">
        <v>-0</v>
      </c>
      <c r="K2868" s="6" t="n">
        <v>-0.62</v>
      </c>
      <c r="L2868" s="6" t="n">
        <v>-0.31</v>
      </c>
      <c r="M2868" s="6" t="s">
        <f>=I2868+J2868+K2868+L2868</f>
      </c>
      <c r="N2868" s="16"/>
      <c r="O2868" s="16" t="s">
        <v>639</v>
      </c>
    </row>
    <row collapsed="false" customFormat="false" customHeight="false" hidden="false" ht="12.1" outlineLevel="0" r="2869">
      <c r="A2869" s="21" t="n">
        <v>46224.677488426</v>
      </c>
      <c r="B2869" s="22" t="s">
        <v>549</v>
      </c>
      <c r="C2869" s="22" t="s">
        <v>962</v>
      </c>
      <c r="D2869" s="22" t="s">
        <v>549</v>
      </c>
      <c r="E2869" s="22" t="s">
        <v>549</v>
      </c>
      <c r="F2869" s="22" t="s">
        <v>20</v>
      </c>
      <c r="G2869" s="23" t="n">
        <v>1</v>
      </c>
      <c r="H2869" s="24" t="n">
        <v>547.76</v>
      </c>
      <c r="I2869" s="24" t="n">
        <v>547.76</v>
      </c>
      <c r="J2869" s="24" t="n">
        <v>0</v>
      </c>
      <c r="K2869" s="24" t="n">
        <v>-0</v>
      </c>
      <c r="L2869" s="24" t="n">
        <v>-0</v>
      </c>
      <c r="M2869" s="6" t="s">
        <f>=I2869+J2869+K2869+L2869</f>
      </c>
      <c r="N2869" s="22"/>
      <c r="O2869" s="22" t="s">
        <v>869</v>
      </c>
    </row>
    <row collapsed="false" customFormat="false" customHeight="false" hidden="false" ht="12.1" outlineLevel="0" r="2870">
      <c r="A2870" s="33" t="n">
        <v>46224.815335648</v>
      </c>
      <c r="B2870" s="34" t="s">
        <v>597</v>
      </c>
      <c r="C2870" s="34" t="s">
        <v>963</v>
      </c>
      <c r="D2870" s="34" t="s">
        <v>597</v>
      </c>
      <c r="E2870" s="34" t="s">
        <v>597</v>
      </c>
      <c r="F2870" s="34" t="s">
        <v>20</v>
      </c>
      <c r="G2870" s="35" t="n">
        <v>1</v>
      </c>
      <c r="H2870" s="36" t="n">
        <v>-0.43</v>
      </c>
      <c r="I2870" s="36" t="n">
        <v>-0.43</v>
      </c>
      <c r="J2870" s="36" t="n">
        <v>0</v>
      </c>
      <c r="K2870" s="36" t="n">
        <v>-0</v>
      </c>
      <c r="L2870" s="36" t="n">
        <v>-0</v>
      </c>
      <c r="M2870" s="6" t="s">
        <f>=I2870+J2870+K2870+L2870</f>
      </c>
      <c r="N2870" s="34"/>
      <c r="O2870" s="34" t="s">
        <v>643</v>
      </c>
    </row>
    <row collapsed="false" customFormat="false" customHeight="false" hidden="false" ht="12.1" outlineLevel="0" r="2871">
      <c r="A2871" s="33" t="n">
        <v>46224.815335648</v>
      </c>
      <c r="B2871" s="34" t="s">
        <v>597</v>
      </c>
      <c r="C2871" s="34" t="s">
        <v>963</v>
      </c>
      <c r="D2871" s="34" t="s">
        <v>597</v>
      </c>
      <c r="E2871" s="34" t="s">
        <v>597</v>
      </c>
      <c r="F2871" s="34" t="s">
        <v>20</v>
      </c>
      <c r="G2871" s="35" t="n">
        <v>1</v>
      </c>
      <c r="H2871" s="36" t="n">
        <v>-0.05</v>
      </c>
      <c r="I2871" s="36" t="n">
        <v>-0.05</v>
      </c>
      <c r="J2871" s="36" t="n">
        <v>0</v>
      </c>
      <c r="K2871" s="36" t="n">
        <v>-0</v>
      </c>
      <c r="L2871" s="36" t="n">
        <v>-0</v>
      </c>
      <c r="M2871" s="6" t="s">
        <f>=I2871+J2871+K2871+L2871</f>
      </c>
      <c r="N2871" s="34"/>
      <c r="O2871" s="34" t="s">
        <v>859</v>
      </c>
    </row>
    <row collapsed="false" customFormat="false" customHeight="false" hidden="false" ht="12.1" outlineLevel="0" r="2872">
      <c r="A2872" s="21" t="n">
        <v>46225.55568287</v>
      </c>
      <c r="B2872" s="22" t="s">
        <v>535</v>
      </c>
      <c r="C2872" s="22" t="s">
        <v>315</v>
      </c>
      <c r="D2872" s="22" t="s">
        <v>535</v>
      </c>
      <c r="E2872" s="22" t="s">
        <v>535</v>
      </c>
      <c r="F2872" s="22" t="s">
        <v>20</v>
      </c>
      <c r="G2872" s="23" t="n">
        <v>1</v>
      </c>
      <c r="H2872" s="24" t="n">
        <v>1984.95</v>
      </c>
      <c r="I2872" s="24" t="n">
        <v>1984.95</v>
      </c>
      <c r="J2872" s="24" t="n">
        <v>0</v>
      </c>
      <c r="K2872" s="24" t="n">
        <v>-0</v>
      </c>
      <c r="L2872" s="24" t="n">
        <v>-0</v>
      </c>
      <c r="M2872" s="6" t="s">
        <f>=I2872+J2872+K2872+L2872</f>
      </c>
      <c r="N2872" s="22"/>
      <c r="O2872" s="22" t="s">
        <v>859</v>
      </c>
    </row>
    <row collapsed="false" customFormat="false" customHeight="false" hidden="false" ht="12.1" outlineLevel="0" r="2873">
      <c r="A2873" s="20" t="n">
        <v>46225.555902778</v>
      </c>
      <c r="B2873" s="16" t="s">
        <v>492</v>
      </c>
      <c r="C2873" s="16" t="s">
        <v>890</v>
      </c>
      <c r="D2873" s="16" t="s">
        <v>380</v>
      </c>
      <c r="E2873" s="16" t="s">
        <v>18</v>
      </c>
      <c r="F2873" s="16" t="s">
        <v>20</v>
      </c>
      <c r="G2873" s="7" t="n">
        <v>1</v>
      </c>
      <c r="H2873" s="6" t="n">
        <v>459.4</v>
      </c>
      <c r="I2873" s="6" t="n">
        <v>-459.4</v>
      </c>
      <c r="J2873" s="6" t="n">
        <v>-0</v>
      </c>
      <c r="K2873" s="6" t="n">
        <v>-0.23</v>
      </c>
      <c r="L2873" s="6" t="n">
        <v>-0</v>
      </c>
      <c r="M2873" s="6" t="s">
        <f>=I2873+J2873+K2873+L2873</f>
      </c>
      <c r="N2873" s="16"/>
      <c r="O2873" s="16" t="s">
        <v>859</v>
      </c>
    </row>
    <row collapsed="false" customFormat="false" customHeight="false" hidden="false" ht="12.1" outlineLevel="0" r="2874">
      <c r="A2874" s="20" t="n">
        <v>46225.556701389</v>
      </c>
      <c r="B2874" s="16" t="s">
        <v>23</v>
      </c>
      <c r="C2874" s="16" t="s">
        <v>603</v>
      </c>
      <c r="D2874" s="16" t="s">
        <v>380</v>
      </c>
      <c r="E2874" s="16" t="s">
        <v>18</v>
      </c>
      <c r="F2874" s="16" t="s">
        <v>20</v>
      </c>
      <c r="G2874" s="7" t="n">
        <v>21</v>
      </c>
      <c r="H2874" s="6" t="n">
        <v>71.38</v>
      </c>
      <c r="I2874" s="6" t="n">
        <v>-1498.98</v>
      </c>
      <c r="J2874" s="6" t="n">
        <v>-0</v>
      </c>
      <c r="K2874" s="6" t="n">
        <v>-0.73</v>
      </c>
      <c r="L2874" s="6" t="n">
        <v>-0</v>
      </c>
      <c r="M2874" s="6" t="s">
        <f>=I2874+J2874+K2874+L2874</f>
      </c>
      <c r="N2874" s="16"/>
      <c r="O2874" s="16" t="s">
        <v>859</v>
      </c>
    </row>
    <row collapsed="false" customFormat="false" customHeight="false" hidden="false" ht="12.1" outlineLevel="0" r="2875">
      <c r="A2875" s="21" t="n">
        <v>46226.507337963</v>
      </c>
      <c r="B2875" s="22" t="s">
        <v>549</v>
      </c>
      <c r="C2875" s="22" t="s">
        <v>964</v>
      </c>
      <c r="D2875" s="22" t="s">
        <v>549</v>
      </c>
      <c r="E2875" s="22" t="s">
        <v>549</v>
      </c>
      <c r="F2875" s="22" t="s">
        <v>20</v>
      </c>
      <c r="G2875" s="23" t="n">
        <v>1</v>
      </c>
      <c r="H2875" s="24" t="n">
        <v>340.4</v>
      </c>
      <c r="I2875" s="24" t="n">
        <v>340.4</v>
      </c>
      <c r="J2875" s="24" t="n">
        <v>0</v>
      </c>
      <c r="K2875" s="24" t="n">
        <v>-0</v>
      </c>
      <c r="L2875" s="24" t="n">
        <v>-0</v>
      </c>
      <c r="M2875" s="6" t="s">
        <f>=I2875+J2875+K2875+L2875</f>
      </c>
      <c r="N2875" s="22"/>
      <c r="O2875" s="22" t="s">
        <v>859</v>
      </c>
    </row>
    <row collapsed="false" customFormat="false" customHeight="false" hidden="false" ht="12.1" outlineLevel="0" r="2876">
      <c r="A2876" s="33" t="n">
        <v>46226.815925926</v>
      </c>
      <c r="B2876" s="34" t="s">
        <v>597</v>
      </c>
      <c r="C2876" s="34" t="s">
        <v>965</v>
      </c>
      <c r="D2876" s="34" t="s">
        <v>597</v>
      </c>
      <c r="E2876" s="34" t="s">
        <v>597</v>
      </c>
      <c r="F2876" s="34" t="s">
        <v>20</v>
      </c>
      <c r="G2876" s="35" t="n">
        <v>1</v>
      </c>
      <c r="H2876" s="36" t="n">
        <v>-0.39</v>
      </c>
      <c r="I2876" s="36" t="n">
        <v>-0.39</v>
      </c>
      <c r="J2876" s="36" t="n">
        <v>0</v>
      </c>
      <c r="K2876" s="36" t="n">
        <v>-0</v>
      </c>
      <c r="L2876" s="36" t="n">
        <v>-0</v>
      </c>
      <c r="M2876" s="6" t="s">
        <f>=I2876+J2876+K2876+L2876</f>
      </c>
      <c r="N2876" s="34"/>
      <c r="O2876" s="34" t="s">
        <v>859</v>
      </c>
    </row>
    <row collapsed="false" customFormat="false" customHeight="false" hidden="false" ht="12.1" outlineLevel="0" r="2877">
      <c r="A2877" s="21" t="n">
        <v>46227</v>
      </c>
      <c r="B2877" s="22" t="s">
        <v>535</v>
      </c>
      <c r="C2877" s="22" t="s">
        <v>154</v>
      </c>
      <c r="D2877" s="22" t="s">
        <v>535</v>
      </c>
      <c r="E2877" s="22" t="s">
        <v>535</v>
      </c>
      <c r="F2877" s="22" t="s">
        <v>20</v>
      </c>
      <c r="G2877" s="23" t="n">
        <v>1</v>
      </c>
      <c r="H2877" s="24" t="n">
        <v>31</v>
      </c>
      <c r="I2877" s="24" t="n">
        <v>31</v>
      </c>
      <c r="J2877" s="24" t="n">
        <v>0</v>
      </c>
      <c r="K2877" s="24" t="n">
        <v>-0</v>
      </c>
      <c r="L2877" s="24" t="n">
        <v>-0</v>
      </c>
      <c r="M2877" s="6" t="s">
        <f>=I2877+J2877+K2877+L2877</f>
      </c>
      <c r="N2877" s="22"/>
      <c r="O2877" s="22" t="s">
        <v>639</v>
      </c>
    </row>
    <row collapsed="false" customFormat="false" customHeight="false" hidden="false" ht="12.1" outlineLevel="0" r="2878">
      <c r="A2878" s="20" t="n">
        <v>46227.676284722</v>
      </c>
      <c r="B2878" s="16" t="s">
        <v>23</v>
      </c>
      <c r="C2878" s="16" t="s">
        <v>603</v>
      </c>
      <c r="D2878" s="16" t="s">
        <v>380</v>
      </c>
      <c r="E2878" s="16" t="s">
        <v>18</v>
      </c>
      <c r="F2878" s="16" t="s">
        <v>20</v>
      </c>
      <c r="G2878" s="7" t="n">
        <v>4</v>
      </c>
      <c r="H2878" s="6" t="n">
        <v>74.88</v>
      </c>
      <c r="I2878" s="6" t="n">
        <v>-299.52</v>
      </c>
      <c r="J2878" s="6" t="n">
        <v>-0</v>
      </c>
      <c r="K2878" s="6" t="n">
        <v>-0.15</v>
      </c>
      <c r="L2878" s="6" t="n">
        <v>-0</v>
      </c>
      <c r="M2878" s="6" t="s">
        <f>=I2878+J2878+K2878+L2878</f>
      </c>
      <c r="N2878" s="16"/>
      <c r="O2878" s="16" t="s">
        <v>859</v>
      </c>
    </row>
    <row collapsed="false" customFormat="false" customHeight="false" hidden="false" ht="12.1" outlineLevel="0" r="2879">
      <c r="A2879" s="21" t="n">
        <v>46227.677523148</v>
      </c>
      <c r="B2879" s="22" t="s">
        <v>535</v>
      </c>
      <c r="C2879" s="22" t="s">
        <v>194</v>
      </c>
      <c r="D2879" s="22" t="s">
        <v>535</v>
      </c>
      <c r="E2879" s="22" t="s">
        <v>535</v>
      </c>
      <c r="F2879" s="22" t="s">
        <v>20</v>
      </c>
      <c r="G2879" s="23" t="n">
        <v>1</v>
      </c>
      <c r="H2879" s="24" t="n">
        <v>1000</v>
      </c>
      <c r="I2879" s="24" t="n">
        <v>1000</v>
      </c>
      <c r="J2879" s="24" t="n">
        <v>0</v>
      </c>
      <c r="K2879" s="24" t="n">
        <v>-0</v>
      </c>
      <c r="L2879" s="24" t="n">
        <v>-0</v>
      </c>
      <c r="M2879" s="6" t="s">
        <f>=I2879+J2879+K2879+L2879</f>
      </c>
      <c r="N2879" s="22"/>
      <c r="O2879" s="22" t="s">
        <v>859</v>
      </c>
    </row>
    <row collapsed="false" customFormat="false" customHeight="false" hidden="false" ht="12.1" outlineLevel="0" r="2880">
      <c r="A2880" s="20" t="n">
        <v>46227.677997685</v>
      </c>
      <c r="B2880" s="16" t="s">
        <v>492</v>
      </c>
      <c r="C2880" s="16" t="s">
        <v>890</v>
      </c>
      <c r="D2880" s="16" t="s">
        <v>380</v>
      </c>
      <c r="E2880" s="16" t="s">
        <v>18</v>
      </c>
      <c r="F2880" s="16" t="s">
        <v>20</v>
      </c>
      <c r="G2880" s="7" t="n">
        <v>2</v>
      </c>
      <c r="H2880" s="6" t="n">
        <v>436.8</v>
      </c>
      <c r="I2880" s="6" t="n">
        <v>-873.6</v>
      </c>
      <c r="J2880" s="6" t="n">
        <v>-0</v>
      </c>
      <c r="K2880" s="6" t="n">
        <v>-0.43</v>
      </c>
      <c r="L2880" s="6" t="n">
        <v>-0</v>
      </c>
      <c r="M2880" s="6" t="s">
        <f>=I2880+J2880+K2880+L2880</f>
      </c>
      <c r="N2880" s="16"/>
      <c r="O2880" s="16" t="s">
        <v>859</v>
      </c>
    </row>
    <row collapsed="false" customFormat="false" customHeight="false" hidden="false" ht="12.1" outlineLevel="0" r="2881">
      <c r="A2881" s="20" t="n">
        <v>46227.678333333</v>
      </c>
      <c r="B2881" s="16" t="s">
        <v>23</v>
      </c>
      <c r="C2881" s="16" t="s">
        <v>603</v>
      </c>
      <c r="D2881" s="16" t="s">
        <v>380</v>
      </c>
      <c r="E2881" s="16" t="s">
        <v>18</v>
      </c>
      <c r="F2881" s="16" t="s">
        <v>20</v>
      </c>
      <c r="G2881" s="7" t="n">
        <v>2</v>
      </c>
      <c r="H2881" s="6" t="n">
        <v>75.2</v>
      </c>
      <c r="I2881" s="6" t="n">
        <v>-150.4</v>
      </c>
      <c r="J2881" s="6" t="n">
        <v>-0</v>
      </c>
      <c r="K2881" s="6" t="n">
        <v>-0.07</v>
      </c>
      <c r="L2881" s="6" t="n">
        <v>-0</v>
      </c>
      <c r="M2881" s="6" t="s">
        <f>=I2881+J2881+K2881+L2881</f>
      </c>
      <c r="N2881" s="16"/>
      <c r="O2881" s="16" t="s">
        <v>859</v>
      </c>
    </row>
    <row collapsed="false" customFormat="false" customHeight="false" hidden="false" ht="12.1" outlineLevel="0" r="2882">
      <c r="A2882" s="20" t="n">
        <v>46227.783761574</v>
      </c>
      <c r="B2882" s="16" t="s">
        <v>469</v>
      </c>
      <c r="C2882" s="16" t="s">
        <v>734</v>
      </c>
      <c r="D2882" s="16" t="s">
        <v>380</v>
      </c>
      <c r="E2882" s="16" t="s">
        <v>92</v>
      </c>
      <c r="F2882" s="16" t="s">
        <v>20</v>
      </c>
      <c r="G2882" s="7" t="n">
        <v>1</v>
      </c>
      <c r="H2882" s="6" t="n">
        <v>27.49</v>
      </c>
      <c r="I2882" s="6" t="n">
        <v>-274.9</v>
      </c>
      <c r="J2882" s="6" t="n">
        <v>-15.53</v>
      </c>
      <c r="K2882" s="6" t="n">
        <v>-0.13</v>
      </c>
      <c r="L2882" s="6" t="n">
        <v>-0</v>
      </c>
      <c r="M2882" s="6" t="s">
        <f>=I2882+J2882+K2882+L2882</f>
      </c>
      <c r="N2882" s="16"/>
      <c r="O2882" s="16" t="s">
        <v>865</v>
      </c>
    </row>
    <row collapsed="false" customFormat="false" customHeight="false" hidden="false" ht="12.1" outlineLevel="0" r="2883">
      <c r="A2883" s="20" t="n">
        <v>46227.786712963</v>
      </c>
      <c r="B2883" s="16" t="s">
        <v>91</v>
      </c>
      <c r="C2883" s="16" t="s">
        <v>874</v>
      </c>
      <c r="D2883" s="16" t="s">
        <v>380</v>
      </c>
      <c r="E2883" s="16" t="s">
        <v>92</v>
      </c>
      <c r="F2883" s="16" t="s">
        <v>20</v>
      </c>
      <c r="G2883" s="7" t="n">
        <v>1</v>
      </c>
      <c r="H2883" s="6" t="n">
        <v>98.53</v>
      </c>
      <c r="I2883" s="6" t="n">
        <v>-985.3</v>
      </c>
      <c r="J2883" s="6" t="n">
        <v>-2.67</v>
      </c>
      <c r="K2883" s="6" t="n">
        <v>-0.48</v>
      </c>
      <c r="L2883" s="6" t="n">
        <v>-0</v>
      </c>
      <c r="M2883" s="6" t="s">
        <f>=I2883+J2883+K2883+L2883</f>
      </c>
      <c r="N2883" s="16"/>
      <c r="O2883" s="16" t="s">
        <v>869</v>
      </c>
    </row>
    <row collapsed="false" customFormat="false" customHeight="false" hidden="false" ht="12.1" outlineLevel="0" r="2884">
      <c r="A2884" s="20" t="n">
        <v>46227.827222222</v>
      </c>
      <c r="B2884" s="16" t="s">
        <v>17</v>
      </c>
      <c r="C2884" s="16" t="s">
        <v>538</v>
      </c>
      <c r="D2884" s="16" t="s">
        <v>380</v>
      </c>
      <c r="E2884" s="16" t="s">
        <v>18</v>
      </c>
      <c r="F2884" s="16" t="s">
        <v>20</v>
      </c>
      <c r="G2884" s="7" t="n">
        <v>1</v>
      </c>
      <c r="H2884" s="6" t="n">
        <v>267.67</v>
      </c>
      <c r="I2884" s="6" t="n">
        <v>-267.67</v>
      </c>
      <c r="J2884" s="6" t="n">
        <v>-0</v>
      </c>
      <c r="K2884" s="6" t="n">
        <v>-0.16</v>
      </c>
      <c r="L2884" s="6" t="n">
        <v>-0</v>
      </c>
      <c r="M2884" s="6" t="s">
        <f>=I2884+J2884+K2884+L2884</f>
      </c>
      <c r="N2884" s="16"/>
      <c r="O2884" s="16" t="s">
        <v>639</v>
      </c>
    </row>
    <row collapsed="false" customFormat="false" customHeight="false" hidden="false" ht="12.1" outlineLevel="0" r="2885">
      <c r="A2885" s="21" t="n">
        <v>46229.381388889</v>
      </c>
      <c r="B2885" s="22" t="s">
        <v>535</v>
      </c>
      <c r="C2885" s="22" t="s">
        <v>194</v>
      </c>
      <c r="D2885" s="22" t="s">
        <v>535</v>
      </c>
      <c r="E2885" s="22" t="s">
        <v>535</v>
      </c>
      <c r="F2885" s="22" t="s">
        <v>20</v>
      </c>
      <c r="G2885" s="23" t="n">
        <v>1</v>
      </c>
      <c r="H2885" s="24" t="n">
        <v>1000</v>
      </c>
      <c r="I2885" s="24" t="n">
        <v>1000</v>
      </c>
      <c r="J2885" s="24" t="n">
        <v>0</v>
      </c>
      <c r="K2885" s="24" t="n">
        <v>-0</v>
      </c>
      <c r="L2885" s="24" t="n">
        <v>-0</v>
      </c>
      <c r="M2885" s="6" t="s">
        <f>=I2885+J2885+K2885+L2885</f>
      </c>
      <c r="N2885" s="22"/>
      <c r="O2885" s="22" t="s">
        <v>966</v>
      </c>
    </row>
    <row collapsed="false" customFormat="false" customHeight="false" hidden="false" ht="12.1" outlineLevel="0" r="2886">
      <c r="A2886" s="20" t="n">
        <v>46230.511655093</v>
      </c>
      <c r="B2886" s="16" t="s">
        <v>69</v>
      </c>
      <c r="C2886" s="16" t="s">
        <v>647</v>
      </c>
      <c r="D2886" s="16" t="s">
        <v>380</v>
      </c>
      <c r="E2886" s="16" t="s">
        <v>50</v>
      </c>
      <c r="F2886" s="16" t="s">
        <v>20</v>
      </c>
      <c r="G2886" s="7" t="n">
        <v>795</v>
      </c>
      <c r="H2886" s="6" t="n">
        <v>1.2451</v>
      </c>
      <c r="I2886" s="6" t="n">
        <v>-989.85</v>
      </c>
      <c r="J2886" s="6" t="n">
        <v>-0</v>
      </c>
      <c r="K2886" s="6" t="n">
        <v>-0</v>
      </c>
      <c r="L2886" s="6" t="n">
        <v>-0</v>
      </c>
      <c r="M2886" s="6" t="s">
        <f>=I2886+J2886+K2886+L2886</f>
      </c>
      <c r="N2886" s="16"/>
      <c r="O2886" s="16" t="s">
        <v>966</v>
      </c>
    </row>
    <row collapsed="false" customFormat="false" customHeight="false" hidden="false" ht="12.1" outlineLevel="0" r="2887">
      <c r="A2887" s="20" t="n">
        <v>46230.581967593</v>
      </c>
      <c r="B2887" s="16" t="s">
        <v>69</v>
      </c>
      <c r="C2887" s="16" t="s">
        <v>647</v>
      </c>
      <c r="D2887" s="16" t="s">
        <v>380</v>
      </c>
      <c r="E2887" s="16" t="s">
        <v>50</v>
      </c>
      <c r="F2887" s="16" t="s">
        <v>20</v>
      </c>
      <c r="G2887" s="7" t="n">
        <v>8</v>
      </c>
      <c r="H2887" s="6" t="n">
        <v>1.2448</v>
      </c>
      <c r="I2887" s="6" t="n">
        <v>-9.96</v>
      </c>
      <c r="J2887" s="6" t="n">
        <v>-0</v>
      </c>
      <c r="K2887" s="6" t="n">
        <v>-0</v>
      </c>
      <c r="L2887" s="6" t="n">
        <v>-0</v>
      </c>
      <c r="M2887" s="6" t="s">
        <f>=I2887+J2887+K2887+L2887</f>
      </c>
      <c r="N2887" s="16"/>
      <c r="O2887" s="16" t="s">
        <v>966</v>
      </c>
    </row>
    <row collapsed="false" customFormat="false" customHeight="false" hidden="false" ht="12.1" outlineLevel="0" r="2888">
      <c r="A2888" s="21" t="n">
        <v>46230.673946759</v>
      </c>
      <c r="B2888" s="22" t="s">
        <v>549</v>
      </c>
      <c r="C2888" s="22" t="s">
        <v>967</v>
      </c>
      <c r="D2888" s="22" t="s">
        <v>549</v>
      </c>
      <c r="E2888" s="22" t="s">
        <v>549</v>
      </c>
      <c r="F2888" s="22" t="s">
        <v>20</v>
      </c>
      <c r="G2888" s="23" t="n">
        <v>1</v>
      </c>
      <c r="H2888" s="24" t="n">
        <v>67.8</v>
      </c>
      <c r="I2888" s="24" t="n">
        <v>67.8</v>
      </c>
      <c r="J2888" s="24" t="n">
        <v>0</v>
      </c>
      <c r="K2888" s="24" t="n">
        <v>-0</v>
      </c>
      <c r="L2888" s="24" t="n">
        <v>-0</v>
      </c>
      <c r="M2888" s="6" t="s">
        <f>=I2888+J2888+K2888+L2888</f>
      </c>
      <c r="N2888" s="22"/>
      <c r="O2888" s="22" t="s">
        <v>869</v>
      </c>
    </row>
    <row collapsed="false" customFormat="false" customHeight="false" hidden="false" ht="12.1" outlineLevel="0" r="2889">
      <c r="A2889" s="33" t="n">
        <v>46230.81869213</v>
      </c>
      <c r="B2889" s="34" t="s">
        <v>597</v>
      </c>
      <c r="C2889" s="34" t="s">
        <v>968</v>
      </c>
      <c r="D2889" s="34" t="s">
        <v>597</v>
      </c>
      <c r="E2889" s="34" t="s">
        <v>597</v>
      </c>
      <c r="F2889" s="34" t="s">
        <v>20</v>
      </c>
      <c r="G2889" s="35" t="n">
        <v>1</v>
      </c>
      <c r="H2889" s="36" t="n">
        <v>-0.26</v>
      </c>
      <c r="I2889" s="36" t="n">
        <v>-0.26</v>
      </c>
      <c r="J2889" s="36" t="n">
        <v>0</v>
      </c>
      <c r="K2889" s="36" t="n">
        <v>-0</v>
      </c>
      <c r="L2889" s="36" t="n">
        <v>-0</v>
      </c>
      <c r="M2889" s="6" t="s">
        <f>=I2889+J2889+K2889+L2889</f>
      </c>
      <c r="N2889" s="34"/>
      <c r="O2889" s="34" t="s">
        <v>859</v>
      </c>
    </row>
    <row collapsed="false" customFormat="false" customHeight="false" hidden="false" ht="12.1" outlineLevel="0" r="2890">
      <c r="A2890" s="33" t="n">
        <v>46230.81869213</v>
      </c>
      <c r="B2890" s="34" t="s">
        <v>597</v>
      </c>
      <c r="C2890" s="34" t="s">
        <v>968</v>
      </c>
      <c r="D2890" s="34" t="s">
        <v>597</v>
      </c>
      <c r="E2890" s="34" t="s">
        <v>597</v>
      </c>
      <c r="F2890" s="34" t="s">
        <v>20</v>
      </c>
      <c r="G2890" s="35" t="n">
        <v>1</v>
      </c>
      <c r="H2890" s="36" t="n">
        <v>-0.2</v>
      </c>
      <c r="I2890" s="36" t="n">
        <v>-0.2</v>
      </c>
      <c r="J2890" s="36" t="n">
        <v>0</v>
      </c>
      <c r="K2890" s="36" t="n">
        <v>-0</v>
      </c>
      <c r="L2890" s="36" t="n">
        <v>-0</v>
      </c>
      <c r="M2890" s="6" t="s">
        <f>=I2890+J2890+K2890+L2890</f>
      </c>
      <c r="N2890" s="34"/>
      <c r="O2890" s="34" t="s">
        <v>869</v>
      </c>
    </row>
    <row collapsed="false" customFormat="false" customHeight="false" hidden="false" ht="12.1" outlineLevel="0" r="2891">
      <c r="A2891" s="33" t="n">
        <v>46230.81869213</v>
      </c>
      <c r="B2891" s="34" t="s">
        <v>597</v>
      </c>
      <c r="C2891" s="34" t="s">
        <v>968</v>
      </c>
      <c r="D2891" s="34" t="s">
        <v>597</v>
      </c>
      <c r="E2891" s="34" t="s">
        <v>597</v>
      </c>
      <c r="F2891" s="34" t="s">
        <v>20</v>
      </c>
      <c r="G2891" s="35" t="n">
        <v>1</v>
      </c>
      <c r="H2891" s="36" t="n">
        <v>-0.05</v>
      </c>
      <c r="I2891" s="36" t="n">
        <v>-0.05</v>
      </c>
      <c r="J2891" s="36" t="n">
        <v>0</v>
      </c>
      <c r="K2891" s="36" t="n">
        <v>-0</v>
      </c>
      <c r="L2891" s="36" t="n">
        <v>-0</v>
      </c>
      <c r="M2891" s="6" t="s">
        <f>=I2891+J2891+K2891+L2891</f>
      </c>
      <c r="N2891" s="34"/>
      <c r="O2891" s="34" t="s">
        <v>865</v>
      </c>
    </row>
    <row collapsed="false" customFormat="false" customHeight="false" hidden="false" ht="12.1" outlineLevel="0" r="2892">
      <c r="A2892" s="21" t="n">
        <v>46231.519178241</v>
      </c>
      <c r="B2892" s="22" t="s">
        <v>644</v>
      </c>
      <c r="C2892" s="22" t="s">
        <v>645</v>
      </c>
      <c r="D2892" s="22" t="s">
        <v>549</v>
      </c>
      <c r="E2892" s="22" t="s">
        <v>549</v>
      </c>
      <c r="F2892" s="22" t="s">
        <v>20</v>
      </c>
      <c r="G2892" s="23" t="n">
        <v>1</v>
      </c>
      <c r="H2892" s="24" t="n">
        <v>12.11</v>
      </c>
      <c r="I2892" s="24" t="n">
        <v>12.11</v>
      </c>
      <c r="J2892" s="24" t="n">
        <v>0</v>
      </c>
      <c r="K2892" s="24" t="n">
        <v>-0</v>
      </c>
      <c r="L2892" s="24" t="n">
        <v>-0</v>
      </c>
      <c r="M2892" s="6" t="s">
        <f>=I2892+J2892+K2892+L2892</f>
      </c>
      <c r="N2892" s="22"/>
      <c r="O2892" s="22" t="s">
        <v>865</v>
      </c>
    </row>
    <row collapsed="false" customFormat="false" customHeight="false" hidden="false" ht="12.1" outlineLevel="0" r="2893">
      <c r="A2893" s="21" t="n">
        <v>46231.573275463</v>
      </c>
      <c r="B2893" s="22" t="s">
        <v>549</v>
      </c>
      <c r="C2893" s="22" t="s">
        <v>969</v>
      </c>
      <c r="D2893" s="22" t="s">
        <v>549</v>
      </c>
      <c r="E2893" s="22" t="s">
        <v>549</v>
      </c>
      <c r="F2893" s="22" t="s">
        <v>20</v>
      </c>
      <c r="G2893" s="23" t="n">
        <v>1</v>
      </c>
      <c r="H2893" s="24" t="n">
        <v>30.82</v>
      </c>
      <c r="I2893" s="24" t="n">
        <v>30.82</v>
      </c>
      <c r="J2893" s="24" t="n">
        <v>0</v>
      </c>
      <c r="K2893" s="24" t="n">
        <v>-0</v>
      </c>
      <c r="L2893" s="24" t="n">
        <v>-0</v>
      </c>
      <c r="M2893" s="6" t="s">
        <f>=I2893+J2893+K2893+L2893</f>
      </c>
      <c r="N2893" s="22"/>
      <c r="O2893" s="22" t="s">
        <v>869</v>
      </c>
    </row>
    <row collapsed="false" customFormat="false" customHeight="false" hidden="false" ht="12.1" outlineLevel="0" r="2894">
      <c r="A2894" s="21" t="n">
        <v>46232.020636574</v>
      </c>
      <c r="B2894" s="22" t="s">
        <v>549</v>
      </c>
      <c r="C2894" s="22" t="s">
        <v>970</v>
      </c>
      <c r="D2894" s="22" t="s">
        <v>549</v>
      </c>
      <c r="E2894" s="22" t="s">
        <v>549</v>
      </c>
      <c r="F2894" s="22" t="s">
        <v>20</v>
      </c>
      <c r="G2894" s="23" t="n">
        <v>1</v>
      </c>
      <c r="H2894" s="24" t="n">
        <v>1095.12</v>
      </c>
      <c r="I2894" s="24" t="n">
        <v>1095.12</v>
      </c>
      <c r="J2894" s="24" t="n">
        <v>0</v>
      </c>
      <c r="K2894" s="24" t="n">
        <v>-0</v>
      </c>
      <c r="L2894" s="24" t="n">
        <v>-0</v>
      </c>
      <c r="M2894" s="6" t="s">
        <f>=I2894+J2894+K2894+L2894</f>
      </c>
      <c r="N2894" s="22"/>
      <c r="O2894" s="22" t="s">
        <v>536</v>
      </c>
    </row>
    <row collapsed="false" customFormat="false" customHeight="false" hidden="false" ht="12.1" outlineLevel="0" r="2895">
      <c r="A2895" s="21" t="n">
        <v>46232.074467593</v>
      </c>
      <c r="B2895" s="22" t="s">
        <v>894</v>
      </c>
      <c r="C2895" s="22" t="s">
        <v>971</v>
      </c>
      <c r="D2895" s="22" t="s">
        <v>549</v>
      </c>
      <c r="E2895" s="22" t="s">
        <v>549</v>
      </c>
      <c r="F2895" s="22" t="s">
        <v>20</v>
      </c>
      <c r="G2895" s="23" t="n">
        <v>-1660.98</v>
      </c>
      <c r="H2895" s="24" t="n">
        <v>1</v>
      </c>
      <c r="I2895" s="24" t="n">
        <v>-1660.98</v>
      </c>
      <c r="J2895" s="24" t="n">
        <v>0</v>
      </c>
      <c r="K2895" s="24" t="n">
        <v>-0</v>
      </c>
      <c r="L2895" s="24" t="n">
        <v>-0</v>
      </c>
      <c r="M2895" s="6" t="s">
        <f>=I2895+J2895+K2895+L2895</f>
      </c>
      <c r="N2895" s="22"/>
      <c r="O2895" s="22" t="s">
        <v>643</v>
      </c>
    </row>
    <row collapsed="false" customFormat="false" customHeight="false" hidden="false" ht="12.1" outlineLevel="0" r="2896">
      <c r="A2896" s="20" t="n">
        <v>46232.594594907</v>
      </c>
      <c r="B2896" s="16" t="s">
        <v>31</v>
      </c>
      <c r="C2896" s="16" t="s">
        <v>594</v>
      </c>
      <c r="D2896" s="16" t="s">
        <v>380</v>
      </c>
      <c r="E2896" s="16" t="s">
        <v>18</v>
      </c>
      <c r="F2896" s="16" t="s">
        <v>20</v>
      </c>
      <c r="G2896" s="7" t="n">
        <v>1</v>
      </c>
      <c r="H2896" s="6" t="n">
        <v>3988.5</v>
      </c>
      <c r="I2896" s="6" t="n">
        <v>-3988.5</v>
      </c>
      <c r="J2896" s="6" t="n">
        <v>-0</v>
      </c>
      <c r="K2896" s="6" t="n">
        <v>-1.95</v>
      </c>
      <c r="L2896" s="6" t="n">
        <v>-0</v>
      </c>
      <c r="M2896" s="6" t="s">
        <f>=I2896+J2896+K2896+L2896</f>
      </c>
      <c r="N2896" s="16"/>
      <c r="O2896" s="16" t="s">
        <v>859</v>
      </c>
    </row>
    <row collapsed="false" customFormat="false" customHeight="false" hidden="false" ht="12.1" outlineLevel="0" r="2897">
      <c r="A2897" s="21" t="n">
        <v>46232.594768519</v>
      </c>
      <c r="B2897" s="22" t="s">
        <v>644</v>
      </c>
      <c r="C2897" s="22" t="s">
        <v>645</v>
      </c>
      <c r="D2897" s="22" t="s">
        <v>549</v>
      </c>
      <c r="E2897" s="22" t="s">
        <v>549</v>
      </c>
      <c r="F2897" s="22" t="s">
        <v>20</v>
      </c>
      <c r="G2897" s="23" t="n">
        <v>1</v>
      </c>
      <c r="H2897" s="24" t="n">
        <v>42.42</v>
      </c>
      <c r="I2897" s="24" t="n">
        <v>42.42</v>
      </c>
      <c r="J2897" s="24" t="n">
        <v>0</v>
      </c>
      <c r="K2897" s="24" t="n">
        <v>-0</v>
      </c>
      <c r="L2897" s="24" t="n">
        <v>-0</v>
      </c>
      <c r="M2897" s="6" t="s">
        <f>=I2897+J2897+K2897+L2897</f>
      </c>
      <c r="N2897" s="22"/>
      <c r="O2897" s="22" t="s">
        <v>859</v>
      </c>
    </row>
    <row collapsed="false" customFormat="false" customHeight="false" hidden="false" ht="12.1" outlineLevel="0" r="2898">
      <c r="A2898" s="21" t="n">
        <v>46232.596458333</v>
      </c>
      <c r="B2898" s="22" t="s">
        <v>535</v>
      </c>
      <c r="C2898" s="22" t="s">
        <v>194</v>
      </c>
      <c r="D2898" s="22" t="s">
        <v>535</v>
      </c>
      <c r="E2898" s="22" t="s">
        <v>535</v>
      </c>
      <c r="F2898" s="22" t="s">
        <v>20</v>
      </c>
      <c r="G2898" s="23" t="n">
        <v>1</v>
      </c>
      <c r="H2898" s="24" t="n">
        <v>1759.13</v>
      </c>
      <c r="I2898" s="24" t="n">
        <v>1759.13</v>
      </c>
      <c r="J2898" s="24" t="n">
        <v>0</v>
      </c>
      <c r="K2898" s="24" t="n">
        <v>-0</v>
      </c>
      <c r="L2898" s="24" t="n">
        <v>-0</v>
      </c>
      <c r="M2898" s="6" t="s">
        <f>=I2898+J2898+K2898+L2898</f>
      </c>
      <c r="N2898" s="22"/>
      <c r="O2898" s="22" t="s">
        <v>859</v>
      </c>
    </row>
    <row collapsed="false" customFormat="false" customHeight="false" hidden="false" ht="12.1" outlineLevel="0" r="2899">
      <c r="A2899" s="21" t="n">
        <v>46232.599768519</v>
      </c>
      <c r="B2899" s="22" t="s">
        <v>535</v>
      </c>
      <c r="C2899" s="22" t="s">
        <v>194</v>
      </c>
      <c r="D2899" s="22" t="s">
        <v>535</v>
      </c>
      <c r="E2899" s="22" t="s">
        <v>535</v>
      </c>
      <c r="F2899" s="22" t="s">
        <v>20</v>
      </c>
      <c r="G2899" s="23" t="n">
        <v>1</v>
      </c>
      <c r="H2899" s="24" t="n">
        <v>200</v>
      </c>
      <c r="I2899" s="24" t="n">
        <v>200</v>
      </c>
      <c r="J2899" s="24" t="n">
        <v>0</v>
      </c>
      <c r="K2899" s="24" t="n">
        <v>-0</v>
      </c>
      <c r="L2899" s="24" t="n">
        <v>-0</v>
      </c>
      <c r="M2899" s="6" t="s">
        <f>=I2899+J2899+K2899+L2899</f>
      </c>
      <c r="N2899" s="22"/>
      <c r="O2899" s="22" t="s">
        <v>966</v>
      </c>
    </row>
    <row collapsed="false" customFormat="false" customHeight="false" hidden="false" ht="12.1" outlineLevel="0" r="2900">
      <c r="A2900" s="21" t="n">
        <v>46232.600763889</v>
      </c>
      <c r="B2900" s="22" t="s">
        <v>535</v>
      </c>
      <c r="C2900" s="22" t="s">
        <v>194</v>
      </c>
      <c r="D2900" s="22" t="s">
        <v>535</v>
      </c>
      <c r="E2900" s="22" t="s">
        <v>535</v>
      </c>
      <c r="F2900" s="22" t="s">
        <v>20</v>
      </c>
      <c r="G2900" s="23" t="n">
        <v>1</v>
      </c>
      <c r="H2900" s="24" t="n">
        <v>306.59</v>
      </c>
      <c r="I2900" s="24" t="n">
        <v>306.59</v>
      </c>
      <c r="J2900" s="24" t="n">
        <v>0</v>
      </c>
      <c r="K2900" s="24" t="n">
        <v>-0</v>
      </c>
      <c r="L2900" s="24" t="n">
        <v>-0</v>
      </c>
      <c r="M2900" s="6" t="s">
        <f>=I2900+J2900+K2900+L2900</f>
      </c>
      <c r="N2900" s="22"/>
      <c r="O2900" s="22" t="s">
        <v>865</v>
      </c>
    </row>
    <row collapsed="false" customFormat="false" customHeight="false" hidden="false" ht="12.1" outlineLevel="0" r="2901">
      <c r="A2901" s="20" t="n">
        <v>46232.605578704</v>
      </c>
      <c r="B2901" s="16" t="s">
        <v>469</v>
      </c>
      <c r="C2901" s="16" t="s">
        <v>734</v>
      </c>
      <c r="D2901" s="16" t="s">
        <v>380</v>
      </c>
      <c r="E2901" s="16" t="s">
        <v>92</v>
      </c>
      <c r="F2901" s="16" t="s">
        <v>20</v>
      </c>
      <c r="G2901" s="7" t="n">
        <v>2</v>
      </c>
      <c r="H2901" s="6" t="n">
        <v>23.88</v>
      </c>
      <c r="I2901" s="6" t="n">
        <v>-477.6</v>
      </c>
      <c r="J2901" s="6" t="n">
        <v>-0</v>
      </c>
      <c r="K2901" s="6" t="n">
        <v>-0.23</v>
      </c>
      <c r="L2901" s="6" t="n">
        <v>-0</v>
      </c>
      <c r="M2901" s="6" t="s">
        <f>=I2901+J2901+K2901+L2901</f>
      </c>
      <c r="N2901" s="16"/>
      <c r="O2901" s="16" t="s">
        <v>865</v>
      </c>
    </row>
    <row collapsed="false" customFormat="false" customHeight="false" hidden="false" ht="12.1" outlineLevel="0" r="2902">
      <c r="A2902" s="20" t="n">
        <v>46232.605706019</v>
      </c>
      <c r="B2902" s="16" t="s">
        <v>100</v>
      </c>
      <c r="C2902" s="16" t="s">
        <v>786</v>
      </c>
      <c r="D2902" s="16" t="s">
        <v>380</v>
      </c>
      <c r="E2902" s="16" t="s">
        <v>92</v>
      </c>
      <c r="F2902" s="16" t="s">
        <v>20</v>
      </c>
      <c r="G2902" s="7" t="n">
        <v>1</v>
      </c>
      <c r="H2902" s="6" t="n">
        <v>59.45</v>
      </c>
      <c r="I2902" s="6" t="n">
        <v>-594.5</v>
      </c>
      <c r="J2902" s="6" t="n">
        <v>-32.41</v>
      </c>
      <c r="K2902" s="6" t="n">
        <v>-1.54</v>
      </c>
      <c r="L2902" s="6" t="n">
        <v>-0</v>
      </c>
      <c r="M2902" s="6" t="s">
        <f>=I2902+J2902+K2902+L2902</f>
      </c>
      <c r="N2902" s="16"/>
      <c r="O2902" s="16" t="s">
        <v>536</v>
      </c>
    </row>
    <row collapsed="false" customFormat="false" customHeight="false" hidden="false" ht="12.1" outlineLevel="0" r="2903">
      <c r="A2903" s="20" t="n">
        <v>46232.606412037</v>
      </c>
      <c r="B2903" s="16" t="s">
        <v>73</v>
      </c>
      <c r="C2903" s="16" t="s">
        <v>565</v>
      </c>
      <c r="D2903" s="16" t="s">
        <v>380</v>
      </c>
      <c r="E2903" s="16" t="s">
        <v>50</v>
      </c>
      <c r="F2903" s="16" t="s">
        <v>20</v>
      </c>
      <c r="G2903" s="7" t="n">
        <v>227</v>
      </c>
      <c r="H2903" s="6" t="n">
        <v>2.0488</v>
      </c>
      <c r="I2903" s="6" t="n">
        <v>-465.08</v>
      </c>
      <c r="J2903" s="6" t="n">
        <v>-0</v>
      </c>
      <c r="K2903" s="6" t="n">
        <v>-0</v>
      </c>
      <c r="L2903" s="6" t="n">
        <v>-0</v>
      </c>
      <c r="M2903" s="6" t="s">
        <f>=I2903+J2903+K2903+L2903</f>
      </c>
      <c r="N2903" s="16"/>
      <c r="O2903" s="16" t="s">
        <v>536</v>
      </c>
    </row>
    <row collapsed="false" customFormat="false" customHeight="false" hidden="false" ht="12.1" outlineLevel="0" r="2904">
      <c r="A2904" s="21" t="n">
        <v>46232.62193287</v>
      </c>
      <c r="B2904" s="22" t="s">
        <v>549</v>
      </c>
      <c r="C2904" s="22" t="s">
        <v>972</v>
      </c>
      <c r="D2904" s="22" t="s">
        <v>549</v>
      </c>
      <c r="E2904" s="22" t="s">
        <v>549</v>
      </c>
      <c r="F2904" s="22" t="s">
        <v>20</v>
      </c>
      <c r="G2904" s="23" t="n">
        <v>1</v>
      </c>
      <c r="H2904" s="24" t="n">
        <v>638.82</v>
      </c>
      <c r="I2904" s="24" t="n">
        <v>638.82</v>
      </c>
      <c r="J2904" s="24" t="n">
        <v>0</v>
      </c>
      <c r="K2904" s="24" t="n">
        <v>-0</v>
      </c>
      <c r="L2904" s="24" t="n">
        <v>-0</v>
      </c>
      <c r="M2904" s="6" t="s">
        <f>=I2904+J2904+K2904+L2904</f>
      </c>
      <c r="N2904" s="22"/>
      <c r="O2904" s="22" t="s">
        <v>643</v>
      </c>
    </row>
    <row collapsed="false" customFormat="false" customHeight="false" hidden="false" ht="12.1" outlineLevel="0" r="2905">
      <c r="A2905" s="20" t="n">
        <v>46232.691655093</v>
      </c>
      <c r="B2905" s="16" t="s">
        <v>69</v>
      </c>
      <c r="C2905" s="16" t="s">
        <v>647</v>
      </c>
      <c r="D2905" s="16" t="s">
        <v>380</v>
      </c>
      <c r="E2905" s="16" t="s">
        <v>50</v>
      </c>
      <c r="F2905" s="16" t="s">
        <v>20</v>
      </c>
      <c r="G2905" s="7" t="n">
        <v>159</v>
      </c>
      <c r="H2905" s="6" t="n">
        <v>1.2456</v>
      </c>
      <c r="I2905" s="6" t="n">
        <v>-198.05</v>
      </c>
      <c r="J2905" s="6" t="n">
        <v>-0</v>
      </c>
      <c r="K2905" s="6" t="n">
        <v>-0</v>
      </c>
      <c r="L2905" s="6" t="n">
        <v>-0</v>
      </c>
      <c r="M2905" s="6" t="s">
        <f>=I2905+J2905+K2905+L2905</f>
      </c>
      <c r="N2905" s="16"/>
      <c r="O2905" s="16" t="s">
        <v>966</v>
      </c>
    </row>
    <row collapsed="false" customFormat="false" customHeight="false" hidden="false" ht="12.1" outlineLevel="0" r="2906">
      <c r="A2906" s="20" t="n">
        <v>46232.774780093</v>
      </c>
      <c r="B2906" s="16" t="s">
        <v>69</v>
      </c>
      <c r="C2906" s="16" t="s">
        <v>647</v>
      </c>
      <c r="D2906" s="16" t="s">
        <v>380</v>
      </c>
      <c r="E2906" s="16" t="s">
        <v>50</v>
      </c>
      <c r="F2906" s="16" t="s">
        <v>20</v>
      </c>
      <c r="G2906" s="7" t="n">
        <v>1</v>
      </c>
      <c r="H2906" s="6" t="n">
        <v>1.2458</v>
      </c>
      <c r="I2906" s="6" t="n">
        <v>-1.25</v>
      </c>
      <c r="J2906" s="6" t="n">
        <v>-0</v>
      </c>
      <c r="K2906" s="6" t="n">
        <v>-0</v>
      </c>
      <c r="L2906" s="6" t="n">
        <v>-0</v>
      </c>
      <c r="M2906" s="6" t="s">
        <f>=I2906+J2906+K2906+L2906</f>
      </c>
      <c r="N2906" s="16"/>
      <c r="O2906" s="16" t="s">
        <v>966</v>
      </c>
    </row>
    <row collapsed="false" customFormat="false" customHeight="false" hidden="false" ht="12.1" outlineLevel="0" r="2907">
      <c r="A2907" s="33" t="n">
        <v>46233.820717593</v>
      </c>
      <c r="B2907" s="34" t="s">
        <v>597</v>
      </c>
      <c r="C2907" s="34" t="s">
        <v>973</v>
      </c>
      <c r="D2907" s="34" t="s">
        <v>597</v>
      </c>
      <c r="E2907" s="34" t="s">
        <v>597</v>
      </c>
      <c r="F2907" s="34" t="s">
        <v>20</v>
      </c>
      <c r="G2907" s="35" t="n">
        <v>1</v>
      </c>
      <c r="H2907" s="36" t="n">
        <v>-0.8</v>
      </c>
      <c r="I2907" s="36" t="n">
        <v>-0.8</v>
      </c>
      <c r="J2907" s="36" t="n">
        <v>0</v>
      </c>
      <c r="K2907" s="36" t="n">
        <v>-0</v>
      </c>
      <c r="L2907" s="36" t="n">
        <v>-0</v>
      </c>
      <c r="M2907" s="6" t="s">
        <f>=I2907+J2907+K2907+L2907</f>
      </c>
      <c r="N2907" s="34"/>
      <c r="O2907" s="34" t="s">
        <v>859</v>
      </c>
    </row>
    <row collapsed="false" customFormat="false" customHeight="false" hidden="false" ht="12.1" outlineLevel="0" r="2908">
      <c r="A2908" s="33" t="n">
        <v>46233.820717593</v>
      </c>
      <c r="B2908" s="34" t="s">
        <v>597</v>
      </c>
      <c r="C2908" s="34" t="s">
        <v>973</v>
      </c>
      <c r="D2908" s="34" t="s">
        <v>597</v>
      </c>
      <c r="E2908" s="34" t="s">
        <v>597</v>
      </c>
      <c r="F2908" s="34" t="s">
        <v>20</v>
      </c>
      <c r="G2908" s="35" t="n">
        <v>1</v>
      </c>
      <c r="H2908" s="36" t="n">
        <v>-0.1</v>
      </c>
      <c r="I2908" s="36" t="n">
        <v>-0.1</v>
      </c>
      <c r="J2908" s="36" t="n">
        <v>0</v>
      </c>
      <c r="K2908" s="36" t="n">
        <v>-0</v>
      </c>
      <c r="L2908" s="36" t="n">
        <v>-0</v>
      </c>
      <c r="M2908" s="6" t="s">
        <f>=I2908+J2908+K2908+L2908</f>
      </c>
      <c r="N2908" s="34"/>
      <c r="O2908" s="34" t="s">
        <v>865</v>
      </c>
    </row>
    <row collapsed="false" customFormat="false" customHeight="false" hidden="false" ht="12.1" outlineLevel="0" r="2909">
      <c r="A2909" s="21" t="n">
        <v>46234.765856481</v>
      </c>
      <c r="B2909" s="22" t="s">
        <v>894</v>
      </c>
      <c r="C2909" s="22" t="s">
        <v>974</v>
      </c>
      <c r="D2909" s="22" t="s">
        <v>549</v>
      </c>
      <c r="E2909" s="22" t="s">
        <v>549</v>
      </c>
      <c r="F2909" s="22" t="s">
        <v>20</v>
      </c>
      <c r="G2909" s="23" t="n">
        <v>2144.37</v>
      </c>
      <c r="H2909" s="24" t="n">
        <v>1</v>
      </c>
      <c r="I2909" s="24" t="n">
        <v>2144.37</v>
      </c>
      <c r="J2909" s="24" t="n">
        <v>0</v>
      </c>
      <c r="K2909" s="24" t="n">
        <v>-0</v>
      </c>
      <c r="L2909" s="24" t="n">
        <v>-0</v>
      </c>
      <c r="M2909" s="6" t="s">
        <f>=I2909+J2909+K2909+L2909</f>
      </c>
      <c r="N2909" s="22"/>
      <c r="O2909" s="22" t="s">
        <v>859</v>
      </c>
    </row>
    <row collapsed="false" customFormat="false" customHeight="false" hidden="false" ht="12.1" outlineLevel="0" r="2910">
      <c r="A2910" s="21" t="n">
        <v>46234.844178241</v>
      </c>
      <c r="B2910" s="22" t="s">
        <v>894</v>
      </c>
      <c r="C2910" s="22" t="s">
        <v>975</v>
      </c>
      <c r="D2910" s="22" t="s">
        <v>549</v>
      </c>
      <c r="E2910" s="22" t="s">
        <v>549</v>
      </c>
      <c r="F2910" s="22" t="s">
        <v>20</v>
      </c>
      <c r="G2910" s="23" t="n">
        <v>1.25</v>
      </c>
      <c r="H2910" s="24" t="n">
        <v>1</v>
      </c>
      <c r="I2910" s="24" t="n">
        <v>1.25</v>
      </c>
      <c r="J2910" s="24" t="n">
        <v>0</v>
      </c>
      <c r="K2910" s="24" t="n">
        <v>-0</v>
      </c>
      <c r="L2910" s="24" t="n">
        <v>-0</v>
      </c>
      <c r="M2910" s="6" t="s">
        <f>=I2910+J2910+K2910+L2910</f>
      </c>
      <c r="N2910" s="22"/>
      <c r="O2910" s="22" t="s">
        <v>679</v>
      </c>
    </row>
    <row collapsed="false" customFormat="false" customHeight="false" hidden="false" ht="12.1" outlineLevel="0" r="2911">
      <c r="A2911" s="20" t="n">
        <v>46237.562106481</v>
      </c>
      <c r="B2911" s="16" t="s">
        <v>69</v>
      </c>
      <c r="C2911" s="16" t="s">
        <v>647</v>
      </c>
      <c r="D2911" s="16" t="s">
        <v>380</v>
      </c>
      <c r="E2911" s="16" t="s">
        <v>50</v>
      </c>
      <c r="F2911" s="16" t="s">
        <v>20</v>
      </c>
      <c r="G2911" s="7" t="n">
        <v>3</v>
      </c>
      <c r="H2911" s="6" t="n">
        <v>1.2478</v>
      </c>
      <c r="I2911" s="6" t="n">
        <v>-3.74</v>
      </c>
      <c r="J2911" s="6" t="n">
        <v>-0</v>
      </c>
      <c r="K2911" s="6" t="n">
        <v>-0</v>
      </c>
      <c r="L2911" s="6" t="n">
        <v>-0</v>
      </c>
      <c r="M2911" s="6" t="s">
        <f>=I2911+J2911+K2911+L2911</f>
      </c>
      <c r="N2911" s="16"/>
      <c r="O2911" s="16" t="s">
        <v>679</v>
      </c>
    </row>
    <row collapsed="false" customFormat="false" customHeight="false" hidden="false" ht="12.1" outlineLevel="0" r="2912">
      <c r="A2912" s="21" t="n">
        <v>46237.564479167</v>
      </c>
      <c r="B2912" s="22" t="s">
        <v>535</v>
      </c>
      <c r="C2912" s="22" t="s">
        <v>194</v>
      </c>
      <c r="D2912" s="22" t="s">
        <v>535</v>
      </c>
      <c r="E2912" s="22" t="s">
        <v>535</v>
      </c>
      <c r="F2912" s="22" t="s">
        <v>20</v>
      </c>
      <c r="G2912" s="23" t="n">
        <v>1</v>
      </c>
      <c r="H2912" s="24" t="n">
        <v>600</v>
      </c>
      <c r="I2912" s="24" t="n">
        <v>600</v>
      </c>
      <c r="J2912" s="24" t="n">
        <v>0</v>
      </c>
      <c r="K2912" s="24" t="n">
        <v>-0</v>
      </c>
      <c r="L2912" s="24" t="n">
        <v>-0</v>
      </c>
      <c r="M2912" s="6" t="s">
        <f>=I2912+J2912+K2912+L2912</f>
      </c>
      <c r="N2912" s="22"/>
      <c r="O2912" s="22" t="s">
        <v>643</v>
      </c>
    </row>
    <row collapsed="false" customFormat="false" customHeight="false" hidden="false" ht="12.1" outlineLevel="0" r="2913">
      <c r="A2913" s="20" t="n">
        <v>46237.564710648</v>
      </c>
      <c r="B2913" s="16" t="s">
        <v>100</v>
      </c>
      <c r="C2913" s="16" t="s">
        <v>786</v>
      </c>
      <c r="D2913" s="16" t="s">
        <v>380</v>
      </c>
      <c r="E2913" s="16" t="s">
        <v>92</v>
      </c>
      <c r="F2913" s="16" t="s">
        <v>20</v>
      </c>
      <c r="G2913" s="7" t="n">
        <v>1</v>
      </c>
      <c r="H2913" s="6" t="n">
        <v>59.749</v>
      </c>
      <c r="I2913" s="6" t="n">
        <v>-597.49</v>
      </c>
      <c r="J2913" s="6" t="n">
        <v>-33.37</v>
      </c>
      <c r="K2913" s="6" t="n">
        <v>-0.29</v>
      </c>
      <c r="L2913" s="6" t="n">
        <v>-0</v>
      </c>
      <c r="M2913" s="6" t="s">
        <f>=I2913+J2913+K2913+L2913</f>
      </c>
      <c r="N2913" s="16"/>
      <c r="O2913" s="16" t="s">
        <v>643</v>
      </c>
    </row>
    <row collapsed="false" customFormat="false" customHeight="false" hidden="false" ht="12.1" outlineLevel="0" r="2914">
      <c r="A2914" s="20" t="n">
        <v>46237.948958333</v>
      </c>
      <c r="B2914" s="16" t="s">
        <v>421</v>
      </c>
      <c r="C2914" s="16" t="s">
        <v>589</v>
      </c>
      <c r="D2914" s="16" t="s">
        <v>380</v>
      </c>
      <c r="E2914" s="16" t="s">
        <v>18</v>
      </c>
      <c r="F2914" s="16" t="s">
        <v>20</v>
      </c>
      <c r="G2914" s="7" t="n">
        <v>2</v>
      </c>
      <c r="H2914" s="6" t="n">
        <v>1083</v>
      </c>
      <c r="I2914" s="6" t="n">
        <v>-2166</v>
      </c>
      <c r="J2914" s="6" t="n">
        <v>-0</v>
      </c>
      <c r="K2914" s="6" t="n">
        <v>-1.06</v>
      </c>
      <c r="L2914" s="6" t="n">
        <v>-0</v>
      </c>
      <c r="M2914" s="6" t="s">
        <f>=I2914+J2914+K2914+L2914</f>
      </c>
      <c r="N2914" s="16"/>
      <c r="O2914" s="16" t="s">
        <v>859</v>
      </c>
    </row>
    <row collapsed="false" customFormat="false" customHeight="false" hidden="false" ht="12.1" outlineLevel="0" r="2915">
      <c r="A2915" s="21" t="n">
        <v>46238</v>
      </c>
      <c r="B2915" s="22" t="s">
        <v>549</v>
      </c>
      <c r="C2915" s="22" t="s">
        <v>976</v>
      </c>
      <c r="D2915" s="22" t="s">
        <v>549</v>
      </c>
      <c r="E2915" s="22" t="s">
        <v>549</v>
      </c>
      <c r="F2915" s="22" t="s">
        <v>20</v>
      </c>
      <c r="G2915" s="23" t="n">
        <v>1</v>
      </c>
      <c r="H2915" s="24" t="n">
        <v>1147.4</v>
      </c>
      <c r="I2915" s="24" t="n">
        <v>1147.4</v>
      </c>
      <c r="J2915" s="24" t="n">
        <v>0</v>
      </c>
      <c r="K2915" s="24" t="n">
        <v>-0</v>
      </c>
      <c r="L2915" s="24" t="n">
        <v>-0</v>
      </c>
      <c r="M2915" s="6" t="s">
        <f>=I2915+J2915+K2915+L2915</f>
      </c>
      <c r="N2915" s="22"/>
      <c r="O2915" s="22" t="s">
        <v>639</v>
      </c>
    </row>
    <row collapsed="false" customFormat="false" customHeight="false" hidden="false" ht="12.1" outlineLevel="0" r="2916">
      <c r="A2916" s="21" t="n">
        <v>46238.517893519</v>
      </c>
      <c r="B2916" s="22" t="s">
        <v>549</v>
      </c>
      <c r="C2916" s="22" t="s">
        <v>977</v>
      </c>
      <c r="D2916" s="22" t="s">
        <v>549</v>
      </c>
      <c r="E2916" s="22" t="s">
        <v>549</v>
      </c>
      <c r="F2916" s="22" t="s">
        <v>20</v>
      </c>
      <c r="G2916" s="23" t="n">
        <v>1</v>
      </c>
      <c r="H2916" s="24" t="n">
        <v>538.51</v>
      </c>
      <c r="I2916" s="24" t="n">
        <v>538.51</v>
      </c>
      <c r="J2916" s="24" t="n">
        <v>0</v>
      </c>
      <c r="K2916" s="24" t="n">
        <v>-0</v>
      </c>
      <c r="L2916" s="24" t="n">
        <v>-0</v>
      </c>
      <c r="M2916" s="6" t="s">
        <f>=I2916+J2916+K2916+L2916</f>
      </c>
      <c r="N2916" s="22"/>
      <c r="O2916" s="22" t="s">
        <v>859</v>
      </c>
    </row>
    <row collapsed="false" customFormat="false" customHeight="false" hidden="false" ht="12.1" outlineLevel="0" r="2917">
      <c r="A2917" s="20" t="n">
        <v>46238.534803241</v>
      </c>
      <c r="B2917" s="16" t="s">
        <v>17</v>
      </c>
      <c r="C2917" s="16" t="s">
        <v>538</v>
      </c>
      <c r="D2917" s="16" t="s">
        <v>380</v>
      </c>
      <c r="E2917" s="16" t="s">
        <v>18</v>
      </c>
      <c r="F2917" s="16" t="s">
        <v>20</v>
      </c>
      <c r="G2917" s="7" t="n">
        <v>4</v>
      </c>
      <c r="H2917" s="6" t="n">
        <v>284.23</v>
      </c>
      <c r="I2917" s="6" t="n">
        <v>-1136.92</v>
      </c>
      <c r="J2917" s="6" t="n">
        <v>-0</v>
      </c>
      <c r="K2917" s="6" t="n">
        <v>-0.68</v>
      </c>
      <c r="L2917" s="6" t="n">
        <v>-0</v>
      </c>
      <c r="M2917" s="6" t="s">
        <f>=I2917+J2917+K2917+L2917</f>
      </c>
      <c r="N2917" s="16"/>
      <c r="O2917" s="16" t="s">
        <v>639</v>
      </c>
    </row>
    <row collapsed="false" customFormat="false" customHeight="false" hidden="false" ht="12.1" outlineLevel="0" r="2918">
      <c r="A2918" s="21" t="n">
        <v>46238.722604167</v>
      </c>
      <c r="B2918" s="22" t="s">
        <v>549</v>
      </c>
      <c r="C2918" s="22" t="s">
        <v>978</v>
      </c>
      <c r="D2918" s="22" t="s">
        <v>549</v>
      </c>
      <c r="E2918" s="22" t="s">
        <v>549</v>
      </c>
      <c r="F2918" s="22" t="s">
        <v>20</v>
      </c>
      <c r="G2918" s="23" t="n">
        <v>1</v>
      </c>
      <c r="H2918" s="24" t="n">
        <v>423.5</v>
      </c>
      <c r="I2918" s="24" t="n">
        <v>423.5</v>
      </c>
      <c r="J2918" s="24" t="n">
        <v>0</v>
      </c>
      <c r="K2918" s="24" t="n">
        <v>-0</v>
      </c>
      <c r="L2918" s="24" t="n">
        <v>-0</v>
      </c>
      <c r="M2918" s="6" t="s">
        <f>=I2918+J2918+K2918+L2918</f>
      </c>
      <c r="N2918" s="22"/>
      <c r="O2918" s="22" t="s">
        <v>859</v>
      </c>
    </row>
    <row collapsed="false" customFormat="false" customHeight="false" hidden="false" ht="12.1" outlineLevel="0" r="2919">
      <c r="A2919" s="33" t="n">
        <v>46238.818298611</v>
      </c>
      <c r="B2919" s="34" t="s">
        <v>597</v>
      </c>
      <c r="C2919" s="34" t="s">
        <v>979</v>
      </c>
      <c r="D2919" s="34" t="s">
        <v>597</v>
      </c>
      <c r="E2919" s="34" t="s">
        <v>597</v>
      </c>
      <c r="F2919" s="34" t="s">
        <v>20</v>
      </c>
      <c r="G2919" s="35" t="n">
        <v>1</v>
      </c>
      <c r="H2919" s="36" t="n">
        <v>-0.12</v>
      </c>
      <c r="I2919" s="36" t="n">
        <v>-0.12</v>
      </c>
      <c r="J2919" s="36" t="n">
        <v>0</v>
      </c>
      <c r="K2919" s="36" t="n">
        <v>-0</v>
      </c>
      <c r="L2919" s="36" t="n">
        <v>-0</v>
      </c>
      <c r="M2919" s="6" t="s">
        <f>=I2919+J2919+K2919+L2919</f>
      </c>
      <c r="N2919" s="34"/>
      <c r="O2919" s="34" t="s">
        <v>643</v>
      </c>
    </row>
    <row collapsed="false" customFormat="false" customHeight="false" hidden="false" ht="12.1" outlineLevel="0" r="2920">
      <c r="A2920" s="33" t="n">
        <v>46238.818298611</v>
      </c>
      <c r="B2920" s="34" t="s">
        <v>597</v>
      </c>
      <c r="C2920" s="34" t="s">
        <v>979</v>
      </c>
      <c r="D2920" s="34" t="s">
        <v>597</v>
      </c>
      <c r="E2920" s="34" t="s">
        <v>597</v>
      </c>
      <c r="F2920" s="34" t="s">
        <v>20</v>
      </c>
      <c r="G2920" s="35" t="n">
        <v>1</v>
      </c>
      <c r="H2920" s="36" t="n">
        <v>-0.43</v>
      </c>
      <c r="I2920" s="36" t="n">
        <v>-0.43</v>
      </c>
      <c r="J2920" s="36" t="n">
        <v>0</v>
      </c>
      <c r="K2920" s="36" t="n">
        <v>-0</v>
      </c>
      <c r="L2920" s="36" t="n">
        <v>-0</v>
      </c>
      <c r="M2920" s="6" t="s">
        <f>=I2920+J2920+K2920+L2920</f>
      </c>
      <c r="N2920" s="34"/>
      <c r="O2920" s="34" t="s">
        <v>859</v>
      </c>
    </row>
    <row collapsed="false" customFormat="false" customHeight="false" hidden="false" ht="12.1" outlineLevel="0" r="2921">
      <c r="A2921" s="21" t="n">
        <v>46238.920243056</v>
      </c>
      <c r="B2921" s="22" t="s">
        <v>535</v>
      </c>
      <c r="C2921" s="22" t="s">
        <v>194</v>
      </c>
      <c r="D2921" s="22" t="s">
        <v>535</v>
      </c>
      <c r="E2921" s="22" t="s">
        <v>535</v>
      </c>
      <c r="F2921" s="22" t="s">
        <v>20</v>
      </c>
      <c r="G2921" s="23" t="n">
        <v>1</v>
      </c>
      <c r="H2921" s="24" t="n">
        <v>1000</v>
      </c>
      <c r="I2921" s="24" t="n">
        <v>1000</v>
      </c>
      <c r="J2921" s="24" t="n">
        <v>0</v>
      </c>
      <c r="K2921" s="24" t="n">
        <v>-0</v>
      </c>
      <c r="L2921" s="24" t="n">
        <v>-0</v>
      </c>
      <c r="M2921" s="6" t="s">
        <f>=I2921+J2921+K2921+L2921</f>
      </c>
      <c r="N2921" s="22"/>
      <c r="O2921" s="22" t="s">
        <v>859</v>
      </c>
    </row>
    <row collapsed="false" customFormat="false" customHeight="false" hidden="false" ht="12.1" outlineLevel="0" r="2922">
      <c r="A2922" s="21" t="n">
        <v>46239.42224537</v>
      </c>
      <c r="B2922" s="22" t="s">
        <v>535</v>
      </c>
      <c r="C2922" s="22" t="s">
        <v>174</v>
      </c>
      <c r="D2922" s="22" t="s">
        <v>535</v>
      </c>
      <c r="E2922" s="22" t="s">
        <v>535</v>
      </c>
      <c r="F2922" s="22" t="s">
        <v>20</v>
      </c>
      <c r="G2922" s="23" t="n">
        <v>1</v>
      </c>
      <c r="H2922" s="24" t="n">
        <v>1</v>
      </c>
      <c r="I2922" s="24" t="n">
        <v>682.5</v>
      </c>
      <c r="J2922" s="24" t="n">
        <v>0</v>
      </c>
      <c r="K2922" s="24" t="n">
        <v>-0</v>
      </c>
      <c r="L2922" s="24" t="n">
        <v>-0</v>
      </c>
      <c r="M2922" s="6" t="s">
        <f>=I2922+J2922+K2922+L2922</f>
      </c>
      <c r="N2922" s="22"/>
      <c r="O2922" s="22" t="s">
        <v>596</v>
      </c>
    </row>
    <row collapsed="false" customFormat="false" customHeight="false" hidden="false" ht="12.1" outlineLevel="0" r="2923">
      <c r="A2923" s="20" t="n">
        <v>46239.42244213</v>
      </c>
      <c r="B2923" s="16" t="s">
        <v>27</v>
      </c>
      <c r="C2923" s="16" t="s">
        <v>582</v>
      </c>
      <c r="D2923" s="16" t="s">
        <v>380</v>
      </c>
      <c r="E2923" s="16" t="s">
        <v>18</v>
      </c>
      <c r="F2923" s="16" t="s">
        <v>20</v>
      </c>
      <c r="G2923" s="7" t="n">
        <v>2</v>
      </c>
      <c r="H2923" s="6" t="n">
        <v>274.36</v>
      </c>
      <c r="I2923" s="6" t="n">
        <v>-548.72</v>
      </c>
      <c r="J2923" s="6" t="n">
        <v>-0</v>
      </c>
      <c r="K2923" s="6" t="n">
        <v>-0</v>
      </c>
      <c r="L2923" s="6" t="n">
        <v>-0</v>
      </c>
      <c r="M2923" s="6" t="s">
        <f>=I2923+J2923+K2923+L2923</f>
      </c>
      <c r="N2923" s="16"/>
      <c r="O2923" s="16" t="s">
        <v>596</v>
      </c>
    </row>
    <row collapsed="false" customFormat="false" customHeight="false" hidden="false" ht="12.1" outlineLevel="0" r="2924">
      <c r="A2924" s="29" t="n">
        <v>46239.422696759</v>
      </c>
      <c r="B2924" s="30" t="s">
        <v>487</v>
      </c>
      <c r="C2924" s="30" t="s">
        <v>833</v>
      </c>
      <c r="D2924" s="30" t="s">
        <v>381</v>
      </c>
      <c r="E2924" s="30" t="s">
        <v>50</v>
      </c>
      <c r="F2924" s="30" t="s">
        <v>20</v>
      </c>
      <c r="G2924" s="31" t="n">
        <v>-12</v>
      </c>
      <c r="H2924" s="32" t="n">
        <v>13.97</v>
      </c>
      <c r="I2924" s="32" t="n">
        <v>167.64</v>
      </c>
      <c r="J2924" s="32" t="n">
        <v>0</v>
      </c>
      <c r="K2924" s="32" t="n">
        <v>-0</v>
      </c>
      <c r="L2924" s="32" t="n">
        <v>-0</v>
      </c>
      <c r="M2924" s="6" t="s">
        <f>=I2924+J2924+K2924+L2924</f>
      </c>
      <c r="N2924" s="30"/>
      <c r="O2924" s="30" t="s">
        <v>596</v>
      </c>
    </row>
    <row collapsed="false" customFormat="false" customHeight="false" hidden="false" ht="12.1" outlineLevel="0" r="2925">
      <c r="A2925" s="20" t="n">
        <v>46239.4228125</v>
      </c>
      <c r="B2925" s="16" t="s">
        <v>27</v>
      </c>
      <c r="C2925" s="16" t="s">
        <v>582</v>
      </c>
      <c r="D2925" s="16" t="s">
        <v>380</v>
      </c>
      <c r="E2925" s="16" t="s">
        <v>18</v>
      </c>
      <c r="F2925" s="16" t="s">
        <v>20</v>
      </c>
      <c r="G2925" s="7" t="n">
        <v>1</v>
      </c>
      <c r="H2925" s="6" t="n">
        <v>274.38</v>
      </c>
      <c r="I2925" s="6" t="n">
        <v>-274.38</v>
      </c>
      <c r="J2925" s="6" t="n">
        <v>-0</v>
      </c>
      <c r="K2925" s="6" t="n">
        <v>-0</v>
      </c>
      <c r="L2925" s="6" t="n">
        <v>-0</v>
      </c>
      <c r="M2925" s="6" t="s">
        <f>=I2925+J2925+K2925+L2925</f>
      </c>
      <c r="N2925" s="16"/>
      <c r="O2925" s="16" t="s">
        <v>596</v>
      </c>
    </row>
    <row collapsed="false" customFormat="false" customHeight="false" hidden="false" ht="12.1" outlineLevel="0" r="2926">
      <c r="A2926" s="20" t="n">
        <v>46239.422974537</v>
      </c>
      <c r="B2926" s="16" t="s">
        <v>83</v>
      </c>
      <c r="C2926" s="16" t="s">
        <v>687</v>
      </c>
      <c r="D2926" s="16" t="s">
        <v>380</v>
      </c>
      <c r="E2926" s="16" t="s">
        <v>50</v>
      </c>
      <c r="F2926" s="16" t="s">
        <v>20</v>
      </c>
      <c r="G2926" s="7" t="n">
        <v>4</v>
      </c>
      <c r="H2926" s="6" t="n">
        <v>5.68</v>
      </c>
      <c r="I2926" s="6" t="n">
        <v>-22.72</v>
      </c>
      <c r="J2926" s="6" t="n">
        <v>-0</v>
      </c>
      <c r="K2926" s="6" t="n">
        <v>-0</v>
      </c>
      <c r="L2926" s="6" t="n">
        <v>-0</v>
      </c>
      <c r="M2926" s="6" t="s">
        <f>=I2926+J2926+K2926+L2926</f>
      </c>
      <c r="N2926" s="16"/>
      <c r="O2926" s="16" t="s">
        <v>596</v>
      </c>
    </row>
    <row collapsed="false" customFormat="false" customHeight="false" hidden="false" ht="12.1" outlineLevel="0" r="2927">
      <c r="A2927" s="21" t="n">
        <v>46239.423321759</v>
      </c>
      <c r="B2927" s="22" t="s">
        <v>535</v>
      </c>
      <c r="C2927" s="22" t="s">
        <v>174</v>
      </c>
      <c r="D2927" s="22" t="s">
        <v>535</v>
      </c>
      <c r="E2927" s="22" t="s">
        <v>535</v>
      </c>
      <c r="F2927" s="22" t="s">
        <v>20</v>
      </c>
      <c r="G2927" s="23" t="n">
        <v>1</v>
      </c>
      <c r="H2927" s="24" t="n">
        <v>1</v>
      </c>
      <c r="I2927" s="24" t="n">
        <v>1</v>
      </c>
      <c r="J2927" s="24" t="n">
        <v>0</v>
      </c>
      <c r="K2927" s="24" t="n">
        <v>-0</v>
      </c>
      <c r="L2927" s="24" t="n">
        <v>-0</v>
      </c>
      <c r="M2927" s="6" t="s">
        <f>=I2927+J2927+K2927+L2927</f>
      </c>
      <c r="N2927" s="22"/>
      <c r="O2927" s="22" t="s">
        <v>596</v>
      </c>
    </row>
    <row collapsed="false" customFormat="false" customHeight="false" hidden="false" ht="12.1" outlineLevel="0" r="2928">
      <c r="A2928" s="20" t="n">
        <v>46239.423414352</v>
      </c>
      <c r="B2928" s="16" t="s">
        <v>83</v>
      </c>
      <c r="C2928" s="16" t="s">
        <v>687</v>
      </c>
      <c r="D2928" s="16" t="s">
        <v>380</v>
      </c>
      <c r="E2928" s="16" t="s">
        <v>50</v>
      </c>
      <c r="F2928" s="16" t="s">
        <v>20</v>
      </c>
      <c r="G2928" s="7" t="n">
        <v>1</v>
      </c>
      <c r="H2928" s="6" t="n">
        <v>5.69</v>
      </c>
      <c r="I2928" s="6" t="n">
        <v>-5.69</v>
      </c>
      <c r="J2928" s="6" t="n">
        <v>-0</v>
      </c>
      <c r="K2928" s="6" t="n">
        <v>-0</v>
      </c>
      <c r="L2928" s="6" t="n">
        <v>-0</v>
      </c>
      <c r="M2928" s="6" t="s">
        <f>=I2928+J2928+K2928+L2928</f>
      </c>
      <c r="N2928" s="16"/>
      <c r="O2928" s="16" t="s">
        <v>596</v>
      </c>
    </row>
    <row collapsed="false" customFormat="false" customHeight="false" hidden="false" ht="12.1" outlineLevel="0" r="2929">
      <c r="A2929" s="29" t="n">
        <v>46239.893217593</v>
      </c>
      <c r="B2929" s="30" t="s">
        <v>492</v>
      </c>
      <c r="C2929" s="30" t="s">
        <v>890</v>
      </c>
      <c r="D2929" s="30" t="s">
        <v>381</v>
      </c>
      <c r="E2929" s="30" t="s">
        <v>18</v>
      </c>
      <c r="F2929" s="30" t="s">
        <v>20</v>
      </c>
      <c r="G2929" s="31" t="n">
        <v>-4</v>
      </c>
      <c r="H2929" s="32" t="n">
        <v>635</v>
      </c>
      <c r="I2929" s="32" t="n">
        <v>2540</v>
      </c>
      <c r="J2929" s="32" t="n">
        <v>0</v>
      </c>
      <c r="K2929" s="32" t="n">
        <v>-1.24</v>
      </c>
      <c r="L2929" s="32" t="n">
        <v>-0</v>
      </c>
      <c r="M2929" s="6" t="s">
        <f>=I2929+J2929+K2929+L2929</f>
      </c>
      <c r="N2929" s="30"/>
      <c r="O2929" s="30" t="s">
        <v>859</v>
      </c>
    </row>
    <row collapsed="false" customFormat="false" customHeight="false" hidden="false" ht="12.1" outlineLevel="0" r="2930">
      <c r="A2930" s="20" t="n">
        <v>46239.893877315</v>
      </c>
      <c r="B2930" s="16" t="s">
        <v>409</v>
      </c>
      <c r="C2930" s="16" t="s">
        <v>573</v>
      </c>
      <c r="D2930" s="16" t="s">
        <v>380</v>
      </c>
      <c r="E2930" s="16" t="s">
        <v>18</v>
      </c>
      <c r="F2930" s="16" t="s">
        <v>20</v>
      </c>
      <c r="G2930" s="7" t="n">
        <v>1</v>
      </c>
      <c r="H2930" s="6" t="n">
        <v>156.2</v>
      </c>
      <c r="I2930" s="6" t="n">
        <v>-156.2</v>
      </c>
      <c r="J2930" s="6" t="n">
        <v>-0</v>
      </c>
      <c r="K2930" s="6" t="n">
        <v>-0.08</v>
      </c>
      <c r="L2930" s="6" t="n">
        <v>-0</v>
      </c>
      <c r="M2930" s="6" t="s">
        <f>=I2930+J2930+K2930+L2930</f>
      </c>
      <c r="N2930" s="16"/>
      <c r="O2930" s="16" t="s">
        <v>859</v>
      </c>
    </row>
    <row collapsed="false" customFormat="false" customHeight="false" hidden="false" ht="12.1" outlineLevel="0" r="2931">
      <c r="A2931" s="21" t="n">
        <v>46240.05599537</v>
      </c>
      <c r="B2931" s="22" t="s">
        <v>894</v>
      </c>
      <c r="C2931" s="22" t="s">
        <v>980</v>
      </c>
      <c r="D2931" s="22" t="s">
        <v>549</v>
      </c>
      <c r="E2931" s="22" t="s">
        <v>549</v>
      </c>
      <c r="F2931" s="22" t="s">
        <v>20</v>
      </c>
      <c r="G2931" s="23" t="n">
        <v>-2144.37</v>
      </c>
      <c r="H2931" s="24" t="n">
        <v>1</v>
      </c>
      <c r="I2931" s="24" t="n">
        <v>-2144.37</v>
      </c>
      <c r="J2931" s="24" t="n">
        <v>0</v>
      </c>
      <c r="K2931" s="24" t="n">
        <v>-0</v>
      </c>
      <c r="L2931" s="24" t="n">
        <v>-0</v>
      </c>
      <c r="M2931" s="6" t="s">
        <f>=I2931+J2931+K2931+L2931</f>
      </c>
      <c r="N2931" s="22"/>
      <c r="O2931" s="22" t="s">
        <v>859</v>
      </c>
    </row>
    <row collapsed="false" customFormat="false" customHeight="false" hidden="false" ht="12.1" outlineLevel="0" r="2932">
      <c r="A2932" s="33" t="n">
        <v>46240.864247685</v>
      </c>
      <c r="B2932" s="34" t="s">
        <v>597</v>
      </c>
      <c r="C2932" s="34" t="s">
        <v>981</v>
      </c>
      <c r="D2932" s="34" t="s">
        <v>597</v>
      </c>
      <c r="E2932" s="34" t="s">
        <v>597</v>
      </c>
      <c r="F2932" s="34" t="s">
        <v>20</v>
      </c>
      <c r="G2932" s="35" t="n">
        <v>1</v>
      </c>
      <c r="H2932" s="36" t="n">
        <v>-0.54</v>
      </c>
      <c r="I2932" s="36" t="n">
        <v>-0.54</v>
      </c>
      <c r="J2932" s="36" t="n">
        <v>0</v>
      </c>
      <c r="K2932" s="36" t="n">
        <v>-0</v>
      </c>
      <c r="L2932" s="36" t="n">
        <v>-0</v>
      </c>
      <c r="M2932" s="6" t="s">
        <f>=I2932+J2932+K2932+L2932</f>
      </c>
      <c r="N2932" s="34"/>
      <c r="O2932" s="34" t="s">
        <v>859</v>
      </c>
    </row>
    <row collapsed="false" customFormat="false" customHeight="false" hidden="false" ht="12.1" outlineLevel="0" r="2933">
      <c r="A2933" s="29" t="n">
        <v>46244.336736111</v>
      </c>
      <c r="B2933" s="30" t="s">
        <v>469</v>
      </c>
      <c r="C2933" s="30" t="s">
        <v>734</v>
      </c>
      <c r="D2933" s="30" t="s">
        <v>381</v>
      </c>
      <c r="E2933" s="30" t="s">
        <v>92</v>
      </c>
      <c r="F2933" s="30" t="s">
        <v>20</v>
      </c>
      <c r="G2933" s="31" t="n">
        <v>-3</v>
      </c>
      <c r="H2933" s="32" t="n">
        <v>12.81</v>
      </c>
      <c r="I2933" s="32" t="n">
        <v>384.3</v>
      </c>
      <c r="J2933" s="32" t="n">
        <v>0</v>
      </c>
      <c r="K2933" s="32" t="n">
        <v>-0.19</v>
      </c>
      <c r="L2933" s="32" t="n">
        <v>-0</v>
      </c>
      <c r="M2933" s="6" t="s">
        <f>=I2933+J2933+K2933+L2933</f>
      </c>
      <c r="N2933" s="30"/>
      <c r="O2933" s="30" t="s">
        <v>865</v>
      </c>
    </row>
    <row collapsed="false" customFormat="false" customHeight="false" hidden="false" ht="12.1" outlineLevel="0" r="2934">
      <c r="A2934" s="29" t="n">
        <v>46244.336736111</v>
      </c>
      <c r="B2934" s="30" t="s">
        <v>469</v>
      </c>
      <c r="C2934" s="30" t="s">
        <v>734</v>
      </c>
      <c r="D2934" s="30" t="s">
        <v>381</v>
      </c>
      <c r="E2934" s="30" t="s">
        <v>92</v>
      </c>
      <c r="F2934" s="30" t="s">
        <v>20</v>
      </c>
      <c r="G2934" s="31" t="n">
        <v>-3</v>
      </c>
      <c r="H2934" s="32" t="n">
        <v>12.8</v>
      </c>
      <c r="I2934" s="32" t="n">
        <v>384</v>
      </c>
      <c r="J2934" s="32" t="n">
        <v>0</v>
      </c>
      <c r="K2934" s="32" t="n">
        <v>-0.19</v>
      </c>
      <c r="L2934" s="32" t="n">
        <v>-0</v>
      </c>
      <c r="M2934" s="6" t="s">
        <f>=I2934+J2934+K2934+L2934</f>
      </c>
      <c r="N2934" s="30"/>
      <c r="O2934" s="30" t="s">
        <v>865</v>
      </c>
    </row>
    <row collapsed="false" customFormat="false" customHeight="false" hidden="false" ht="12.1" outlineLevel="0" r="2935">
      <c r="A2935" s="20" t="n">
        <v>46244.498715278</v>
      </c>
      <c r="B2935" s="16" t="s">
        <v>489</v>
      </c>
      <c r="C2935" s="16" t="s">
        <v>872</v>
      </c>
      <c r="D2935" s="16" t="s">
        <v>380</v>
      </c>
      <c r="E2935" s="16" t="s">
        <v>92</v>
      </c>
      <c r="F2935" s="16" t="s">
        <v>20</v>
      </c>
      <c r="G2935" s="7" t="n">
        <v>1</v>
      </c>
      <c r="H2935" s="6" t="n">
        <v>77.9</v>
      </c>
      <c r="I2935" s="6" t="n">
        <v>-545.3</v>
      </c>
      <c r="J2935" s="6" t="n">
        <v>-10.2</v>
      </c>
      <c r="K2935" s="6" t="n">
        <v>-0.27</v>
      </c>
      <c r="L2935" s="6" t="n">
        <v>-0</v>
      </c>
      <c r="M2935" s="6" t="s">
        <f>=I2935+J2935+K2935+L2935</f>
      </c>
      <c r="N2935" s="16"/>
      <c r="O2935" s="16" t="s">
        <v>865</v>
      </c>
    </row>
    <row collapsed="false" customFormat="false" customHeight="false" hidden="false" ht="12.1" outlineLevel="0" r="2936">
      <c r="A2936" s="21" t="n">
        <v>46244.503923611</v>
      </c>
      <c r="B2936" s="22" t="s">
        <v>535</v>
      </c>
      <c r="C2936" s="22" t="s">
        <v>194</v>
      </c>
      <c r="D2936" s="22" t="s">
        <v>535</v>
      </c>
      <c r="E2936" s="22" t="s">
        <v>535</v>
      </c>
      <c r="F2936" s="22" t="s">
        <v>20</v>
      </c>
      <c r="G2936" s="23" t="n">
        <v>1</v>
      </c>
      <c r="H2936" s="24" t="n">
        <v>400</v>
      </c>
      <c r="I2936" s="24" t="n">
        <v>400</v>
      </c>
      <c r="J2936" s="24" t="n">
        <v>0</v>
      </c>
      <c r="K2936" s="24" t="n">
        <v>-0</v>
      </c>
      <c r="L2936" s="24" t="n">
        <v>-0</v>
      </c>
      <c r="M2936" s="6" t="s">
        <f>=I2936+J2936+K2936+L2936</f>
      </c>
      <c r="N2936" s="22"/>
      <c r="O2936" s="22" t="s">
        <v>966</v>
      </c>
    </row>
    <row collapsed="false" customFormat="false" customHeight="false" hidden="false" ht="12.1" outlineLevel="0" r="2937">
      <c r="A2937" s="21" t="n">
        <v>46244.504618056</v>
      </c>
      <c r="B2937" s="22" t="s">
        <v>535</v>
      </c>
      <c r="C2937" s="22" t="s">
        <v>194</v>
      </c>
      <c r="D2937" s="22" t="s">
        <v>535</v>
      </c>
      <c r="E2937" s="22" t="s">
        <v>535</v>
      </c>
      <c r="F2937" s="22" t="s">
        <v>20</v>
      </c>
      <c r="G2937" s="23" t="n">
        <v>1</v>
      </c>
      <c r="H2937" s="24" t="n">
        <v>300</v>
      </c>
      <c r="I2937" s="24" t="n">
        <v>300</v>
      </c>
      <c r="J2937" s="24" t="n">
        <v>0</v>
      </c>
      <c r="K2937" s="24" t="n">
        <v>-0</v>
      </c>
      <c r="L2937" s="24" t="n">
        <v>-0</v>
      </c>
      <c r="M2937" s="6" t="s">
        <f>=I2937+J2937+K2937+L2937</f>
      </c>
      <c r="N2937" s="22"/>
      <c r="O2937" s="22" t="s">
        <v>679</v>
      </c>
    </row>
    <row collapsed="false" customFormat="false" customHeight="false" hidden="false" ht="12.1" outlineLevel="0" r="2938">
      <c r="A2938" s="21" t="n">
        <v>46244.505659722</v>
      </c>
      <c r="B2938" s="22" t="s">
        <v>535</v>
      </c>
      <c r="C2938" s="22" t="s">
        <v>194</v>
      </c>
      <c r="D2938" s="22" t="s">
        <v>535</v>
      </c>
      <c r="E2938" s="22" t="s">
        <v>535</v>
      </c>
      <c r="F2938" s="22" t="s">
        <v>20</v>
      </c>
      <c r="G2938" s="23" t="n">
        <v>1</v>
      </c>
      <c r="H2938" s="24" t="n">
        <v>184.99</v>
      </c>
      <c r="I2938" s="24" t="n">
        <v>184.99</v>
      </c>
      <c r="J2938" s="24" t="n">
        <v>0</v>
      </c>
      <c r="K2938" s="24" t="n">
        <v>-0</v>
      </c>
      <c r="L2938" s="24" t="n">
        <v>-0</v>
      </c>
      <c r="M2938" s="6" t="s">
        <f>=I2938+J2938+K2938+L2938</f>
      </c>
      <c r="N2938" s="22"/>
      <c r="O2938" s="22" t="s">
        <v>679</v>
      </c>
    </row>
    <row collapsed="false" customFormat="false" customHeight="false" hidden="false" ht="12.1" outlineLevel="0" r="2939">
      <c r="A2939" s="21" t="n">
        <v>46244.507118056</v>
      </c>
      <c r="B2939" s="22" t="s">
        <v>535</v>
      </c>
      <c r="C2939" s="22" t="s">
        <v>194</v>
      </c>
      <c r="D2939" s="22" t="s">
        <v>535</v>
      </c>
      <c r="E2939" s="22" t="s">
        <v>535</v>
      </c>
      <c r="F2939" s="22" t="s">
        <v>20</v>
      </c>
      <c r="G2939" s="23" t="n">
        <v>1</v>
      </c>
      <c r="H2939" s="24" t="n">
        <v>600</v>
      </c>
      <c r="I2939" s="24" t="n">
        <v>600</v>
      </c>
      <c r="J2939" s="24" t="n">
        <v>0</v>
      </c>
      <c r="K2939" s="24" t="n">
        <v>-0</v>
      </c>
      <c r="L2939" s="24" t="n">
        <v>-0</v>
      </c>
      <c r="M2939" s="6" t="s">
        <f>=I2939+J2939+K2939+L2939</f>
      </c>
      <c r="N2939" s="22"/>
      <c r="O2939" s="22" t="s">
        <v>865</v>
      </c>
    </row>
    <row collapsed="false" customFormat="false" customHeight="false" hidden="false" ht="12.1" outlineLevel="0" r="2940">
      <c r="A2940" s="20" t="n">
        <v>46244.507418981</v>
      </c>
      <c r="B2940" s="16" t="s">
        <v>489</v>
      </c>
      <c r="C2940" s="16" t="s">
        <v>872</v>
      </c>
      <c r="D2940" s="16" t="s">
        <v>380</v>
      </c>
      <c r="E2940" s="16" t="s">
        <v>92</v>
      </c>
      <c r="F2940" s="16" t="s">
        <v>20</v>
      </c>
      <c r="G2940" s="7" t="n">
        <v>1</v>
      </c>
      <c r="H2940" s="6" t="n">
        <v>77.81</v>
      </c>
      <c r="I2940" s="6" t="n">
        <v>-544.67</v>
      </c>
      <c r="J2940" s="6" t="n">
        <v>-10.2</v>
      </c>
      <c r="K2940" s="6" t="n">
        <v>-0.27</v>
      </c>
      <c r="L2940" s="6" t="n">
        <v>-0</v>
      </c>
      <c r="M2940" s="6" t="s">
        <f>=I2940+J2940+K2940+L2940</f>
      </c>
      <c r="N2940" s="16"/>
      <c r="O2940" s="16" t="s">
        <v>865</v>
      </c>
    </row>
    <row collapsed="false" customFormat="false" customHeight="false" hidden="false" ht="12.1" outlineLevel="0" r="2941">
      <c r="A2941" s="21" t="n">
        <v>46244.50775463</v>
      </c>
      <c r="B2941" s="22" t="s">
        <v>535</v>
      </c>
      <c r="C2941" s="22" t="s">
        <v>194</v>
      </c>
      <c r="D2941" s="22" t="s">
        <v>535</v>
      </c>
      <c r="E2941" s="22" t="s">
        <v>535</v>
      </c>
      <c r="F2941" s="22" t="s">
        <v>20</v>
      </c>
      <c r="G2941" s="23" t="n">
        <v>1</v>
      </c>
      <c r="H2941" s="24" t="n">
        <v>1517.07</v>
      </c>
      <c r="I2941" s="24" t="n">
        <v>1517.07</v>
      </c>
      <c r="J2941" s="24" t="n">
        <v>0</v>
      </c>
      <c r="K2941" s="24" t="n">
        <v>-0</v>
      </c>
      <c r="L2941" s="24" t="n">
        <v>-0</v>
      </c>
      <c r="M2941" s="6" t="s">
        <f>=I2941+J2941+K2941+L2941</f>
      </c>
      <c r="N2941" s="22"/>
      <c r="O2941" s="22" t="s">
        <v>859</v>
      </c>
    </row>
    <row collapsed="false" customFormat="false" customHeight="false" hidden="false" ht="12.1" outlineLevel="0" r="2942">
      <c r="A2942" s="20" t="n">
        <v>46244.508171296</v>
      </c>
      <c r="B2942" s="16" t="s">
        <v>409</v>
      </c>
      <c r="C2942" s="16" t="s">
        <v>573</v>
      </c>
      <c r="D2942" s="16" t="s">
        <v>380</v>
      </c>
      <c r="E2942" s="16" t="s">
        <v>18</v>
      </c>
      <c r="F2942" s="16" t="s">
        <v>20</v>
      </c>
      <c r="G2942" s="7" t="n">
        <v>9</v>
      </c>
      <c r="H2942" s="6" t="n">
        <v>155</v>
      </c>
      <c r="I2942" s="6" t="n">
        <v>-1395</v>
      </c>
      <c r="J2942" s="6" t="n">
        <v>-0</v>
      </c>
      <c r="K2942" s="6" t="n">
        <v>-0.68</v>
      </c>
      <c r="L2942" s="6" t="n">
        <v>-0</v>
      </c>
      <c r="M2942" s="6" t="s">
        <f>=I2942+J2942+K2942+L2942</f>
      </c>
      <c r="N2942" s="16"/>
      <c r="O2942" s="16" t="s">
        <v>859</v>
      </c>
    </row>
    <row collapsed="false" customFormat="false" customHeight="false" hidden="false" ht="12.1" outlineLevel="0" r="2943">
      <c r="A2943" s="20" t="n">
        <v>46244.508460648</v>
      </c>
      <c r="B2943" s="16" t="s">
        <v>23</v>
      </c>
      <c r="C2943" s="16" t="s">
        <v>603</v>
      </c>
      <c r="D2943" s="16" t="s">
        <v>380</v>
      </c>
      <c r="E2943" s="16" t="s">
        <v>18</v>
      </c>
      <c r="F2943" s="16" t="s">
        <v>20</v>
      </c>
      <c r="G2943" s="7" t="n">
        <v>1</v>
      </c>
      <c r="H2943" s="6" t="n">
        <v>91.86</v>
      </c>
      <c r="I2943" s="6" t="n">
        <v>-91.86</v>
      </c>
      <c r="J2943" s="6" t="n">
        <v>-0</v>
      </c>
      <c r="K2943" s="6" t="n">
        <v>-0.05</v>
      </c>
      <c r="L2943" s="6" t="n">
        <v>-0</v>
      </c>
      <c r="M2943" s="6" t="s">
        <f>=I2943+J2943+K2943+L2943</f>
      </c>
      <c r="N2943" s="16"/>
      <c r="O2943" s="16" t="s">
        <v>859</v>
      </c>
    </row>
    <row collapsed="false" customFormat="false" customHeight="false" hidden="false" ht="12.1" outlineLevel="0" r="2944">
      <c r="A2944" s="21" t="n">
        <v>46244.615949074</v>
      </c>
      <c r="B2944" s="22" t="s">
        <v>535</v>
      </c>
      <c r="C2944" s="22" t="s">
        <v>194</v>
      </c>
      <c r="D2944" s="22" t="s">
        <v>535</v>
      </c>
      <c r="E2944" s="22" t="s">
        <v>535</v>
      </c>
      <c r="F2944" s="22" t="s">
        <v>20</v>
      </c>
      <c r="G2944" s="23" t="n">
        <v>1</v>
      </c>
      <c r="H2944" s="24" t="n">
        <v>1780</v>
      </c>
      <c r="I2944" s="24" t="n">
        <v>1780</v>
      </c>
      <c r="J2944" s="24" t="n">
        <v>0</v>
      </c>
      <c r="K2944" s="24" t="n">
        <v>-0</v>
      </c>
      <c r="L2944" s="24" t="n">
        <v>-0</v>
      </c>
      <c r="M2944" s="6" t="s">
        <f>=I2944+J2944+K2944+L2944</f>
      </c>
      <c r="N2944" s="22"/>
      <c r="O2944" s="22" t="s">
        <v>859</v>
      </c>
    </row>
    <row collapsed="false" customFormat="false" customHeight="false" hidden="false" ht="12.1" outlineLevel="0" r="2945">
      <c r="A2945" s="20" t="n">
        <v>46244.624930556</v>
      </c>
      <c r="B2945" s="16" t="s">
        <v>409</v>
      </c>
      <c r="C2945" s="16" t="s">
        <v>573</v>
      </c>
      <c r="D2945" s="16" t="s">
        <v>380</v>
      </c>
      <c r="E2945" s="16" t="s">
        <v>18</v>
      </c>
      <c r="F2945" s="16" t="s">
        <v>20</v>
      </c>
      <c r="G2945" s="7" t="n">
        <v>11</v>
      </c>
      <c r="H2945" s="6" t="n">
        <v>155</v>
      </c>
      <c r="I2945" s="6" t="n">
        <v>-1705</v>
      </c>
      <c r="J2945" s="6" t="n">
        <v>-0</v>
      </c>
      <c r="K2945" s="6" t="n">
        <v>-0.84</v>
      </c>
      <c r="L2945" s="6" t="n">
        <v>-0</v>
      </c>
      <c r="M2945" s="6" t="s">
        <f>=I2945+J2945+K2945+L2945</f>
      </c>
      <c r="N2945" s="16"/>
      <c r="O2945" s="16" t="s">
        <v>859</v>
      </c>
    </row>
    <row collapsed="false" customFormat="false" customHeight="false" hidden="false" ht="12.1" outlineLevel="0" r="2946">
      <c r="A2946" s="20" t="n">
        <v>46244.625150463</v>
      </c>
      <c r="B2946" s="16" t="s">
        <v>23</v>
      </c>
      <c r="C2946" s="16" t="s">
        <v>603</v>
      </c>
      <c r="D2946" s="16" t="s">
        <v>380</v>
      </c>
      <c r="E2946" s="16" t="s">
        <v>18</v>
      </c>
      <c r="F2946" s="16" t="s">
        <v>20</v>
      </c>
      <c r="G2946" s="7" t="n">
        <v>1</v>
      </c>
      <c r="H2946" s="6" t="n">
        <v>91.46</v>
      </c>
      <c r="I2946" s="6" t="n">
        <v>-91.46</v>
      </c>
      <c r="J2946" s="6" t="n">
        <v>-0</v>
      </c>
      <c r="K2946" s="6" t="n">
        <v>-0.04</v>
      </c>
      <c r="L2946" s="6" t="n">
        <v>-0</v>
      </c>
      <c r="M2946" s="6" t="s">
        <f>=I2946+J2946+K2946+L2946</f>
      </c>
      <c r="N2946" s="16"/>
      <c r="O2946" s="16" t="s">
        <v>859</v>
      </c>
    </row>
    <row collapsed="false" customFormat="false" customHeight="false" hidden="false" ht="12.1" outlineLevel="0" r="2947">
      <c r="A2947" s="21" t="n">
        <v>46244.744884259</v>
      </c>
      <c r="B2947" s="22" t="s">
        <v>549</v>
      </c>
      <c r="C2947" s="22" t="s">
        <v>633</v>
      </c>
      <c r="D2947" s="22" t="s">
        <v>549</v>
      </c>
      <c r="E2947" s="22" t="s">
        <v>549</v>
      </c>
      <c r="F2947" s="22" t="s">
        <v>20</v>
      </c>
      <c r="G2947" s="23" t="n">
        <v>1</v>
      </c>
      <c r="H2947" s="24" t="n">
        <v>1</v>
      </c>
      <c r="I2947" s="24" t="n">
        <v>2.41</v>
      </c>
      <c r="J2947" s="24" t="n">
        <v>0</v>
      </c>
      <c r="K2947" s="24" t="n">
        <v>-0</v>
      </c>
      <c r="L2947" s="24" t="n">
        <v>-0</v>
      </c>
      <c r="M2947" s="6" t="s">
        <f>=I2947+J2947+K2947+L2947</f>
      </c>
      <c r="N2947" s="22"/>
      <c r="O2947" s="22" t="s">
        <v>596</v>
      </c>
    </row>
    <row collapsed="false" customFormat="false" customHeight="false" hidden="false" ht="12.1" outlineLevel="0" r="2948">
      <c r="A2948" s="21" t="n">
        <v>46244.83900463</v>
      </c>
      <c r="B2948" s="22" t="s">
        <v>894</v>
      </c>
      <c r="C2948" s="22" t="s">
        <v>982</v>
      </c>
      <c r="D2948" s="22" t="s">
        <v>549</v>
      </c>
      <c r="E2948" s="22" t="s">
        <v>549</v>
      </c>
      <c r="F2948" s="22" t="s">
        <v>20</v>
      </c>
      <c r="G2948" s="23" t="n">
        <v>3.75</v>
      </c>
      <c r="H2948" s="24" t="n">
        <v>1</v>
      </c>
      <c r="I2948" s="24" t="n">
        <v>3.75</v>
      </c>
      <c r="J2948" s="24" t="n">
        <v>0</v>
      </c>
      <c r="K2948" s="24" t="n">
        <v>-0</v>
      </c>
      <c r="L2948" s="24" t="n">
        <v>-0</v>
      </c>
      <c r="M2948" s="6" t="s">
        <f>=I2948+J2948+K2948+L2948</f>
      </c>
      <c r="N2948" s="22"/>
      <c r="O2948" s="22" t="s">
        <v>679</v>
      </c>
    </row>
    <row collapsed="false" customFormat="false" customHeight="false" hidden="false" ht="12.1" outlineLevel="0" r="2949">
      <c r="A2949" s="21" t="n">
        <v>46245.486493056</v>
      </c>
      <c r="B2949" s="22" t="s">
        <v>549</v>
      </c>
      <c r="C2949" s="22" t="s">
        <v>983</v>
      </c>
      <c r="D2949" s="22" t="s">
        <v>549</v>
      </c>
      <c r="E2949" s="22" t="s">
        <v>549</v>
      </c>
      <c r="F2949" s="22" t="s">
        <v>20</v>
      </c>
      <c r="G2949" s="23" t="n">
        <v>1</v>
      </c>
      <c r="H2949" s="24" t="n">
        <v>1505.4</v>
      </c>
      <c r="I2949" s="24" t="n">
        <v>1505.4</v>
      </c>
      <c r="J2949" s="24" t="n">
        <v>0</v>
      </c>
      <c r="K2949" s="24" t="n">
        <v>-0</v>
      </c>
      <c r="L2949" s="24" t="n">
        <v>-0</v>
      </c>
      <c r="M2949" s="6" t="s">
        <f>=I2949+J2949+K2949+L2949</f>
      </c>
      <c r="N2949" s="22"/>
      <c r="O2949" s="22" t="s">
        <v>859</v>
      </c>
    </row>
    <row collapsed="false" customFormat="false" customHeight="false" hidden="false" ht="12.1" outlineLevel="0" r="2950">
      <c r="A2950" s="20" t="n">
        <v>46245.524479167</v>
      </c>
      <c r="B2950" s="16" t="s">
        <v>400</v>
      </c>
      <c r="C2950" s="16" t="s">
        <v>561</v>
      </c>
      <c r="D2950" s="16" t="s">
        <v>380</v>
      </c>
      <c r="E2950" s="16" t="s">
        <v>18</v>
      </c>
      <c r="F2950" s="16" t="s">
        <v>20</v>
      </c>
      <c r="G2950" s="7" t="n">
        <v>26</v>
      </c>
      <c r="H2950" s="6" t="n">
        <v>58.27</v>
      </c>
      <c r="I2950" s="6" t="n">
        <v>-1515.02</v>
      </c>
      <c r="J2950" s="6" t="n">
        <v>-0</v>
      </c>
      <c r="K2950" s="6" t="n">
        <v>-0.74</v>
      </c>
      <c r="L2950" s="6" t="n">
        <v>-0</v>
      </c>
      <c r="M2950" s="6" t="s">
        <f>=I2950+J2950+K2950+L2950</f>
      </c>
      <c r="N2950" s="16"/>
      <c r="O2950" s="16" t="s">
        <v>859</v>
      </c>
    </row>
    <row collapsed="false" customFormat="false" customHeight="false" hidden="false" ht="12.1" outlineLevel="0" r="2951">
      <c r="A2951" s="21" t="n">
        <v>46245.573298611</v>
      </c>
      <c r="B2951" s="22" t="s">
        <v>549</v>
      </c>
      <c r="C2951" s="22" t="s">
        <v>984</v>
      </c>
      <c r="D2951" s="22" t="s">
        <v>549</v>
      </c>
      <c r="E2951" s="22" t="s">
        <v>549</v>
      </c>
      <c r="F2951" s="22" t="s">
        <v>20</v>
      </c>
      <c r="G2951" s="23" t="n">
        <v>1</v>
      </c>
      <c r="H2951" s="24" t="n">
        <v>55.88</v>
      </c>
      <c r="I2951" s="24" t="n">
        <v>55.88</v>
      </c>
      <c r="J2951" s="24" t="n">
        <v>0</v>
      </c>
      <c r="K2951" s="24" t="n">
        <v>-0</v>
      </c>
      <c r="L2951" s="24" t="n">
        <v>-0</v>
      </c>
      <c r="M2951" s="6" t="s">
        <f>=I2951+J2951+K2951+L2951</f>
      </c>
      <c r="N2951" s="22"/>
      <c r="O2951" s="22" t="s">
        <v>865</v>
      </c>
    </row>
    <row collapsed="false" customFormat="false" customHeight="false" hidden="false" ht="12.1" outlineLevel="0" r="2952">
      <c r="A2952" s="33" t="n">
        <v>46245.817326389</v>
      </c>
      <c r="B2952" s="34" t="s">
        <v>597</v>
      </c>
      <c r="C2952" s="34" t="s">
        <v>985</v>
      </c>
      <c r="D2952" s="34" t="s">
        <v>597</v>
      </c>
      <c r="E2952" s="34" t="s">
        <v>597</v>
      </c>
      <c r="F2952" s="34" t="s">
        <v>20</v>
      </c>
      <c r="G2952" s="35" t="n">
        <v>1</v>
      </c>
      <c r="H2952" s="36" t="n">
        <v>-0.66</v>
      </c>
      <c r="I2952" s="36" t="n">
        <v>-0.66</v>
      </c>
      <c r="J2952" s="36" t="n">
        <v>0</v>
      </c>
      <c r="K2952" s="36" t="n">
        <v>-0</v>
      </c>
      <c r="L2952" s="36" t="n">
        <v>-0</v>
      </c>
      <c r="M2952" s="6" t="s">
        <f>=I2952+J2952+K2952+L2952</f>
      </c>
      <c r="N2952" s="34"/>
      <c r="O2952" s="34" t="s">
        <v>859</v>
      </c>
    </row>
    <row collapsed="false" customFormat="false" customHeight="false" hidden="false" ht="12.1" outlineLevel="0" r="2953">
      <c r="A2953" s="33" t="n">
        <v>46245.817326389</v>
      </c>
      <c r="B2953" s="34" t="s">
        <v>597</v>
      </c>
      <c r="C2953" s="34" t="s">
        <v>985</v>
      </c>
      <c r="D2953" s="34" t="s">
        <v>597</v>
      </c>
      <c r="E2953" s="34" t="s">
        <v>597</v>
      </c>
      <c r="F2953" s="34" t="s">
        <v>20</v>
      </c>
      <c r="G2953" s="35" t="n">
        <v>1</v>
      </c>
      <c r="H2953" s="36" t="n">
        <v>-0.37</v>
      </c>
      <c r="I2953" s="36" t="n">
        <v>-0.37</v>
      </c>
      <c r="J2953" s="36" t="n">
        <v>0</v>
      </c>
      <c r="K2953" s="36" t="n">
        <v>-0</v>
      </c>
      <c r="L2953" s="36" t="n">
        <v>-0</v>
      </c>
      <c r="M2953" s="6" t="s">
        <f>=I2953+J2953+K2953+L2953</f>
      </c>
      <c r="N2953" s="34"/>
      <c r="O2953" s="34" t="s">
        <v>865</v>
      </c>
    </row>
    <row collapsed="false" customFormat="false" customHeight="false" hidden="false" ht="12.1" outlineLevel="0" r="2954">
      <c r="A2954" s="33" t="n">
        <v>46246.815</v>
      </c>
      <c r="B2954" s="34" t="s">
        <v>597</v>
      </c>
      <c r="C2954" s="34" t="s">
        <v>986</v>
      </c>
      <c r="D2954" s="34" t="s">
        <v>597</v>
      </c>
      <c r="E2954" s="34" t="s">
        <v>597</v>
      </c>
      <c r="F2954" s="34" t="s">
        <v>20</v>
      </c>
      <c r="G2954" s="35" t="n">
        <v>1</v>
      </c>
      <c r="H2954" s="36" t="n">
        <v>-0.3</v>
      </c>
      <c r="I2954" s="36" t="n">
        <v>-0.3</v>
      </c>
      <c r="J2954" s="36" t="n">
        <v>0</v>
      </c>
      <c r="K2954" s="36" t="n">
        <v>-0</v>
      </c>
      <c r="L2954" s="36" t="n">
        <v>-0</v>
      </c>
      <c r="M2954" s="6" t="s">
        <f>=I2954+J2954+K2954+L2954</f>
      </c>
      <c r="N2954" s="34"/>
      <c r="O2954" s="34" t="s">
        <v>859</v>
      </c>
    </row>
    <row collapsed="false" customFormat="false" customHeight="false" hidden="false" ht="12.1" outlineLevel="0" r="2955">
      <c r="A2955" s="33" t="n">
        <v>46247.439259259</v>
      </c>
      <c r="B2955" s="34" t="s">
        <v>613</v>
      </c>
      <c r="C2955" s="34" t="s">
        <v>923</v>
      </c>
      <c r="D2955" s="34" t="s">
        <v>613</v>
      </c>
      <c r="E2955" s="34" t="s">
        <v>613</v>
      </c>
      <c r="F2955" s="34" t="s">
        <v>20</v>
      </c>
      <c r="G2955" s="35" t="n">
        <v>1</v>
      </c>
      <c r="H2955" s="36" t="n">
        <v>-19</v>
      </c>
      <c r="I2955" s="36" t="n">
        <v>-19</v>
      </c>
      <c r="J2955" s="36" t="n">
        <v>0</v>
      </c>
      <c r="K2955" s="36" t="n">
        <v>-0</v>
      </c>
      <c r="L2955" s="36" t="n">
        <v>-0</v>
      </c>
      <c r="M2955" s="6" t="s">
        <f>=I2955+J2955+K2955+L2955</f>
      </c>
      <c r="N2955" s="34"/>
      <c r="O2955" s="34" t="s">
        <v>596</v>
      </c>
    </row>
    <row collapsed="false" customFormat="false" customHeight="false" hidden="false" ht="12.1" outlineLevel="0" r="2956">
      <c r="A2956" s="21" t="n">
        <v>46247.439259259</v>
      </c>
      <c r="B2956" s="22" t="s">
        <v>549</v>
      </c>
      <c r="C2956" s="22" t="s">
        <v>923</v>
      </c>
      <c r="D2956" s="22" t="s">
        <v>549</v>
      </c>
      <c r="E2956" s="22" t="s">
        <v>549</v>
      </c>
      <c r="F2956" s="22" t="s">
        <v>20</v>
      </c>
      <c r="G2956" s="23" t="n">
        <v>1</v>
      </c>
      <c r="H2956" s="24" t="n">
        <v>1</v>
      </c>
      <c r="I2956" s="24" t="n">
        <v>142.6</v>
      </c>
      <c r="J2956" s="24" t="n">
        <v>0</v>
      </c>
      <c r="K2956" s="24" t="n">
        <v>-0</v>
      </c>
      <c r="L2956" s="24" t="n">
        <v>-0</v>
      </c>
      <c r="M2956" s="6" t="s">
        <f>=I2956+J2956+K2956+L2956</f>
      </c>
      <c r="N2956" s="22"/>
      <c r="O2956" s="22" t="s">
        <v>596</v>
      </c>
    </row>
    <row collapsed="false" customFormat="false" customHeight="false" hidden="false" ht="12.1" outlineLevel="0" r="2957">
      <c r="A2957" s="29" t="n">
        <v>46247.467337963</v>
      </c>
      <c r="B2957" s="30" t="s">
        <v>83</v>
      </c>
      <c r="C2957" s="30" t="s">
        <v>687</v>
      </c>
      <c r="D2957" s="30" t="s">
        <v>381</v>
      </c>
      <c r="E2957" s="30" t="s">
        <v>50</v>
      </c>
      <c r="F2957" s="30" t="s">
        <v>20</v>
      </c>
      <c r="G2957" s="31" t="n">
        <v>-59</v>
      </c>
      <c r="H2957" s="32" t="n">
        <v>5.63</v>
      </c>
      <c r="I2957" s="32" t="n">
        <v>332.17</v>
      </c>
      <c r="J2957" s="32" t="n">
        <v>0</v>
      </c>
      <c r="K2957" s="32" t="n">
        <v>-1.99</v>
      </c>
      <c r="L2957" s="32" t="n">
        <v>-0</v>
      </c>
      <c r="M2957" s="6" t="s">
        <f>=I2957+J2957+K2957+L2957</f>
      </c>
      <c r="N2957" s="30"/>
      <c r="O2957" s="30" t="s">
        <v>596</v>
      </c>
    </row>
    <row collapsed="false" customFormat="false" customHeight="false" hidden="false" ht="12.1" outlineLevel="0" r="2958">
      <c r="A2958" s="29" t="n">
        <v>46247.467858796</v>
      </c>
      <c r="B2958" s="30" t="s">
        <v>446</v>
      </c>
      <c r="C2958" s="30" t="s">
        <v>629</v>
      </c>
      <c r="D2958" s="30" t="s">
        <v>381</v>
      </c>
      <c r="E2958" s="30" t="s">
        <v>50</v>
      </c>
      <c r="F2958" s="30" t="s">
        <v>20</v>
      </c>
      <c r="G2958" s="31" t="n">
        <v>-1</v>
      </c>
      <c r="H2958" s="32" t="n">
        <v>102.12</v>
      </c>
      <c r="I2958" s="32" t="n">
        <v>102.12</v>
      </c>
      <c r="J2958" s="32" t="n">
        <v>0</v>
      </c>
      <c r="K2958" s="32" t="n">
        <v>-0</v>
      </c>
      <c r="L2958" s="32" t="n">
        <v>-0</v>
      </c>
      <c r="M2958" s="6" t="s">
        <f>=I2958+J2958+K2958+L2958</f>
      </c>
      <c r="N2958" s="30"/>
      <c r="O2958" s="30" t="s">
        <v>596</v>
      </c>
    </row>
    <row collapsed="false" customFormat="false" customHeight="false" hidden="false" ht="12.1" outlineLevel="0" r="2959">
      <c r="A2959" s="20" t="n">
        <v>46247.468055556</v>
      </c>
      <c r="B2959" s="16" t="s">
        <v>27</v>
      </c>
      <c r="C2959" s="16" t="s">
        <v>582</v>
      </c>
      <c r="D2959" s="16" t="s">
        <v>380</v>
      </c>
      <c r="E2959" s="16" t="s">
        <v>18</v>
      </c>
      <c r="F2959" s="16" t="s">
        <v>20</v>
      </c>
      <c r="G2959" s="7" t="n">
        <v>2</v>
      </c>
      <c r="H2959" s="6" t="n">
        <v>276.34</v>
      </c>
      <c r="I2959" s="6" t="n">
        <v>-552.68</v>
      </c>
      <c r="J2959" s="6" t="n">
        <v>-0</v>
      </c>
      <c r="K2959" s="6" t="n">
        <v>-0</v>
      </c>
      <c r="L2959" s="6" t="n">
        <v>-0</v>
      </c>
      <c r="M2959" s="6" t="s">
        <f>=I2959+J2959+K2959+L2959</f>
      </c>
      <c r="N2959" s="16"/>
      <c r="O2959" s="16" t="s">
        <v>596</v>
      </c>
    </row>
    <row collapsed="false" customFormat="false" customHeight="false" hidden="false" ht="12.1" outlineLevel="0" r="2960">
      <c r="A2960" s="20" t="n">
        <v>46247.468518519</v>
      </c>
      <c r="B2960" s="16" t="s">
        <v>83</v>
      </c>
      <c r="C2960" s="16" t="s">
        <v>687</v>
      </c>
      <c r="D2960" s="16" t="s">
        <v>380</v>
      </c>
      <c r="E2960" s="16" t="s">
        <v>50</v>
      </c>
      <c r="F2960" s="16" t="s">
        <v>20</v>
      </c>
      <c r="G2960" s="7" t="n">
        <v>1</v>
      </c>
      <c r="H2960" s="6" t="n">
        <v>5.64</v>
      </c>
      <c r="I2960" s="6" t="n">
        <v>-5.64</v>
      </c>
      <c r="J2960" s="6" t="n">
        <v>-0</v>
      </c>
      <c r="K2960" s="6" t="n">
        <v>-0</v>
      </c>
      <c r="L2960" s="6" t="n">
        <v>-0</v>
      </c>
      <c r="M2960" s="6" t="s">
        <f>=I2960+J2960+K2960+L2960</f>
      </c>
      <c r="N2960" s="16"/>
      <c r="O2960" s="16" t="s">
        <v>596</v>
      </c>
    </row>
    <row collapsed="false" customFormat="false" customHeight="false" hidden="false" ht="12.1" outlineLevel="0" r="2961">
      <c r="A2961" s="21" t="n">
        <v>46247.65318287</v>
      </c>
      <c r="B2961" s="22" t="s">
        <v>549</v>
      </c>
      <c r="C2961" s="22" t="s">
        <v>987</v>
      </c>
      <c r="D2961" s="22" t="s">
        <v>549</v>
      </c>
      <c r="E2961" s="22" t="s">
        <v>549</v>
      </c>
      <c r="F2961" s="22" t="s">
        <v>20</v>
      </c>
      <c r="G2961" s="23" t="n">
        <v>1</v>
      </c>
      <c r="H2961" s="24" t="n">
        <v>32.79</v>
      </c>
      <c r="I2961" s="24" t="n">
        <v>32.79</v>
      </c>
      <c r="J2961" s="24" t="n">
        <v>0</v>
      </c>
      <c r="K2961" s="24" t="n">
        <v>-0</v>
      </c>
      <c r="L2961" s="24" t="n">
        <v>-0</v>
      </c>
      <c r="M2961" s="6" t="s">
        <f>=I2961+J2961+K2961+L2961</f>
      </c>
      <c r="N2961" s="22"/>
      <c r="O2961" s="22" t="s">
        <v>865</v>
      </c>
    </row>
    <row collapsed="false" customFormat="false" customHeight="false" hidden="false" ht="12.1" outlineLevel="0" r="2962">
      <c r="A2962" s="29" t="n">
        <v>46248.884108796</v>
      </c>
      <c r="B2962" s="30" t="s">
        <v>468</v>
      </c>
      <c r="C2962" s="30" t="s">
        <v>733</v>
      </c>
      <c r="D2962" s="30" t="s">
        <v>381</v>
      </c>
      <c r="E2962" s="30" t="s">
        <v>92</v>
      </c>
      <c r="F2962" s="30" t="s">
        <v>20</v>
      </c>
      <c r="G2962" s="31" t="n">
        <v>-1</v>
      </c>
      <c r="H2962" s="32" t="n">
        <v>87.6</v>
      </c>
      <c r="I2962" s="32" t="n">
        <v>876</v>
      </c>
      <c r="J2962" s="32" t="n">
        <v>3.26</v>
      </c>
      <c r="K2962" s="32" t="n">
        <v>-0.43</v>
      </c>
      <c r="L2962" s="32" t="n">
        <v>-0</v>
      </c>
      <c r="M2962" s="6" t="s">
        <f>=I2962+J2962+K2962+L2962</f>
      </c>
      <c r="N2962" s="30"/>
      <c r="O2962" s="30" t="s">
        <v>865</v>
      </c>
    </row>
    <row collapsed="false" customFormat="false" customHeight="false" hidden="false" ht="12.1" outlineLevel="0" r="2963">
      <c r="A2963" s="29" t="n">
        <v>46248.886689815</v>
      </c>
      <c r="B2963" s="30" t="s">
        <v>468</v>
      </c>
      <c r="C2963" s="30" t="s">
        <v>733</v>
      </c>
      <c r="D2963" s="30" t="s">
        <v>381</v>
      </c>
      <c r="E2963" s="30" t="s">
        <v>92</v>
      </c>
      <c r="F2963" s="30" t="s">
        <v>20</v>
      </c>
      <c r="G2963" s="31" t="n">
        <v>-2</v>
      </c>
      <c r="H2963" s="32" t="n">
        <v>87.6</v>
      </c>
      <c r="I2963" s="32" t="n">
        <v>1752</v>
      </c>
      <c r="J2963" s="32" t="n">
        <v>6.52</v>
      </c>
      <c r="K2963" s="32" t="n">
        <v>-0.86</v>
      </c>
      <c r="L2963" s="32" t="n">
        <v>-0</v>
      </c>
      <c r="M2963" s="6" t="s">
        <f>=I2963+J2963+K2963+L2963</f>
      </c>
      <c r="N2963" s="30"/>
      <c r="O2963" s="30" t="s">
        <v>865</v>
      </c>
    </row>
    <row collapsed="false" customFormat="false" customHeight="false" hidden="false" ht="12.1" outlineLevel="0" r="2964">
      <c r="A2964" s="29" t="n">
        <v>46248.906342593</v>
      </c>
      <c r="B2964" s="30" t="s">
        <v>468</v>
      </c>
      <c r="C2964" s="30" t="s">
        <v>733</v>
      </c>
      <c r="D2964" s="30" t="s">
        <v>381</v>
      </c>
      <c r="E2964" s="30" t="s">
        <v>92</v>
      </c>
      <c r="F2964" s="30" t="s">
        <v>20</v>
      </c>
      <c r="G2964" s="31" t="n">
        <v>-1</v>
      </c>
      <c r="H2964" s="32" t="n">
        <v>87.6</v>
      </c>
      <c r="I2964" s="32" t="n">
        <v>876</v>
      </c>
      <c r="J2964" s="32" t="n">
        <v>3.26</v>
      </c>
      <c r="K2964" s="32" t="n">
        <v>-0.43</v>
      </c>
      <c r="L2964" s="32" t="n">
        <v>-0</v>
      </c>
      <c r="M2964" s="6" t="s">
        <f>=I2964+J2964+K2964+L2964</f>
      </c>
      <c r="N2964" s="30"/>
      <c r="O2964" s="30" t="s">
        <v>865</v>
      </c>
    </row>
    <row collapsed="false" customFormat="false" customHeight="false" hidden="false" ht="12.1" outlineLevel="0" r="2965">
      <c r="A2965" s="29" t="n">
        <v>46248.959375</v>
      </c>
      <c r="B2965" s="30" t="s">
        <v>489</v>
      </c>
      <c r="C2965" s="30" t="s">
        <v>872</v>
      </c>
      <c r="D2965" s="30" t="s">
        <v>381</v>
      </c>
      <c r="E2965" s="30" t="s">
        <v>92</v>
      </c>
      <c r="F2965" s="30" t="s">
        <v>20</v>
      </c>
      <c r="G2965" s="31" t="n">
        <v>-3</v>
      </c>
      <c r="H2965" s="32" t="n">
        <v>78.71</v>
      </c>
      <c r="I2965" s="32" t="n">
        <v>1652.91</v>
      </c>
      <c r="J2965" s="32" t="n">
        <v>4.38</v>
      </c>
      <c r="K2965" s="32" t="n">
        <v>-0.81</v>
      </c>
      <c r="L2965" s="32" t="n">
        <v>-0</v>
      </c>
      <c r="M2965" s="6" t="s">
        <f>=I2965+J2965+K2965+L2965</f>
      </c>
      <c r="N2965" s="30"/>
      <c r="O2965" s="30" t="s">
        <v>865</v>
      </c>
    </row>
    <row collapsed="false" customFormat="false" customHeight="false" hidden="false" ht="12.1" outlineLevel="0" r="2966">
      <c r="A2966" s="21" t="n">
        <v>46250.389548611</v>
      </c>
      <c r="B2966" s="22" t="s">
        <v>535</v>
      </c>
      <c r="C2966" s="22" t="s">
        <v>174</v>
      </c>
      <c r="D2966" s="22" t="s">
        <v>535</v>
      </c>
      <c r="E2966" s="22" t="s">
        <v>535</v>
      </c>
      <c r="F2966" s="22" t="s">
        <v>20</v>
      </c>
      <c r="G2966" s="23" t="n">
        <v>1</v>
      </c>
      <c r="H2966" s="24" t="n">
        <v>1</v>
      </c>
      <c r="I2966" s="24" t="n">
        <v>223</v>
      </c>
      <c r="J2966" s="24" t="n">
        <v>0</v>
      </c>
      <c r="K2966" s="24" t="n">
        <v>-0</v>
      </c>
      <c r="L2966" s="24" t="n">
        <v>-0</v>
      </c>
      <c r="M2966" s="6" t="s">
        <f>=I2966+J2966+K2966+L2966</f>
      </c>
      <c r="N2966" s="22"/>
      <c r="O2966" s="22" t="s">
        <v>596</v>
      </c>
    </row>
    <row collapsed="false" customFormat="false" customHeight="false" hidden="false" ht="12.1" outlineLevel="0" r="2967">
      <c r="A2967" s="33" t="n">
        <v>46251.391747685</v>
      </c>
      <c r="B2967" s="34" t="s">
        <v>613</v>
      </c>
      <c r="C2967" s="34" t="s">
        <v>988</v>
      </c>
      <c r="D2967" s="34" t="s">
        <v>613</v>
      </c>
      <c r="E2967" s="34" t="s">
        <v>613</v>
      </c>
      <c r="F2967" s="34" t="s">
        <v>20</v>
      </c>
      <c r="G2967" s="35" t="n">
        <v>1</v>
      </c>
      <c r="H2967" s="36" t="n">
        <v>-541</v>
      </c>
      <c r="I2967" s="36" t="n">
        <v>-541</v>
      </c>
      <c r="J2967" s="36" t="n">
        <v>0</v>
      </c>
      <c r="K2967" s="36" t="n">
        <v>-0</v>
      </c>
      <c r="L2967" s="36" t="n">
        <v>-0</v>
      </c>
      <c r="M2967" s="6" t="s">
        <f>=I2967+J2967+K2967+L2967</f>
      </c>
      <c r="N2967" s="34"/>
      <c r="O2967" s="34" t="s">
        <v>865</v>
      </c>
    </row>
    <row collapsed="false" customFormat="false" customHeight="false" hidden="false" ht="12.1" outlineLevel="0" r="2968">
      <c r="A2968" s="37" t="n">
        <v>46251.391759259</v>
      </c>
      <c r="B2968" s="38" t="s">
        <v>612</v>
      </c>
      <c r="C2968" s="38" t="s">
        <v>373</v>
      </c>
      <c r="D2968" s="38" t="s">
        <v>612</v>
      </c>
      <c r="E2968" s="38" t="s">
        <v>612</v>
      </c>
      <c r="F2968" s="38" t="s">
        <v>20</v>
      </c>
      <c r="G2968" s="39" t="n">
        <v>1</v>
      </c>
      <c r="H2968" s="40" t="n">
        <v>-4988.71</v>
      </c>
      <c r="I2968" s="40" t="n">
        <v>-4988.71</v>
      </c>
      <c r="J2968" s="40" t="n">
        <v>0</v>
      </c>
      <c r="K2968" s="40" t="n">
        <v>-0</v>
      </c>
      <c r="L2968" s="40" t="n">
        <v>-0</v>
      </c>
      <c r="M2968" s="6" t="s">
        <f>=I2968+J2968+K2968+L2968</f>
      </c>
      <c r="N2968" s="38"/>
      <c r="O2968" s="38" t="s">
        <v>865</v>
      </c>
    </row>
    <row collapsed="false" customFormat="false" customHeight="false" hidden="false" ht="12.1" outlineLevel="0" r="2969">
      <c r="A2969" s="21" t="n">
        <v>46251.392256944</v>
      </c>
      <c r="B2969" s="22" t="s">
        <v>535</v>
      </c>
      <c r="C2969" s="22" t="s">
        <v>194</v>
      </c>
      <c r="D2969" s="22" t="s">
        <v>535</v>
      </c>
      <c r="E2969" s="22" t="s">
        <v>535</v>
      </c>
      <c r="F2969" s="22" t="s">
        <v>20</v>
      </c>
      <c r="G2969" s="23" t="n">
        <v>1</v>
      </c>
      <c r="H2969" s="24" t="n">
        <v>4889.23</v>
      </c>
      <c r="I2969" s="24" t="n">
        <v>4889.23</v>
      </c>
      <c r="J2969" s="24" t="n">
        <v>0</v>
      </c>
      <c r="K2969" s="24" t="n">
        <v>-0</v>
      </c>
      <c r="L2969" s="24" t="n">
        <v>-0</v>
      </c>
      <c r="M2969" s="6" t="s">
        <f>=I2969+J2969+K2969+L2969</f>
      </c>
      <c r="N2969" s="22"/>
      <c r="O2969" s="22" t="s">
        <v>859</v>
      </c>
    </row>
    <row collapsed="false" customFormat="false" customHeight="false" hidden="false" ht="12.1" outlineLevel="0" r="2970">
      <c r="A2970" s="20" t="n">
        <v>46251.393055556</v>
      </c>
      <c r="B2970" s="16" t="s">
        <v>31</v>
      </c>
      <c r="C2970" s="16" t="s">
        <v>594</v>
      </c>
      <c r="D2970" s="16" t="s">
        <v>380</v>
      </c>
      <c r="E2970" s="16" t="s">
        <v>18</v>
      </c>
      <c r="F2970" s="16" t="s">
        <v>20</v>
      </c>
      <c r="G2970" s="7" t="n">
        <v>1</v>
      </c>
      <c r="H2970" s="6" t="n">
        <v>3626</v>
      </c>
      <c r="I2970" s="6" t="n">
        <v>-3626</v>
      </c>
      <c r="J2970" s="6" t="n">
        <v>-0</v>
      </c>
      <c r="K2970" s="6" t="n">
        <v>-1.78</v>
      </c>
      <c r="L2970" s="6" t="n">
        <v>-0</v>
      </c>
      <c r="M2970" s="6" t="s">
        <f>=I2970+J2970+K2970+L2970</f>
      </c>
      <c r="N2970" s="16"/>
      <c r="O2970" s="16" t="s">
        <v>859</v>
      </c>
    </row>
    <row collapsed="false" customFormat="false" customHeight="false" hidden="false" ht="12.1" outlineLevel="0" r="2971">
      <c r="A2971" s="20" t="n">
        <v>46251.393761574</v>
      </c>
      <c r="B2971" s="16" t="s">
        <v>23</v>
      </c>
      <c r="C2971" s="16" t="s">
        <v>603</v>
      </c>
      <c r="D2971" s="16" t="s">
        <v>380</v>
      </c>
      <c r="E2971" s="16" t="s">
        <v>18</v>
      </c>
      <c r="F2971" s="16" t="s">
        <v>20</v>
      </c>
      <c r="G2971" s="7" t="n">
        <v>3</v>
      </c>
      <c r="H2971" s="6" t="n">
        <v>77.44</v>
      </c>
      <c r="I2971" s="6" t="n">
        <v>-232.32</v>
      </c>
      <c r="J2971" s="6" t="n">
        <v>-0</v>
      </c>
      <c r="K2971" s="6" t="n">
        <v>-0.11</v>
      </c>
      <c r="L2971" s="6" t="n">
        <v>-0</v>
      </c>
      <c r="M2971" s="6" t="s">
        <f>=I2971+J2971+K2971+L2971</f>
      </c>
      <c r="N2971" s="16"/>
      <c r="O2971" s="16" t="s">
        <v>859</v>
      </c>
    </row>
    <row collapsed="false" customFormat="false" customHeight="false" hidden="false" ht="12.1" outlineLevel="0" r="2972">
      <c r="A2972" s="20" t="n">
        <v>46251.39400463</v>
      </c>
      <c r="B2972" s="16" t="s">
        <v>23</v>
      </c>
      <c r="C2972" s="16" t="s">
        <v>603</v>
      </c>
      <c r="D2972" s="16" t="s">
        <v>380</v>
      </c>
      <c r="E2972" s="16" t="s">
        <v>18</v>
      </c>
      <c r="F2972" s="16" t="s">
        <v>20</v>
      </c>
      <c r="G2972" s="7" t="n">
        <v>12</v>
      </c>
      <c r="H2972" s="6" t="n">
        <v>77.46</v>
      </c>
      <c r="I2972" s="6" t="n">
        <v>-929.52</v>
      </c>
      <c r="J2972" s="6" t="n">
        <v>-0</v>
      </c>
      <c r="K2972" s="6" t="n">
        <v>-0.46</v>
      </c>
      <c r="L2972" s="6" t="n">
        <v>-0</v>
      </c>
      <c r="M2972" s="6" t="s">
        <f>=I2972+J2972+K2972+L2972</f>
      </c>
      <c r="N2972" s="16"/>
      <c r="O2972" s="16" t="s">
        <v>859</v>
      </c>
    </row>
    <row collapsed="false" customFormat="false" customHeight="false" hidden="false" ht="12.1" outlineLevel="0" r="2973">
      <c r="A2973" s="20" t="n">
        <v>46251.394143519</v>
      </c>
      <c r="B2973" s="16" t="s">
        <v>39</v>
      </c>
      <c r="C2973" s="16" t="s">
        <v>888</v>
      </c>
      <c r="D2973" s="16" t="s">
        <v>380</v>
      </c>
      <c r="E2973" s="16" t="s">
        <v>18</v>
      </c>
      <c r="F2973" s="16" t="s">
        <v>20</v>
      </c>
      <c r="G2973" s="7" t="n">
        <v>1</v>
      </c>
      <c r="H2973" s="6" t="n">
        <v>119.38</v>
      </c>
      <c r="I2973" s="6" t="n">
        <v>-119.38</v>
      </c>
      <c r="J2973" s="6" t="n">
        <v>-0</v>
      </c>
      <c r="K2973" s="6" t="n">
        <v>-0.06</v>
      </c>
      <c r="L2973" s="6" t="n">
        <v>-0</v>
      </c>
      <c r="M2973" s="6" t="s">
        <f>=I2973+J2973+K2973+L2973</f>
      </c>
      <c r="N2973" s="16"/>
      <c r="O2973" s="16" t="s">
        <v>859</v>
      </c>
    </row>
    <row collapsed="false" customFormat="false" customHeight="false" hidden="false" ht="12.1" outlineLevel="0" r="2974">
      <c r="A2974" s="29" t="n">
        <v>46251.397418981</v>
      </c>
      <c r="B2974" s="30" t="s">
        <v>482</v>
      </c>
      <c r="C2974" s="30" t="s">
        <v>801</v>
      </c>
      <c r="D2974" s="30" t="s">
        <v>381</v>
      </c>
      <c r="E2974" s="30" t="s">
        <v>18</v>
      </c>
      <c r="F2974" s="30" t="s">
        <v>20</v>
      </c>
      <c r="G2974" s="31" t="n">
        <v>-2</v>
      </c>
      <c r="H2974" s="32" t="n">
        <v>354.3</v>
      </c>
      <c r="I2974" s="32" t="n">
        <v>708.6</v>
      </c>
      <c r="J2974" s="32" t="n">
        <v>0</v>
      </c>
      <c r="K2974" s="32" t="n">
        <v>-0.35</v>
      </c>
      <c r="L2974" s="32" t="n">
        <v>-0</v>
      </c>
      <c r="M2974" s="6" t="s">
        <f>=I2974+J2974+K2974+L2974</f>
      </c>
      <c r="N2974" s="30"/>
      <c r="O2974" s="30" t="s">
        <v>859</v>
      </c>
    </row>
    <row collapsed="false" customFormat="false" customHeight="false" hidden="false" ht="12.1" outlineLevel="0" r="2975">
      <c r="A2975" s="29" t="n">
        <v>46251.397523148</v>
      </c>
      <c r="B2975" s="30" t="s">
        <v>490</v>
      </c>
      <c r="C2975" s="30" t="s">
        <v>875</v>
      </c>
      <c r="D2975" s="30" t="s">
        <v>381</v>
      </c>
      <c r="E2975" s="30" t="s">
        <v>18</v>
      </c>
      <c r="F2975" s="30" t="s">
        <v>20</v>
      </c>
      <c r="G2975" s="31" t="n">
        <v>-10</v>
      </c>
      <c r="H2975" s="32" t="n">
        <v>71.14</v>
      </c>
      <c r="I2975" s="32" t="n">
        <v>711.4</v>
      </c>
      <c r="J2975" s="32" t="n">
        <v>0</v>
      </c>
      <c r="K2975" s="32" t="n">
        <v>-0.35</v>
      </c>
      <c r="L2975" s="32" t="n">
        <v>-0</v>
      </c>
      <c r="M2975" s="6" t="s">
        <f>=I2975+J2975+K2975+L2975</f>
      </c>
      <c r="N2975" s="30"/>
      <c r="O2975" s="30" t="s">
        <v>859</v>
      </c>
    </row>
    <row collapsed="false" customFormat="false" customHeight="false" hidden="false" ht="12.1" outlineLevel="0" r="2976">
      <c r="A2976" s="29" t="n">
        <v>46251.397731481</v>
      </c>
      <c r="B2976" s="30" t="s">
        <v>385</v>
      </c>
      <c r="C2976" s="30" t="s">
        <v>539</v>
      </c>
      <c r="D2976" s="30" t="s">
        <v>381</v>
      </c>
      <c r="E2976" s="30" t="s">
        <v>18</v>
      </c>
      <c r="F2976" s="30" t="s">
        <v>20</v>
      </c>
      <c r="G2976" s="31" t="n">
        <v>-20</v>
      </c>
      <c r="H2976" s="32" t="n">
        <v>19.6</v>
      </c>
      <c r="I2976" s="32" t="n">
        <v>392</v>
      </c>
      <c r="J2976" s="32" t="n">
        <v>0</v>
      </c>
      <c r="K2976" s="32" t="n">
        <v>-0.19</v>
      </c>
      <c r="L2976" s="32" t="n">
        <v>-0</v>
      </c>
      <c r="M2976" s="6" t="s">
        <f>=I2976+J2976+K2976+L2976</f>
      </c>
      <c r="N2976" s="30"/>
      <c r="O2976" s="30" t="s">
        <v>859</v>
      </c>
    </row>
    <row collapsed="false" customFormat="false" customHeight="false" hidden="false" ht="12.1" outlineLevel="0" r="2977">
      <c r="A2977" s="29" t="n">
        <v>46251.397731481</v>
      </c>
      <c r="B2977" s="30" t="s">
        <v>385</v>
      </c>
      <c r="C2977" s="30" t="s">
        <v>539</v>
      </c>
      <c r="D2977" s="30" t="s">
        <v>381</v>
      </c>
      <c r="E2977" s="30" t="s">
        <v>18</v>
      </c>
      <c r="F2977" s="30" t="s">
        <v>20</v>
      </c>
      <c r="G2977" s="31" t="n">
        <v>-30</v>
      </c>
      <c r="H2977" s="32" t="n">
        <v>19.6</v>
      </c>
      <c r="I2977" s="32" t="n">
        <v>588</v>
      </c>
      <c r="J2977" s="32" t="n">
        <v>0</v>
      </c>
      <c r="K2977" s="32" t="n">
        <v>-0.29</v>
      </c>
      <c r="L2977" s="32" t="n">
        <v>-0</v>
      </c>
      <c r="M2977" s="6" t="s">
        <f>=I2977+J2977+K2977+L2977</f>
      </c>
      <c r="N2977" s="30"/>
      <c r="O2977" s="30" t="s">
        <v>859</v>
      </c>
    </row>
    <row collapsed="false" customFormat="false" customHeight="false" hidden="false" ht="12.1" outlineLevel="0" r="2978">
      <c r="A2978" s="29" t="n">
        <v>46251.398194444</v>
      </c>
      <c r="B2978" s="30" t="s">
        <v>384</v>
      </c>
      <c r="C2978" s="30" t="s">
        <v>537</v>
      </c>
      <c r="D2978" s="30" t="s">
        <v>381</v>
      </c>
      <c r="E2978" s="30" t="s">
        <v>18</v>
      </c>
      <c r="F2978" s="30" t="s">
        <v>20</v>
      </c>
      <c r="G2978" s="31" t="n">
        <v>-10</v>
      </c>
      <c r="H2978" s="32" t="n">
        <v>84.27</v>
      </c>
      <c r="I2978" s="32" t="n">
        <v>842.7</v>
      </c>
      <c r="J2978" s="32" t="n">
        <v>0</v>
      </c>
      <c r="K2978" s="32" t="n">
        <v>-0.41</v>
      </c>
      <c r="L2978" s="32" t="n">
        <v>-0</v>
      </c>
      <c r="M2978" s="6" t="s">
        <f>=I2978+J2978+K2978+L2978</f>
      </c>
      <c r="N2978" s="30"/>
      <c r="O2978" s="30" t="s">
        <v>859</v>
      </c>
    </row>
    <row collapsed="false" customFormat="false" customHeight="false" hidden="false" ht="12.1" outlineLevel="0" r="2979">
      <c r="A2979" s="29" t="n">
        <v>46251.401423611</v>
      </c>
      <c r="B2979" s="30" t="s">
        <v>400</v>
      </c>
      <c r="C2979" s="30" t="s">
        <v>561</v>
      </c>
      <c r="D2979" s="30" t="s">
        <v>381</v>
      </c>
      <c r="E2979" s="30" t="s">
        <v>18</v>
      </c>
      <c r="F2979" s="30" t="s">
        <v>20</v>
      </c>
      <c r="G2979" s="31" t="n">
        <v>-76</v>
      </c>
      <c r="H2979" s="32" t="n">
        <v>53.575</v>
      </c>
      <c r="I2979" s="32" t="n">
        <v>4071.7</v>
      </c>
      <c r="J2979" s="32" t="n">
        <v>0</v>
      </c>
      <c r="K2979" s="32" t="n">
        <v>-2</v>
      </c>
      <c r="L2979" s="32" t="n">
        <v>-0</v>
      </c>
      <c r="M2979" s="6" t="s">
        <f>=I2979+J2979+K2979+L2979</f>
      </c>
      <c r="N2979" s="30"/>
      <c r="O2979" s="30" t="s">
        <v>859</v>
      </c>
    </row>
    <row collapsed="false" customFormat="false" customHeight="false" hidden="false" ht="12.1" outlineLevel="0" r="2980">
      <c r="A2980" s="29" t="n">
        <v>46251.409930556</v>
      </c>
      <c r="B2980" s="30" t="s">
        <v>409</v>
      </c>
      <c r="C2980" s="30" t="s">
        <v>573</v>
      </c>
      <c r="D2980" s="30" t="s">
        <v>381</v>
      </c>
      <c r="E2980" s="30" t="s">
        <v>18</v>
      </c>
      <c r="F2980" s="30" t="s">
        <v>20</v>
      </c>
      <c r="G2980" s="31" t="n">
        <v>-36</v>
      </c>
      <c r="H2980" s="32" t="n">
        <v>134.65</v>
      </c>
      <c r="I2980" s="32" t="n">
        <v>4847.4</v>
      </c>
      <c r="J2980" s="32" t="n">
        <v>0</v>
      </c>
      <c r="K2980" s="32" t="n">
        <v>-2.38</v>
      </c>
      <c r="L2980" s="32" t="n">
        <v>-0</v>
      </c>
      <c r="M2980" s="6" t="s">
        <f>=I2980+J2980+K2980+L2980</f>
      </c>
      <c r="N2980" s="30"/>
      <c r="O2980" s="30" t="s">
        <v>859</v>
      </c>
    </row>
    <row collapsed="false" customFormat="false" customHeight="false" hidden="false" ht="12.1" outlineLevel="0" r="2981">
      <c r="A2981" s="29" t="n">
        <v>46251.411226852</v>
      </c>
      <c r="B2981" s="30" t="s">
        <v>410</v>
      </c>
      <c r="C2981" s="30" t="s">
        <v>577</v>
      </c>
      <c r="D2981" s="30" t="s">
        <v>381</v>
      </c>
      <c r="E2981" s="30" t="s">
        <v>18</v>
      </c>
      <c r="F2981" s="30" t="s">
        <v>20</v>
      </c>
      <c r="G2981" s="31" t="n">
        <v>-3000</v>
      </c>
      <c r="H2981" s="32" t="n">
        <v>0.3222</v>
      </c>
      <c r="I2981" s="32" t="n">
        <v>966.6</v>
      </c>
      <c r="J2981" s="32" t="n">
        <v>0</v>
      </c>
      <c r="K2981" s="32" t="n">
        <v>-0.47</v>
      </c>
      <c r="L2981" s="32" t="n">
        <v>-0</v>
      </c>
      <c r="M2981" s="6" t="s">
        <f>=I2981+J2981+K2981+L2981</f>
      </c>
      <c r="N2981" s="30"/>
      <c r="O2981" s="30" t="s">
        <v>859</v>
      </c>
    </row>
    <row collapsed="false" customFormat="false" customHeight="false" hidden="false" ht="12.1" outlineLevel="0" r="2982">
      <c r="A2982" s="29" t="n">
        <v>46251.411226852</v>
      </c>
      <c r="B2982" s="30" t="s">
        <v>410</v>
      </c>
      <c r="C2982" s="30" t="s">
        <v>577</v>
      </c>
      <c r="D2982" s="30" t="s">
        <v>381</v>
      </c>
      <c r="E2982" s="30" t="s">
        <v>18</v>
      </c>
      <c r="F2982" s="30" t="s">
        <v>20</v>
      </c>
      <c r="G2982" s="31" t="n">
        <v>-4000</v>
      </c>
      <c r="H2982" s="32" t="n">
        <v>0.3222</v>
      </c>
      <c r="I2982" s="32" t="n">
        <v>1288.8</v>
      </c>
      <c r="J2982" s="32" t="n">
        <v>0</v>
      </c>
      <c r="K2982" s="32" t="n">
        <v>-0.63</v>
      </c>
      <c r="L2982" s="32" t="n">
        <v>-0</v>
      </c>
      <c r="M2982" s="6" t="s">
        <f>=I2982+J2982+K2982+L2982</f>
      </c>
      <c r="N2982" s="30"/>
      <c r="O2982" s="30" t="s">
        <v>859</v>
      </c>
    </row>
    <row collapsed="false" customFormat="false" customHeight="false" hidden="false" ht="12.1" outlineLevel="0" r="2983">
      <c r="A2983" s="29" t="n">
        <v>46251.458113426</v>
      </c>
      <c r="B2983" s="30" t="s">
        <v>446</v>
      </c>
      <c r="C2983" s="30" t="s">
        <v>629</v>
      </c>
      <c r="D2983" s="30" t="s">
        <v>381</v>
      </c>
      <c r="E2983" s="30" t="s">
        <v>50</v>
      </c>
      <c r="F2983" s="30" t="s">
        <v>20</v>
      </c>
      <c r="G2983" s="31" t="n">
        <v>-1</v>
      </c>
      <c r="H2983" s="32" t="n">
        <v>102.08</v>
      </c>
      <c r="I2983" s="32" t="n">
        <v>102.08</v>
      </c>
      <c r="J2983" s="32" t="n">
        <v>0</v>
      </c>
      <c r="K2983" s="32" t="n">
        <v>-0</v>
      </c>
      <c r="L2983" s="32" t="n">
        <v>-0</v>
      </c>
      <c r="M2983" s="6" t="s">
        <f>=I2983+J2983+K2983+L2983</f>
      </c>
      <c r="N2983" s="30"/>
      <c r="O2983" s="30" t="s">
        <v>596</v>
      </c>
    </row>
    <row collapsed="false" customFormat="false" customHeight="false" hidden="false" ht="12.1" outlineLevel="0" r="2984">
      <c r="A2984" s="20" t="n">
        <v>46251.458333333</v>
      </c>
      <c r="B2984" s="16" t="s">
        <v>27</v>
      </c>
      <c r="C2984" s="16" t="s">
        <v>582</v>
      </c>
      <c r="D2984" s="16" t="s">
        <v>380</v>
      </c>
      <c r="E2984" s="16" t="s">
        <v>18</v>
      </c>
      <c r="F2984" s="16" t="s">
        <v>20</v>
      </c>
      <c r="G2984" s="7" t="n">
        <v>1</v>
      </c>
      <c r="H2984" s="6" t="n">
        <v>252.86</v>
      </c>
      <c r="I2984" s="6" t="n">
        <v>-252.86</v>
      </c>
      <c r="J2984" s="6" t="n">
        <v>-0</v>
      </c>
      <c r="K2984" s="6" t="n">
        <v>-0</v>
      </c>
      <c r="L2984" s="6" t="n">
        <v>-0</v>
      </c>
      <c r="M2984" s="6" t="s">
        <f>=I2984+J2984+K2984+L2984</f>
      </c>
      <c r="N2984" s="16"/>
      <c r="O2984" s="16" t="s">
        <v>596</v>
      </c>
    </row>
    <row collapsed="false" customFormat="false" customHeight="false" hidden="false" ht="12.1" outlineLevel="0" r="2985">
      <c r="A2985" s="20" t="n">
        <v>46251.458449074</v>
      </c>
      <c r="B2985" s="16" t="s">
        <v>83</v>
      </c>
      <c r="C2985" s="16" t="s">
        <v>687</v>
      </c>
      <c r="D2985" s="16" t="s">
        <v>380</v>
      </c>
      <c r="E2985" s="16" t="s">
        <v>50</v>
      </c>
      <c r="F2985" s="16" t="s">
        <v>20</v>
      </c>
      <c r="G2985" s="7" t="n">
        <v>13</v>
      </c>
      <c r="H2985" s="6" t="n">
        <v>5.3</v>
      </c>
      <c r="I2985" s="6" t="n">
        <v>-68.9</v>
      </c>
      <c r="J2985" s="6" t="n">
        <v>-0</v>
      </c>
      <c r="K2985" s="6" t="n">
        <v>-0</v>
      </c>
      <c r="L2985" s="6" t="n">
        <v>-0</v>
      </c>
      <c r="M2985" s="6" t="s">
        <f>=I2985+J2985+K2985+L2985</f>
      </c>
      <c r="N2985" s="16"/>
      <c r="O2985" s="16" t="s">
        <v>596</v>
      </c>
    </row>
    <row collapsed="false" customFormat="false" customHeight="false" hidden="false" ht="12.1" outlineLevel="0" r="2986">
      <c r="A2986" s="29" t="n">
        <v>46251.621631944</v>
      </c>
      <c r="B2986" s="30" t="s">
        <v>386</v>
      </c>
      <c r="C2986" s="30" t="s">
        <v>540</v>
      </c>
      <c r="D2986" s="30" t="s">
        <v>381</v>
      </c>
      <c r="E2986" s="30" t="s">
        <v>18</v>
      </c>
      <c r="F2986" s="30" t="s">
        <v>20</v>
      </c>
      <c r="G2986" s="31" t="n">
        <v>-2200</v>
      </c>
      <c r="H2986" s="32" t="n">
        <v>2.327</v>
      </c>
      <c r="I2986" s="32" t="n">
        <v>5119.4</v>
      </c>
      <c r="J2986" s="32" t="n">
        <v>0</v>
      </c>
      <c r="K2986" s="32" t="n">
        <v>-2.51</v>
      </c>
      <c r="L2986" s="32" t="n">
        <v>-0</v>
      </c>
      <c r="M2986" s="6" t="s">
        <f>=I2986+J2986+K2986+L2986</f>
      </c>
      <c r="N2986" s="30"/>
      <c r="O2986" s="30" t="s">
        <v>859</v>
      </c>
    </row>
    <row collapsed="false" customFormat="false" customHeight="false" hidden="false" ht="12.1" outlineLevel="0" r="2987">
      <c r="A2987" s="29" t="n">
        <v>46251.621655093</v>
      </c>
      <c r="B2987" s="30" t="s">
        <v>479</v>
      </c>
      <c r="C2987" s="30" t="s">
        <v>793</v>
      </c>
      <c r="D2987" s="30" t="s">
        <v>381</v>
      </c>
      <c r="E2987" s="30" t="s">
        <v>18</v>
      </c>
      <c r="F2987" s="30" t="s">
        <v>20</v>
      </c>
      <c r="G2987" s="31" t="n">
        <v>-120</v>
      </c>
      <c r="H2987" s="32" t="n">
        <v>68.2</v>
      </c>
      <c r="I2987" s="32" t="n">
        <v>8184</v>
      </c>
      <c r="J2987" s="32" t="n">
        <v>0</v>
      </c>
      <c r="K2987" s="32" t="n">
        <v>-4.01</v>
      </c>
      <c r="L2987" s="32" t="n">
        <v>-0</v>
      </c>
      <c r="M2987" s="6" t="s">
        <f>=I2987+J2987+K2987+L2987</f>
      </c>
      <c r="N2987" s="30"/>
      <c r="O2987" s="30" t="s">
        <v>859</v>
      </c>
    </row>
    <row collapsed="false" customFormat="false" customHeight="false" hidden="false" ht="12.1" outlineLevel="0" r="2988">
      <c r="A2988" s="29" t="n">
        <v>46251.621712963</v>
      </c>
      <c r="B2988" s="30" t="s">
        <v>421</v>
      </c>
      <c r="C2988" s="30" t="s">
        <v>589</v>
      </c>
      <c r="D2988" s="30" t="s">
        <v>381</v>
      </c>
      <c r="E2988" s="30" t="s">
        <v>18</v>
      </c>
      <c r="F2988" s="30" t="s">
        <v>20</v>
      </c>
      <c r="G2988" s="31" t="n">
        <v>-2</v>
      </c>
      <c r="H2988" s="32" t="n">
        <v>1006.4</v>
      </c>
      <c r="I2988" s="32" t="n">
        <v>2012.8</v>
      </c>
      <c r="J2988" s="32" t="n">
        <v>0</v>
      </c>
      <c r="K2988" s="32" t="n">
        <v>-0.99</v>
      </c>
      <c r="L2988" s="32" t="n">
        <v>-0</v>
      </c>
      <c r="M2988" s="6" t="s">
        <f>=I2988+J2988+K2988+L2988</f>
      </c>
      <c r="N2988" s="30"/>
      <c r="O2988" s="30" t="s">
        <v>859</v>
      </c>
    </row>
    <row collapsed="false" customFormat="false" customHeight="false" hidden="false" ht="12.1" outlineLevel="0" r="2989">
      <c r="A2989" s="29" t="n">
        <v>46251.621736111</v>
      </c>
      <c r="B2989" s="30" t="s">
        <v>421</v>
      </c>
      <c r="C2989" s="30" t="s">
        <v>589</v>
      </c>
      <c r="D2989" s="30" t="s">
        <v>381</v>
      </c>
      <c r="E2989" s="30" t="s">
        <v>18</v>
      </c>
      <c r="F2989" s="30" t="s">
        <v>20</v>
      </c>
      <c r="G2989" s="31" t="n">
        <v>-3</v>
      </c>
      <c r="H2989" s="32" t="n">
        <v>1006.4</v>
      </c>
      <c r="I2989" s="32" t="n">
        <v>3019.2</v>
      </c>
      <c r="J2989" s="32" t="n">
        <v>0</v>
      </c>
      <c r="K2989" s="32" t="n">
        <v>-1.48</v>
      </c>
      <c r="L2989" s="32" t="n">
        <v>-0</v>
      </c>
      <c r="M2989" s="6" t="s">
        <f>=I2989+J2989+K2989+L2989</f>
      </c>
      <c r="N2989" s="30"/>
      <c r="O2989" s="30" t="s">
        <v>859</v>
      </c>
    </row>
    <row collapsed="false" customFormat="false" customHeight="false" hidden="false" ht="12.1" outlineLevel="0" r="2990">
      <c r="A2990" s="33" t="n">
        <v>46251.816701389</v>
      </c>
      <c r="B2990" s="34" t="s">
        <v>597</v>
      </c>
      <c r="C2990" s="34" t="s">
        <v>989</v>
      </c>
      <c r="D2990" s="34" t="s">
        <v>597</v>
      </c>
      <c r="E2990" s="34" t="s">
        <v>597</v>
      </c>
      <c r="F2990" s="34" t="s">
        <v>20</v>
      </c>
      <c r="G2990" s="35" t="n">
        <v>1</v>
      </c>
      <c r="H2990" s="36" t="n">
        <v>-1.03</v>
      </c>
      <c r="I2990" s="36" t="n">
        <v>-1.03</v>
      </c>
      <c r="J2990" s="36" t="n">
        <v>0</v>
      </c>
      <c r="K2990" s="36" t="n">
        <v>-0</v>
      </c>
      <c r="L2990" s="36" t="n">
        <v>-0</v>
      </c>
      <c r="M2990" s="6" t="s">
        <f>=I2990+J2990+K2990+L2990</f>
      </c>
      <c r="N2990" s="34"/>
      <c r="O2990" s="34" t="s">
        <v>865</v>
      </c>
    </row>
    <row collapsed="false" customFormat="false" customHeight="false" hidden="false" ht="12.1" outlineLevel="0" r="2991">
      <c r="A2991" s="33" t="n">
        <v>46252.817291667</v>
      </c>
      <c r="B2991" s="34" t="s">
        <v>597</v>
      </c>
      <c r="C2991" s="34" t="s">
        <v>990</v>
      </c>
      <c r="D2991" s="34" t="s">
        <v>597</v>
      </c>
      <c r="E2991" s="34" t="s">
        <v>597</v>
      </c>
      <c r="F2991" s="34" t="s">
        <v>20</v>
      </c>
      <c r="G2991" s="35" t="n">
        <v>1</v>
      </c>
      <c r="H2991" s="36" t="n">
        <v>-7.53</v>
      </c>
      <c r="I2991" s="36" t="n">
        <v>-7.53</v>
      </c>
      <c r="J2991" s="36" t="n">
        <v>0</v>
      </c>
      <c r="K2991" s="36" t="n">
        <v>-0</v>
      </c>
      <c r="L2991" s="36" t="n">
        <v>-0</v>
      </c>
      <c r="M2991" s="6" t="s">
        <f>=I2991+J2991+K2991+L2991</f>
      </c>
      <c r="N2991" s="34"/>
      <c r="O2991" s="34" t="s">
        <v>859</v>
      </c>
    </row>
    <row collapsed="false" customFormat="false" customHeight="false" hidden="false" ht="12.1" outlineLevel="0" r="2992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4" t="s">
        <v>991</v>
      </c>
      <c r="M2992" s="5" t="s">
        <f>=SUM(M2:M2991)</f>
      </c>
      <c r="N2992" s="4"/>
    </row>
  </sheetData>
  <autoFilter ref="A1:O299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42" t="s">
        <v>147</v>
      </c>
      <c r="B1" s="42" t="s">
        <v>534</v>
      </c>
      <c r="C1" s="42" t="s">
        <v>0</v>
      </c>
      <c r="D1" s="42" t="s">
        <v>2</v>
      </c>
      <c r="E1" s="42" t="s">
        <v>992</v>
      </c>
      <c r="F1" s="42" t="s">
        <v>3</v>
      </c>
      <c r="G1" s="42" t="s">
        <v>993</v>
      </c>
      <c r="H1" s="42" t="s">
        <v>994</v>
      </c>
      <c r="I1" s="42" t="s">
        <v>995</v>
      </c>
      <c r="J1" s="42" t="s">
        <v>996</v>
      </c>
      <c r="K1" s="42" t="s">
        <v>997</v>
      </c>
      <c r="L1" s="42" t="s">
        <v>998</v>
      </c>
      <c r="M1" s="42" t="s">
        <v>999</v>
      </c>
      <c r="N1" s="42" t="s">
        <v>1000</v>
      </c>
    </row>
    <row collapsed="false" customFormat="false" customHeight="false" hidden="false" ht="12.1" outlineLevel="0" r="2">
      <c r="A2" s="41" t="n">
        <v>45461</v>
      </c>
      <c r="B2" s="16" t="s">
        <v>536</v>
      </c>
      <c r="C2" s="16" t="s">
        <v>397</v>
      </c>
      <c r="D2" s="16" t="s">
        <v>1001</v>
      </c>
      <c r="E2" s="7" t="n">
        <v>15</v>
      </c>
      <c r="F2" s="16" t="s">
        <v>20</v>
      </c>
      <c r="G2" s="6" t="n">
        <v>38.3</v>
      </c>
      <c r="H2" s="6" t="n">
        <v>1555.6</v>
      </c>
      <c r="I2" s="6" t="n">
        <v>1825.06</v>
      </c>
      <c r="J2" s="6" t="n">
        <v>75</v>
      </c>
      <c r="K2" s="6" t="n">
        <v>574.5</v>
      </c>
      <c r="L2" s="6" t="n">
        <v>499.5</v>
      </c>
      <c r="M2" s="6" t="n">
        <v>1.82</v>
      </c>
      <c r="N2" s="6" t="n">
        <v>2.14</v>
      </c>
    </row>
    <row collapsed="false" customFormat="false" customHeight="false" hidden="false" ht="12.1" outlineLevel="0" r="3">
      <c r="A3" s="41" t="n">
        <v>45461</v>
      </c>
      <c r="B3" s="16" t="s">
        <v>536</v>
      </c>
      <c r="C3" s="16" t="s">
        <v>397</v>
      </c>
      <c r="D3" s="16" t="s">
        <v>1001</v>
      </c>
      <c r="E3" s="7" t="n">
        <v>15</v>
      </c>
      <c r="F3" s="16" t="s">
        <v>20</v>
      </c>
      <c r="G3" s="6" t="n">
        <v>191.51</v>
      </c>
      <c r="H3" s="6" t="n">
        <v>1555.6</v>
      </c>
      <c r="I3" s="6" t="n">
        <v>1825.06</v>
      </c>
      <c r="J3" s="6" t="n">
        <v>373</v>
      </c>
      <c r="K3" s="6" t="n">
        <v>2872.65</v>
      </c>
      <c r="L3" s="6" t="n">
        <v>2499.65</v>
      </c>
      <c r="M3" s="6" t="n">
        <v>9.13</v>
      </c>
      <c r="N3" s="6" t="n">
        <v>10.71</v>
      </c>
    </row>
    <row collapsed="false" customFormat="false" customHeight="false" hidden="false" ht="12.1" outlineLevel="0" r="4">
      <c r="A4" s="41" t="n">
        <v>45484</v>
      </c>
      <c r="B4" s="16" t="s">
        <v>536</v>
      </c>
      <c r="C4" s="16" t="s">
        <v>414</v>
      </c>
      <c r="D4" s="16" t="s">
        <v>1002</v>
      </c>
      <c r="E4" s="7" t="n">
        <v>100</v>
      </c>
      <c r="F4" s="16" t="s">
        <v>20</v>
      </c>
      <c r="G4" s="6" t="n">
        <v>33.3</v>
      </c>
      <c r="H4" s="6" t="n">
        <v>296</v>
      </c>
      <c r="I4" s="6" t="n">
        <v>323.68</v>
      </c>
      <c r="J4" s="6" t="n">
        <v>433</v>
      </c>
      <c r="K4" s="6" t="n">
        <v>3330</v>
      </c>
      <c r="L4" s="6" t="n">
        <v>2897</v>
      </c>
      <c r="M4" s="6" t="n">
        <v>8.95</v>
      </c>
      <c r="N4" s="6" t="n">
        <v>9.79</v>
      </c>
    </row>
    <row collapsed="false" customFormat="false" customHeight="false" hidden="false" ht="12.1" outlineLevel="0" r="5">
      <c r="A5" s="41" t="n">
        <v>45544</v>
      </c>
      <c r="B5" s="16" t="s">
        <v>536</v>
      </c>
      <c r="C5" s="16" t="s">
        <v>424</v>
      </c>
      <c r="D5" s="16" t="s">
        <v>1003</v>
      </c>
      <c r="E5" s="7" t="n">
        <v>5</v>
      </c>
      <c r="F5" s="16" t="s">
        <v>20</v>
      </c>
      <c r="G5" s="6" t="n">
        <v>22</v>
      </c>
      <c r="H5" s="6" t="n">
        <v>840.2</v>
      </c>
      <c r="I5" s="6" t="n">
        <v>829.91</v>
      </c>
      <c r="J5" s="6" t="n">
        <v>14</v>
      </c>
      <c r="K5" s="6" t="n">
        <v>110</v>
      </c>
      <c r="L5" s="6" t="n">
        <v>96</v>
      </c>
      <c r="M5" s="6" t="n">
        <v>2.31</v>
      </c>
      <c r="N5" s="6" t="n">
        <v>2.29</v>
      </c>
    </row>
    <row collapsed="false" customFormat="false" customHeight="false" hidden="false" ht="12.1" outlineLevel="0" r="6">
      <c r="A6" s="41" t="n">
        <v>45562</v>
      </c>
      <c r="B6" s="16" t="s">
        <v>536</v>
      </c>
      <c r="C6" s="16" t="s">
        <v>407</v>
      </c>
      <c r="D6" s="16" t="s">
        <v>1004</v>
      </c>
      <c r="E6" s="7" t="n">
        <v>130</v>
      </c>
      <c r="F6" s="16" t="s">
        <v>20</v>
      </c>
      <c r="G6" s="6" t="n">
        <v>6.06</v>
      </c>
      <c r="H6" s="6" t="n">
        <v>70.75</v>
      </c>
      <c r="I6" s="6" t="n">
        <v>68.82</v>
      </c>
      <c r="J6" s="6" t="n">
        <v>102</v>
      </c>
      <c r="K6" s="6" t="n">
        <v>787.8</v>
      </c>
      <c r="L6" s="6" t="n">
        <v>685.8</v>
      </c>
      <c r="M6" s="6" t="n">
        <v>7.67</v>
      </c>
      <c r="N6" s="6" t="n">
        <v>7.46</v>
      </c>
    </row>
    <row collapsed="false" customFormat="false" customHeight="false" hidden="false" ht="12.1" outlineLevel="0" r="7">
      <c r="A7" s="41" t="n">
        <v>45625</v>
      </c>
      <c r="B7" s="16" t="s">
        <v>536</v>
      </c>
      <c r="C7" s="16" t="s">
        <v>424</v>
      </c>
      <c r="D7" s="16" t="s">
        <v>1003</v>
      </c>
      <c r="E7" s="7" t="n">
        <v>83</v>
      </c>
      <c r="F7" s="16" t="s">
        <v>20</v>
      </c>
      <c r="G7" s="6" t="n">
        <v>20</v>
      </c>
      <c r="H7" s="6" t="n">
        <v>853.9</v>
      </c>
      <c r="I7" s="6" t="n">
        <v>910.43</v>
      </c>
      <c r="J7" s="6" t="n">
        <v>216</v>
      </c>
      <c r="K7" s="6" t="n">
        <v>1660</v>
      </c>
      <c r="L7" s="6" t="n">
        <v>1444</v>
      </c>
      <c r="M7" s="6" t="n">
        <v>1.91</v>
      </c>
      <c r="N7" s="6" t="n">
        <v>2.04</v>
      </c>
    </row>
    <row collapsed="false" customFormat="false" customHeight="false" hidden="false" ht="12.1" outlineLevel="0" r="8">
      <c r="A8" s="41" t="n">
        <v>45796</v>
      </c>
      <c r="B8" s="16" t="s">
        <v>536</v>
      </c>
      <c r="C8" s="16" t="s">
        <v>424</v>
      </c>
      <c r="D8" s="16" t="s">
        <v>1003</v>
      </c>
      <c r="E8" s="7" t="n">
        <v>83</v>
      </c>
      <c r="F8" s="16" t="s">
        <v>20</v>
      </c>
      <c r="G8" s="6" t="n">
        <v>22</v>
      </c>
      <c r="H8" s="6" t="n">
        <v>974.8</v>
      </c>
      <c r="I8" s="6" t="n">
        <v>910.43</v>
      </c>
      <c r="J8" s="6" t="n">
        <v>237</v>
      </c>
      <c r="K8" s="6" t="n">
        <v>1826</v>
      </c>
      <c r="L8" s="6" t="n">
        <v>1589</v>
      </c>
      <c r="M8" s="6" t="n">
        <v>2.1</v>
      </c>
      <c r="N8" s="6" t="n">
        <v>1.96</v>
      </c>
    </row>
    <row collapsed="false" customFormat="false" customHeight="false" hidden="false" ht="12.1" outlineLevel="0" r="9">
      <c r="A9" s="41" t="n">
        <v>45869</v>
      </c>
      <c r="B9" s="16" t="s">
        <v>596</v>
      </c>
      <c r="C9" s="16" t="s">
        <v>446</v>
      </c>
      <c r="D9" s="16" t="s">
        <v>1005</v>
      </c>
      <c r="E9" s="7" t="n">
        <v>102</v>
      </c>
      <c r="F9" s="16" t="s">
        <v>20</v>
      </c>
      <c r="G9" s="6" t="n">
        <v>1.65</v>
      </c>
      <c r="H9" s="6" t="n">
        <v>99.91</v>
      </c>
      <c r="I9" s="6" t="n">
        <v>101.19</v>
      </c>
      <c r="J9" s="6" t="n">
        <v>22</v>
      </c>
      <c r="K9" s="6" t="n">
        <v>168.3</v>
      </c>
      <c r="L9" s="6" t="n">
        <v>146.3</v>
      </c>
      <c r="M9" s="6" t="n">
        <v>1.42</v>
      </c>
      <c r="N9" s="6" t="n">
        <v>1.44</v>
      </c>
    </row>
    <row collapsed="false" customFormat="false" customHeight="false" hidden="false" ht="12.1" outlineLevel="0" r="10">
      <c r="A10" s="41" t="n">
        <v>45898</v>
      </c>
      <c r="B10" s="16" t="s">
        <v>639</v>
      </c>
      <c r="C10" s="16" t="s">
        <v>449</v>
      </c>
      <c r="D10" s="16" t="s">
        <v>1006</v>
      </c>
      <c r="E10" s="7" t="n">
        <v>5</v>
      </c>
      <c r="F10" s="16" t="s">
        <v>20</v>
      </c>
      <c r="G10" s="6" t="n">
        <v>9.33</v>
      </c>
      <c r="H10" s="6" t="n">
        <v>1012.4</v>
      </c>
      <c r="I10" s="6" t="n">
        <v>1024.11</v>
      </c>
      <c r="J10" s="6" t="n">
        <v>6</v>
      </c>
      <c r="K10" s="6" t="n">
        <v>46.65</v>
      </c>
      <c r="L10" s="6" t="n">
        <v>40.65</v>
      </c>
      <c r="M10" s="6" t="n">
        <v>0.79</v>
      </c>
      <c r="N10" s="6" t="n">
        <v>0.8</v>
      </c>
    </row>
    <row collapsed="false" customFormat="false" customHeight="false" hidden="false" ht="12.1" outlineLevel="0" r="11">
      <c r="A11" s="41" t="n">
        <v>45930</v>
      </c>
      <c r="B11" s="16" t="s">
        <v>639</v>
      </c>
      <c r="C11" s="16" t="s">
        <v>449</v>
      </c>
      <c r="D11" s="16" t="s">
        <v>1006</v>
      </c>
      <c r="E11" s="7" t="n">
        <v>5</v>
      </c>
      <c r="F11" s="16" t="s">
        <v>20</v>
      </c>
      <c r="G11" s="6" t="n">
        <v>10.72</v>
      </c>
      <c r="H11" s="6" t="n">
        <v>1014.4</v>
      </c>
      <c r="I11" s="6" t="n">
        <v>1024.11</v>
      </c>
      <c r="J11" s="6" t="n">
        <v>7</v>
      </c>
      <c r="K11" s="6" t="n">
        <v>53.6</v>
      </c>
      <c r="L11" s="6" t="n">
        <v>46.6</v>
      </c>
      <c r="M11" s="6" t="n">
        <v>0.91</v>
      </c>
      <c r="N11" s="6" t="n">
        <v>0.92</v>
      </c>
    </row>
    <row collapsed="false" customFormat="false" customHeight="false" hidden="false" ht="12.1" outlineLevel="0" r="12">
      <c r="A12" s="41" t="n">
        <v>45961</v>
      </c>
      <c r="B12" s="16" t="s">
        <v>639</v>
      </c>
      <c r="C12" s="16" t="s">
        <v>449</v>
      </c>
      <c r="D12" s="16" t="s">
        <v>1006</v>
      </c>
      <c r="E12" s="7" t="n">
        <v>5</v>
      </c>
      <c r="F12" s="16" t="s">
        <v>20</v>
      </c>
      <c r="G12" s="6" t="n">
        <v>10.25</v>
      </c>
      <c r="H12" s="6" t="n">
        <v>1016.9</v>
      </c>
      <c r="I12" s="6" t="n">
        <v>1024.11</v>
      </c>
      <c r="J12" s="6" t="n">
        <v>7</v>
      </c>
      <c r="K12" s="6" t="n">
        <v>51.25</v>
      </c>
      <c r="L12" s="6" t="n">
        <v>44.25</v>
      </c>
      <c r="M12" s="6" t="n">
        <v>0.86</v>
      </c>
      <c r="N12" s="6" t="n">
        <v>0.87</v>
      </c>
    </row>
    <row collapsed="false" customFormat="false" customHeight="false" hidden="false" ht="12.1" outlineLevel="0" r="13">
      <c r="A13" s="41" t="n">
        <v>46013</v>
      </c>
      <c r="B13" s="16" t="s">
        <v>536</v>
      </c>
      <c r="C13" s="16" t="s">
        <v>460</v>
      </c>
      <c r="D13" s="16" t="s">
        <v>1007</v>
      </c>
      <c r="E13" s="7" t="n">
        <v>1</v>
      </c>
      <c r="F13" s="16" t="s">
        <v>20</v>
      </c>
      <c r="G13" s="6" t="n">
        <v>36</v>
      </c>
      <c r="H13" s="6" t="n">
        <v>2286.8</v>
      </c>
      <c r="I13" s="6" t="n">
        <v>2298.84</v>
      </c>
      <c r="J13" s="6" t="n">
        <v>5</v>
      </c>
      <c r="K13" s="6" t="n">
        <v>36</v>
      </c>
      <c r="L13" s="6" t="n">
        <v>31</v>
      </c>
      <c r="M13" s="6" t="n">
        <v>1.35</v>
      </c>
      <c r="N13" s="6" t="n">
        <v>1.36</v>
      </c>
    </row>
    <row collapsed="false" customFormat="false" customHeight="false" hidden="false" ht="12.1" outlineLevel="0" r="14">
      <c r="A14" s="41" t="n">
        <v>46013</v>
      </c>
      <c r="B14" s="16" t="s">
        <v>536</v>
      </c>
      <c r="C14" s="16" t="s">
        <v>463</v>
      </c>
      <c r="D14" s="16" t="s">
        <v>1008</v>
      </c>
      <c r="E14" s="7" t="n">
        <v>1</v>
      </c>
      <c r="F14" s="16" t="s">
        <v>20</v>
      </c>
      <c r="G14" s="6" t="n">
        <v>143.55</v>
      </c>
      <c r="H14" s="6" t="n">
        <v>4110</v>
      </c>
      <c r="I14" s="6" t="n">
        <v>4238.89</v>
      </c>
      <c r="J14" s="6" t="n">
        <v>19</v>
      </c>
      <c r="K14" s="6" t="n">
        <v>143.55</v>
      </c>
      <c r="L14" s="6" t="n">
        <v>124.55</v>
      </c>
      <c r="M14" s="6" t="n">
        <v>2.94</v>
      </c>
      <c r="N14" s="6" t="n">
        <v>3.03</v>
      </c>
    </row>
    <row collapsed="false" customFormat="false" customHeight="false" hidden="false" ht="12.1" outlineLevel="0" r="15">
      <c r="A15" s="41" t="n">
        <v>46028</v>
      </c>
      <c r="B15" s="16" t="s">
        <v>536</v>
      </c>
      <c r="C15" s="16" t="s">
        <v>43</v>
      </c>
      <c r="D15" s="16" t="s">
        <v>44</v>
      </c>
      <c r="E15" s="7" t="n">
        <v>1</v>
      </c>
      <c r="F15" s="16" t="s">
        <v>20</v>
      </c>
      <c r="G15" s="6" t="n">
        <v>368</v>
      </c>
      <c r="H15" s="6" t="n">
        <v>2725.5</v>
      </c>
      <c r="I15" s="6" t="n">
        <v>2997.4</v>
      </c>
      <c r="J15" s="6" t="n">
        <v>48</v>
      </c>
      <c r="K15" s="6" t="n">
        <v>368</v>
      </c>
      <c r="L15" s="6" t="n">
        <v>320</v>
      </c>
      <c r="M15" s="6" t="n">
        <v>10.68</v>
      </c>
      <c r="N15" s="6" t="n">
        <v>11.74</v>
      </c>
    </row>
    <row collapsed="false" customFormat="false" customHeight="false" hidden="false" ht="12.1" outlineLevel="0" r="16">
      <c r="A16" s="41" t="n">
        <v>46030</v>
      </c>
      <c r="B16" s="16" t="s">
        <v>536</v>
      </c>
      <c r="C16" s="16" t="s">
        <v>27</v>
      </c>
      <c r="D16" s="16" t="s">
        <v>28</v>
      </c>
      <c r="E16" s="7" t="n">
        <v>1</v>
      </c>
      <c r="F16" s="16" t="s">
        <v>20</v>
      </c>
      <c r="G16" s="6" t="n">
        <v>36</v>
      </c>
      <c r="H16" s="6" t="n">
        <v>3236.2</v>
      </c>
      <c r="I16" s="6" t="n">
        <v>3257.61</v>
      </c>
      <c r="J16" s="6" t="n">
        <v>5</v>
      </c>
      <c r="K16" s="6" t="n">
        <v>36</v>
      </c>
      <c r="L16" s="6" t="n">
        <v>31</v>
      </c>
      <c r="M16" s="6" t="n">
        <v>0.95</v>
      </c>
      <c r="N16" s="6" t="n">
        <v>0.96</v>
      </c>
    </row>
    <row collapsed="false" customFormat="false" customHeight="false" hidden="false" ht="12.1" outlineLevel="0" r="17">
      <c r="A17" s="41" t="n">
        <v>46033</v>
      </c>
      <c r="B17" s="16" t="s">
        <v>643</v>
      </c>
      <c r="C17" s="16" t="s">
        <v>423</v>
      </c>
      <c r="D17" s="16" t="s">
        <v>1009</v>
      </c>
      <c r="E17" s="7" t="n">
        <v>9</v>
      </c>
      <c r="F17" s="16" t="s">
        <v>20</v>
      </c>
      <c r="G17" s="6" t="n">
        <v>8.13</v>
      </c>
      <c r="H17" s="6" t="n">
        <v>527</v>
      </c>
      <c r="I17" s="6" t="n">
        <v>546.7</v>
      </c>
      <c r="J17" s="6" t="n">
        <v>10</v>
      </c>
      <c r="K17" s="6" t="n">
        <v>73.17</v>
      </c>
      <c r="L17" s="6" t="n">
        <v>63.17</v>
      </c>
      <c r="M17" s="6" t="n">
        <v>1.28</v>
      </c>
      <c r="N17" s="6" t="n">
        <v>1.33</v>
      </c>
    </row>
    <row collapsed="false" customFormat="false" customHeight="false" hidden="false" ht="12.1" outlineLevel="0" r="18">
      <c r="A18" s="41" t="n">
        <v>46033</v>
      </c>
      <c r="B18" s="16" t="s">
        <v>536</v>
      </c>
      <c r="C18" s="16" t="s">
        <v>459</v>
      </c>
      <c r="D18" s="16" t="s">
        <v>1010</v>
      </c>
      <c r="E18" s="7" t="n">
        <v>7</v>
      </c>
      <c r="F18" s="16" t="s">
        <v>20</v>
      </c>
      <c r="G18" s="6" t="n">
        <v>8.13</v>
      </c>
      <c r="H18" s="6" t="n">
        <v>562.4</v>
      </c>
      <c r="I18" s="6" t="n">
        <v>594.66</v>
      </c>
      <c r="J18" s="6" t="n">
        <v>7</v>
      </c>
      <c r="K18" s="6" t="n">
        <v>56.91</v>
      </c>
      <c r="L18" s="6" t="n">
        <v>49.91</v>
      </c>
      <c r="M18" s="6" t="n">
        <v>1.2</v>
      </c>
      <c r="N18" s="6" t="n">
        <v>1.27</v>
      </c>
    </row>
    <row collapsed="false" customFormat="false" customHeight="false" hidden="false" ht="12.1" outlineLevel="0" r="19">
      <c r="A19" s="41" t="n">
        <v>46034</v>
      </c>
      <c r="B19" s="16" t="s">
        <v>536</v>
      </c>
      <c r="C19" s="16" t="s">
        <v>393</v>
      </c>
      <c r="D19" s="16" t="s">
        <v>1011</v>
      </c>
      <c r="E19" s="7" t="n">
        <v>3</v>
      </c>
      <c r="F19" s="16" t="s">
        <v>20</v>
      </c>
      <c r="G19" s="6" t="n">
        <v>397</v>
      </c>
      <c r="H19" s="6" t="n">
        <v>5393</v>
      </c>
      <c r="I19" s="6" t="n">
        <v>5748.09</v>
      </c>
      <c r="J19" s="6" t="n">
        <v>155</v>
      </c>
      <c r="K19" s="6" t="n">
        <v>1191</v>
      </c>
      <c r="L19" s="6" t="n">
        <v>1036</v>
      </c>
      <c r="M19" s="6" t="n">
        <v>6.01</v>
      </c>
      <c r="N19" s="6" t="n">
        <v>6.4</v>
      </c>
    </row>
    <row collapsed="false" customFormat="false" customHeight="false" hidden="false" ht="12.1" outlineLevel="0" r="20">
      <c r="A20" s="41" t="n">
        <v>46051</v>
      </c>
      <c r="B20" s="16" t="s">
        <v>596</v>
      </c>
      <c r="C20" s="16" t="s">
        <v>446</v>
      </c>
      <c r="D20" s="16" t="s">
        <v>1005</v>
      </c>
      <c r="E20" s="7" t="n">
        <v>414</v>
      </c>
      <c r="F20" s="16" t="s">
        <v>20</v>
      </c>
      <c r="G20" s="6" t="n">
        <v>1.32</v>
      </c>
      <c r="H20" s="6" t="n">
        <v>101.23</v>
      </c>
      <c r="I20" s="6" t="n">
        <v>101.22</v>
      </c>
      <c r="J20" s="6" t="n">
        <v>71</v>
      </c>
      <c r="K20" s="6" t="n">
        <v>546.48</v>
      </c>
      <c r="L20" s="6" t="n">
        <v>475.48</v>
      </c>
      <c r="M20" s="6" t="n">
        <v>1.13</v>
      </c>
      <c r="N20" s="6" t="n">
        <v>1.13</v>
      </c>
    </row>
    <row collapsed="false" customFormat="false" customHeight="false" hidden="false" ht="12.1" outlineLevel="0" r="21">
      <c r="A21" s="41" t="n">
        <v>46080</v>
      </c>
      <c r="B21" s="16" t="s">
        <v>596</v>
      </c>
      <c r="C21" s="16" t="s">
        <v>446</v>
      </c>
      <c r="D21" s="16" t="s">
        <v>1005</v>
      </c>
      <c r="E21" s="7" t="n">
        <v>414</v>
      </c>
      <c r="F21" s="16" t="s">
        <v>20</v>
      </c>
      <c r="G21" s="6" t="n">
        <v>1.09</v>
      </c>
      <c r="H21" s="6" t="n">
        <v>100.15</v>
      </c>
      <c r="I21" s="6" t="n">
        <v>101.22</v>
      </c>
      <c r="J21" s="6" t="n">
        <v>59</v>
      </c>
      <c r="K21" s="6" t="n">
        <v>451.26</v>
      </c>
      <c r="L21" s="6" t="n">
        <v>392.26</v>
      </c>
      <c r="M21" s="6" t="n">
        <v>0.94</v>
      </c>
      <c r="N21" s="6" t="n">
        <v>0.95</v>
      </c>
    </row>
    <row collapsed="false" customFormat="false" customHeight="false" hidden="false" ht="12.1" outlineLevel="0" r="22">
      <c r="A22" s="41" t="n">
        <v>46125</v>
      </c>
      <c r="B22" s="16" t="s">
        <v>536</v>
      </c>
      <c r="C22" s="16" t="s">
        <v>395</v>
      </c>
      <c r="D22" s="16" t="s">
        <v>1012</v>
      </c>
      <c r="E22" s="7" t="n">
        <v>2</v>
      </c>
      <c r="F22" s="16" t="s">
        <v>20</v>
      </c>
      <c r="G22" s="6" t="n">
        <v>47.23</v>
      </c>
      <c r="H22" s="6" t="n">
        <v>1207.5</v>
      </c>
      <c r="I22" s="6" t="n">
        <v>1209.17</v>
      </c>
      <c r="J22" s="6" t="n">
        <v>12</v>
      </c>
      <c r="K22" s="6" t="n">
        <v>94.46</v>
      </c>
      <c r="L22" s="6" t="n">
        <v>82.46</v>
      </c>
      <c r="M22" s="6" t="n">
        <v>3.41</v>
      </c>
      <c r="N22" s="6" t="n">
        <v>3.41</v>
      </c>
    </row>
    <row collapsed="false" customFormat="false" customHeight="false" hidden="false" ht="12.1" outlineLevel="0" r="23">
      <c r="A23" s="41" t="n">
        <v>46157</v>
      </c>
      <c r="B23" s="16" t="s">
        <v>859</v>
      </c>
      <c r="C23" s="16" t="s">
        <v>492</v>
      </c>
      <c r="D23" s="16" t="s">
        <v>1013</v>
      </c>
      <c r="E23" s="7" t="n">
        <v>1</v>
      </c>
      <c r="F23" s="16" t="s">
        <v>20</v>
      </c>
      <c r="G23" s="6" t="n">
        <v>172</v>
      </c>
      <c r="H23" s="6" t="n">
        <v>802.8</v>
      </c>
      <c r="I23" s="6" t="n">
        <v>981.28</v>
      </c>
      <c r="J23" s="6" t="n">
        <v>22</v>
      </c>
      <c r="K23" s="6" t="n">
        <v>172</v>
      </c>
      <c r="L23" s="6" t="n">
        <v>150</v>
      </c>
      <c r="M23" s="6" t="n">
        <v>15.29</v>
      </c>
      <c r="N23" s="6" t="n">
        <v>18.68</v>
      </c>
    </row>
    <row collapsed="false" customFormat="false" customHeight="false" hidden="false" ht="12.1" outlineLevel="0" r="24">
      <c r="A24" s="41" t="n">
        <v>46167</v>
      </c>
      <c r="B24" s="16" t="s">
        <v>596</v>
      </c>
      <c r="C24" s="16" t="s">
        <v>27</v>
      </c>
      <c r="D24" s="16" t="s">
        <v>28</v>
      </c>
      <c r="E24" s="7" t="n">
        <v>7</v>
      </c>
      <c r="F24" s="16" t="s">
        <v>20</v>
      </c>
      <c r="G24" s="6" t="n">
        <v>4.5</v>
      </c>
      <c r="H24" s="6" t="n">
        <v>303.22</v>
      </c>
      <c r="I24" s="6" t="n">
        <v>318.9</v>
      </c>
      <c r="J24" s="6" t="n">
        <v>4</v>
      </c>
      <c r="K24" s="6" t="n">
        <v>31.5</v>
      </c>
      <c r="L24" s="6" t="n">
        <v>27.5</v>
      </c>
      <c r="M24" s="6" t="n">
        <v>1.23</v>
      </c>
      <c r="N24" s="6" t="n">
        <v>1.3</v>
      </c>
    </row>
    <row collapsed="false" customFormat="false" customHeight="false" hidden="false" ht="12.1" outlineLevel="0" r="25">
      <c r="A25" s="41" t="n">
        <v>46182</v>
      </c>
      <c r="B25" s="16" t="s">
        <v>859</v>
      </c>
      <c r="C25" s="16" t="s">
        <v>386</v>
      </c>
      <c r="D25" s="16" t="s">
        <v>1014</v>
      </c>
      <c r="E25" s="7" t="n">
        <v>1800</v>
      </c>
      <c r="F25" s="16" t="s">
        <v>20</v>
      </c>
      <c r="G25" s="6" t="n">
        <v>0.3214</v>
      </c>
      <c r="H25" s="6" t="n">
        <v>2.758</v>
      </c>
      <c r="I25" s="6" t="n">
        <v>3.25</v>
      </c>
      <c r="J25" s="6" t="n">
        <v>75</v>
      </c>
      <c r="K25" s="6" t="n">
        <v>578.5656</v>
      </c>
      <c r="L25" s="6" t="n">
        <v>503.57</v>
      </c>
      <c r="M25" s="6" t="n">
        <v>8.62</v>
      </c>
      <c r="N25" s="6" t="n">
        <v>10.14</v>
      </c>
    </row>
    <row collapsed="false" customFormat="false" customHeight="false" hidden="false" ht="12.1" outlineLevel="0" r="26">
      <c r="A26" s="41" t="n">
        <v>46203</v>
      </c>
      <c r="B26" s="16" t="s">
        <v>596</v>
      </c>
      <c r="C26" s="16" t="s">
        <v>446</v>
      </c>
      <c r="D26" s="16" t="s">
        <v>1005</v>
      </c>
      <c r="E26" s="7" t="n">
        <v>2</v>
      </c>
      <c r="F26" s="16" t="s">
        <v>20</v>
      </c>
      <c r="G26" s="6" t="n">
        <v>1.19</v>
      </c>
      <c r="H26" s="6" t="n">
        <v>101.27</v>
      </c>
      <c r="I26" s="6" t="n">
        <v>101.3</v>
      </c>
      <c r="J26" s="6" t="n">
        <v>0</v>
      </c>
      <c r="K26" s="6" t="n">
        <v>2.38</v>
      </c>
      <c r="L26" s="6" t="n">
        <v>2.38</v>
      </c>
      <c r="M26" s="6" t="n">
        <v>1.17</v>
      </c>
      <c r="N26" s="6" t="n">
        <v>1.18</v>
      </c>
    </row>
    <row collapsed="false" customFormat="false" customHeight="false" hidden="false" ht="12.1" outlineLevel="0" r="27">
      <c r="A27" s="41" t="n">
        <v>46210</v>
      </c>
      <c r="B27" s="16" t="s">
        <v>859</v>
      </c>
      <c r="C27" s="16" t="s">
        <v>43</v>
      </c>
      <c r="D27" s="16" t="s">
        <v>44</v>
      </c>
      <c r="E27" s="7" t="n">
        <v>1</v>
      </c>
      <c r="F27" s="16" t="s">
        <v>20</v>
      </c>
      <c r="G27" s="6" t="n">
        <v>245</v>
      </c>
      <c r="H27" s="6" t="n">
        <v>1863.5</v>
      </c>
      <c r="I27" s="6" t="n">
        <v>2458.7</v>
      </c>
      <c r="J27" s="6" t="n">
        <v>32</v>
      </c>
      <c r="K27" s="6" t="n">
        <v>245</v>
      </c>
      <c r="L27" s="6" t="n">
        <v>213</v>
      </c>
      <c r="M27" s="6" t="n">
        <v>8.66</v>
      </c>
      <c r="N27" s="6" t="n">
        <v>11.43</v>
      </c>
    </row>
    <row collapsed="false" customFormat="false" customHeight="false" hidden="false" ht="12.1" outlineLevel="0" r="28">
      <c r="A28" s="41" t="n">
        <v>46212</v>
      </c>
      <c r="B28" s="16" t="s">
        <v>859</v>
      </c>
      <c r="C28" s="16" t="s">
        <v>35</v>
      </c>
      <c r="D28" s="16" t="s">
        <v>36</v>
      </c>
      <c r="E28" s="7" t="n">
        <v>20</v>
      </c>
      <c r="F28" s="16" t="s">
        <v>20</v>
      </c>
      <c r="G28" s="6" t="n">
        <v>19.57</v>
      </c>
      <c r="H28" s="6" t="n">
        <v>147.75</v>
      </c>
      <c r="I28" s="6" t="n">
        <v>184.37</v>
      </c>
      <c r="J28" s="6" t="n">
        <v>51</v>
      </c>
      <c r="K28" s="6" t="n">
        <v>391.4</v>
      </c>
      <c r="L28" s="6" t="n">
        <v>340.4</v>
      </c>
      <c r="M28" s="6" t="n">
        <v>9.23</v>
      </c>
      <c r="N28" s="6" t="n">
        <v>11.52</v>
      </c>
    </row>
    <row collapsed="false" customFormat="false" customHeight="false" hidden="false" ht="12.1" outlineLevel="0" r="29">
      <c r="A29" s="41" t="n">
        <v>46223</v>
      </c>
      <c r="B29" s="16" t="s">
        <v>639</v>
      </c>
      <c r="C29" s="16" t="s">
        <v>17</v>
      </c>
      <c r="D29" s="16" t="s">
        <v>19</v>
      </c>
      <c r="E29" s="7" t="n">
        <v>35</v>
      </c>
      <c r="F29" s="16" t="s">
        <v>20</v>
      </c>
      <c r="G29" s="6" t="n">
        <v>37.64</v>
      </c>
      <c r="H29" s="6" t="n">
        <v>260.99</v>
      </c>
      <c r="I29" s="6" t="n">
        <v>316.46</v>
      </c>
      <c r="J29" s="6" t="n">
        <v>171</v>
      </c>
      <c r="K29" s="6" t="n">
        <v>1317.4</v>
      </c>
      <c r="L29" s="6" t="n">
        <v>1146.4</v>
      </c>
      <c r="M29" s="6" t="n">
        <v>10.35</v>
      </c>
      <c r="N29" s="6" t="n">
        <v>12.55</v>
      </c>
    </row>
    <row collapsed="false" customFormat="false" customHeight="false" hidden="false" ht="12.1" outlineLevel="0" r="30">
      <c r="A30" s="41" t="n">
        <v>46223</v>
      </c>
      <c r="B30" s="16" t="s">
        <v>859</v>
      </c>
      <c r="C30" s="16" t="s">
        <v>400</v>
      </c>
      <c r="D30" s="16" t="s">
        <v>1015</v>
      </c>
      <c r="E30" s="7" t="n">
        <v>50</v>
      </c>
      <c r="F30" s="16" t="s">
        <v>20</v>
      </c>
      <c r="G30" s="6" t="n">
        <v>9.71</v>
      </c>
      <c r="H30" s="6" t="n">
        <v>55.885</v>
      </c>
      <c r="I30" s="6" t="n">
        <v>86.99</v>
      </c>
      <c r="J30" s="6" t="n">
        <v>63</v>
      </c>
      <c r="K30" s="6" t="n">
        <v>485.5</v>
      </c>
      <c r="L30" s="6" t="n">
        <v>422.5</v>
      </c>
      <c r="M30" s="6" t="n">
        <v>9.71</v>
      </c>
      <c r="N30" s="6" t="n">
        <v>15.12</v>
      </c>
    </row>
    <row collapsed="false" customFormat="false" customHeight="false" hidden="false" ht="12.1" outlineLevel="0" r="31">
      <c r="A31" s="41" t="n">
        <v>46223</v>
      </c>
      <c r="B31" s="16" t="s">
        <v>859</v>
      </c>
      <c r="C31" s="16" t="s">
        <v>421</v>
      </c>
      <c r="D31" s="16" t="s">
        <v>1016</v>
      </c>
      <c r="E31" s="7" t="n">
        <v>3</v>
      </c>
      <c r="F31" s="16" t="s">
        <v>20</v>
      </c>
      <c r="G31" s="6" t="n">
        <v>204.17</v>
      </c>
      <c r="H31" s="6" t="n">
        <v>1056.4</v>
      </c>
      <c r="I31" s="6" t="n">
        <v>1425.68</v>
      </c>
      <c r="J31" s="6" t="n">
        <v>80</v>
      </c>
      <c r="K31" s="6" t="n">
        <v>612.51</v>
      </c>
      <c r="L31" s="6" t="n">
        <v>532.51</v>
      </c>
      <c r="M31" s="6" t="n">
        <v>12.45</v>
      </c>
      <c r="N31" s="6" t="n">
        <v>16.8</v>
      </c>
    </row>
    <row collapsed="false" customFormat="false" customHeight="false" hidden="false" ht="12.1" outlineLevel="0" r="32">
      <c r="A32" s="41" t="n">
        <v>46234</v>
      </c>
      <c r="B32" s="16" t="s">
        <v>596</v>
      </c>
      <c r="C32" s="16" t="s">
        <v>446</v>
      </c>
      <c r="D32" s="16" t="s">
        <v>1005</v>
      </c>
      <c r="E32" s="7" t="n">
        <v>2</v>
      </c>
      <c r="F32" s="16" t="s">
        <v>20</v>
      </c>
      <c r="G32" s="6" t="n">
        <v>1.2</v>
      </c>
      <c r="H32" s="6" t="n">
        <v>101.39</v>
      </c>
      <c r="I32" s="6" t="n">
        <v>101.3</v>
      </c>
      <c r="J32" s="6" t="n">
        <v>0</v>
      </c>
      <c r="K32" s="6" t="n">
        <v>2.4</v>
      </c>
      <c r="L32" s="6" t="n">
        <v>2.4</v>
      </c>
      <c r="M32" s="6" t="n">
        <v>1.18</v>
      </c>
      <c r="N32" s="6" t="n">
        <v>1.18</v>
      </c>
    </row>
    <row collapsed="false" customFormat="false" customHeight="false" hidden="false" ht="12.1" outlineLevel="0" r="33">
      <c r="A33" s="41" t="n">
        <v>46240</v>
      </c>
      <c r="B33" s="16" t="s">
        <v>859</v>
      </c>
      <c r="C33" s="16" t="s">
        <v>23</v>
      </c>
      <c r="D33" s="16" t="s">
        <v>24</v>
      </c>
      <c r="E33" s="7" t="n">
        <v>105</v>
      </c>
      <c r="F33" s="16" t="s">
        <v>20</v>
      </c>
      <c r="G33" s="6" t="n">
        <v>16.48</v>
      </c>
      <c r="H33" s="6" t="n">
        <v>91.58</v>
      </c>
      <c r="I33" s="6" t="n">
        <v>94.55</v>
      </c>
      <c r="J33" s="6" t="n">
        <v>225</v>
      </c>
      <c r="K33" s="6" t="n">
        <v>1730.4</v>
      </c>
      <c r="L33" s="6" t="n">
        <v>1505.4</v>
      </c>
      <c r="M33" s="6" t="n">
        <v>15.16</v>
      </c>
      <c r="N33" s="6" t="n">
        <v>15.66</v>
      </c>
    </row>
    <row collapsed="false" customFormat="false" customHeight="false" hidden="false" ht="12.1" outlineLevel="0" r="34">
      <c r="A34" s="41" t="n">
        <v>46244</v>
      </c>
      <c r="B34" s="16" t="s">
        <v>596</v>
      </c>
      <c r="C34" s="16" t="s">
        <v>27</v>
      </c>
      <c r="D34" s="16" t="s">
        <v>28</v>
      </c>
      <c r="E34" s="7" t="n">
        <v>31</v>
      </c>
      <c r="F34" s="16" t="s">
        <v>20</v>
      </c>
      <c r="G34" s="6" t="n">
        <v>4.6</v>
      </c>
      <c r="H34" s="6" t="n">
        <v>278.88</v>
      </c>
      <c r="I34" s="6" t="n">
        <v>274.51</v>
      </c>
      <c r="J34" s="6" t="n">
        <v>19</v>
      </c>
      <c r="K34" s="6" t="n">
        <v>142.6</v>
      </c>
      <c r="L34" s="6" t="n">
        <v>123.6</v>
      </c>
      <c r="M34" s="6" t="n">
        <v>1.45</v>
      </c>
      <c r="N34" s="6" t="n">
        <v>1.43</v>
      </c>
    </row>
    <row collapsed="false" customFormat="false" customHeight="false" hidden="false" ht="12.1" outlineLevel="0" r="35">
      <c r="A35" s="41"/>
      <c r="B35" s="16"/>
      <c r="C35" s="16"/>
      <c r="D35" s="16"/>
      <c r="E35" s="7"/>
      <c r="F35" s="16"/>
      <c r="G35" s="6"/>
      <c r="H35" s="6"/>
      <c r="I35" s="6"/>
      <c r="J35" s="6"/>
      <c r="K35" s="6"/>
      <c r="L35" s="6"/>
      <c r="M35" s="6"/>
      <c r="N35" s="6"/>
    </row>
    <row collapsed="false" customFormat="false" customHeight="false" hidden="false" ht="12.1" outlineLevel="0" r="36">
      <c r="A36" s="41" t="n">
        <v>46286</v>
      </c>
      <c r="B36" s="16" t="s">
        <v>859</v>
      </c>
      <c r="C36" s="16" t="s">
        <v>31</v>
      </c>
      <c r="D36" s="16" t="s">
        <v>32</v>
      </c>
      <c r="E36" s="7" t="n">
        <v>2</v>
      </c>
      <c r="F36" s="16" t="s">
        <v>20</v>
      </c>
      <c r="G36" s="6" t="n">
        <v>110</v>
      </c>
      <c r="H36" s="6" t="n">
        <v>3456</v>
      </c>
      <c r="I36" s="6" t="n">
        <v>3809.12</v>
      </c>
      <c r="J36" s="6" t="n">
        <v>29</v>
      </c>
      <c r="K36" s="6" t="n">
        <v>220</v>
      </c>
      <c r="L36" s="6" t="n">
        <v>191</v>
      </c>
      <c r="M36" s="6" t="n">
        <v>2.51</v>
      </c>
      <c r="N36" s="6" t="n">
        <v>2.76</v>
      </c>
    </row>
    <row collapsed="false" customFormat="false" customHeight="false" hidden="false" ht="12.1" outlineLevel="0" r="37">
      <c r="A37" s="41" t="n">
        <v>46307</v>
      </c>
      <c r="B37" s="16" t="s">
        <v>596</v>
      </c>
      <c r="C37" s="16" t="s">
        <v>27</v>
      </c>
      <c r="D37" s="16" t="s">
        <v>28</v>
      </c>
      <c r="E37" s="7" t="n">
        <v>34</v>
      </c>
      <c r="F37" s="16" t="s">
        <v>20</v>
      </c>
      <c r="G37" s="6" t="n">
        <v>4.7</v>
      </c>
      <c r="H37" s="6" t="n">
        <v>248.64</v>
      </c>
      <c r="I37" s="6" t="n">
        <v>273.98</v>
      </c>
      <c r="J37" s="6" t="n">
        <v>21</v>
      </c>
      <c r="K37" s="6" t="n">
        <v>159.8</v>
      </c>
      <c r="L37" s="6" t="n">
        <v>138.8</v>
      </c>
      <c r="M37" s="6" t="n">
        <v>1.49</v>
      </c>
      <c r="N37" s="6" t="n">
        <v>1.64</v>
      </c>
    </row>
  </sheetData>
  <autoFilter ref="A1:N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0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42" t="s">
        <v>147</v>
      </c>
      <c r="B1" s="42" t="s">
        <v>534</v>
      </c>
      <c r="C1" s="42" t="s">
        <v>0</v>
      </c>
      <c r="D1" s="42" t="s">
        <v>2</v>
      </c>
      <c r="E1" s="42" t="s">
        <v>7</v>
      </c>
      <c r="F1" s="42" t="s">
        <v>992</v>
      </c>
      <c r="G1" s="42" t="s">
        <v>1017</v>
      </c>
      <c r="H1" s="42" t="s">
        <v>996</v>
      </c>
      <c r="I1" s="42" t="s">
        <v>997</v>
      </c>
      <c r="J1" s="42" t="s">
        <v>998</v>
      </c>
    </row>
    <row collapsed="false" customFormat="false" customHeight="false" hidden="false" ht="12.1" outlineLevel="0" r="2">
      <c r="A2" s="43" t="n">
        <v>45167</v>
      </c>
      <c r="B2" s="16" t="s">
        <v>536</v>
      </c>
      <c r="C2" s="16" t="s">
        <v>388</v>
      </c>
      <c r="D2" s="16" t="s">
        <v>1018</v>
      </c>
      <c r="E2" s="6" t="n">
        <v>50</v>
      </c>
      <c r="F2" s="7" t="n">
        <v>1</v>
      </c>
      <c r="G2" s="6" t="n">
        <v>1.17</v>
      </c>
      <c r="H2" s="6" t="n">
        <v>0</v>
      </c>
      <c r="I2" s="6" t="n">
        <v>1.17</v>
      </c>
      <c r="J2" s="6" t="n">
        <v>1.17</v>
      </c>
    </row>
    <row collapsed="false" customFormat="false" customHeight="false" hidden="false" ht="12.1" outlineLevel="0" r="3">
      <c r="A3" s="43" t="n">
        <v>45186</v>
      </c>
      <c r="B3" s="16" t="s">
        <v>536</v>
      </c>
      <c r="C3" s="16" t="s">
        <v>387</v>
      </c>
      <c r="D3" s="16" t="s">
        <v>1019</v>
      </c>
      <c r="E3" s="6" t="n">
        <v>100</v>
      </c>
      <c r="F3" s="7" t="n">
        <v>2</v>
      </c>
      <c r="G3" s="6" t="n">
        <v>2.28</v>
      </c>
      <c r="H3" s="6" t="n">
        <v>1</v>
      </c>
      <c r="I3" s="6" t="n">
        <v>4.56</v>
      </c>
      <c r="J3" s="6" t="n">
        <v>3.56</v>
      </c>
    </row>
    <row collapsed="false" customFormat="false" customHeight="false" hidden="false" ht="12.1" outlineLevel="0" r="4">
      <c r="A4" s="43" t="n">
        <v>45265</v>
      </c>
      <c r="B4" s="16" t="s">
        <v>536</v>
      </c>
      <c r="C4" s="16" t="s">
        <v>388</v>
      </c>
      <c r="D4" s="16" t="s">
        <v>1018</v>
      </c>
      <c r="E4" s="6" t="n">
        <v>50</v>
      </c>
      <c r="F4" s="7" t="n">
        <v>1</v>
      </c>
      <c r="G4" s="6" t="n">
        <v>1.26</v>
      </c>
      <c r="H4" s="6" t="n">
        <v>0</v>
      </c>
      <c r="I4" s="6" t="n">
        <v>1.26</v>
      </c>
      <c r="J4" s="6" t="n">
        <v>1.26</v>
      </c>
    </row>
    <row collapsed="false" customFormat="false" customHeight="false" hidden="false" ht="12.1" outlineLevel="0" r="5">
      <c r="A5" s="43" t="n">
        <v>45277</v>
      </c>
      <c r="B5" s="16" t="s">
        <v>536</v>
      </c>
      <c r="C5" s="16" t="s">
        <v>387</v>
      </c>
      <c r="D5" s="16" t="s">
        <v>1019</v>
      </c>
      <c r="E5" s="6" t="n">
        <v>100</v>
      </c>
      <c r="F5" s="7" t="n">
        <v>2</v>
      </c>
      <c r="G5" s="6" t="n">
        <v>2.28</v>
      </c>
      <c r="H5" s="6" t="n">
        <v>1</v>
      </c>
      <c r="I5" s="6" t="n">
        <v>4.56</v>
      </c>
      <c r="J5" s="6" t="n">
        <v>3.56</v>
      </c>
    </row>
    <row collapsed="false" customFormat="false" customHeight="false" hidden="false" ht="12.1" outlineLevel="0" r="6">
      <c r="A6" s="43" t="n">
        <v>45307</v>
      </c>
      <c r="B6" s="16" t="s">
        <v>536</v>
      </c>
      <c r="C6" s="16" t="s">
        <v>396</v>
      </c>
      <c r="D6" s="16" t="s">
        <v>1020</v>
      </c>
      <c r="E6" s="6" t="n">
        <v>1000</v>
      </c>
      <c r="F6" s="7" t="n">
        <v>19</v>
      </c>
      <c r="G6" s="6" t="n">
        <v>36.9</v>
      </c>
      <c r="H6" s="6" t="n">
        <v>91</v>
      </c>
      <c r="I6" s="6" t="n">
        <v>701.1</v>
      </c>
      <c r="J6" s="6" t="n">
        <v>610.1</v>
      </c>
    </row>
    <row collapsed="false" customFormat="false" customHeight="false" hidden="false" ht="12.1" outlineLevel="0" r="7">
      <c r="A7" s="43" t="n">
        <v>45349</v>
      </c>
      <c r="B7" s="16" t="s">
        <v>536</v>
      </c>
      <c r="C7" s="16" t="s">
        <v>405</v>
      </c>
      <c r="D7" s="16" t="s">
        <v>1021</v>
      </c>
      <c r="E7" s="6" t="n">
        <v>750</v>
      </c>
      <c r="F7" s="7" t="n">
        <v>3</v>
      </c>
      <c r="G7" s="6" t="n">
        <v>17.67</v>
      </c>
      <c r="H7" s="6" t="n">
        <v>7</v>
      </c>
      <c r="I7" s="6" t="n">
        <v>53.01</v>
      </c>
      <c r="J7" s="6" t="n">
        <v>46.01</v>
      </c>
    </row>
    <row collapsed="false" customFormat="false" customHeight="false" hidden="false" ht="12.1" outlineLevel="0" r="8">
      <c r="A8" s="43" t="n">
        <v>45865</v>
      </c>
      <c r="B8" s="16" t="s">
        <v>596</v>
      </c>
      <c r="C8" s="16" t="s">
        <v>436</v>
      </c>
      <c r="D8" s="16" t="s">
        <v>1022</v>
      </c>
      <c r="E8" s="6" t="n">
        <v>1000</v>
      </c>
      <c r="F8" s="7" t="n">
        <v>2</v>
      </c>
      <c r="G8" s="6" t="n">
        <v>19.48</v>
      </c>
      <c r="H8" s="6" t="n">
        <v>5</v>
      </c>
      <c r="I8" s="6" t="n">
        <v>38.96</v>
      </c>
      <c r="J8" s="6" t="n">
        <v>33.96</v>
      </c>
    </row>
    <row collapsed="false" customFormat="false" customHeight="false" hidden="false" ht="12.1" outlineLevel="0" r="9">
      <c r="A9" s="43" t="n">
        <v>45867</v>
      </c>
      <c r="B9" s="16" t="s">
        <v>536</v>
      </c>
      <c r="C9" s="16" t="s">
        <v>96</v>
      </c>
      <c r="D9" s="16" t="s">
        <v>97</v>
      </c>
      <c r="E9" s="6" t="n">
        <v>1000</v>
      </c>
      <c r="F9" s="7" t="n">
        <v>147</v>
      </c>
      <c r="G9" s="6" t="n">
        <v>30.42</v>
      </c>
      <c r="H9" s="6" t="n">
        <v>581</v>
      </c>
      <c r="I9" s="6" t="n">
        <v>4471.74</v>
      </c>
      <c r="J9" s="6" t="n">
        <v>3890.74</v>
      </c>
    </row>
    <row collapsed="false" customFormat="false" customHeight="false" hidden="false" ht="12.1" outlineLevel="0" r="10">
      <c r="A10" s="43" t="n">
        <v>45875</v>
      </c>
      <c r="B10" s="16" t="s">
        <v>596</v>
      </c>
      <c r="C10" s="16" t="s">
        <v>442</v>
      </c>
      <c r="D10" s="16" t="s">
        <v>1023</v>
      </c>
      <c r="E10" s="6" t="n">
        <v>1000</v>
      </c>
      <c r="F10" s="7" t="n">
        <v>1</v>
      </c>
      <c r="G10" s="6" t="n">
        <v>20.96</v>
      </c>
      <c r="H10" s="6" t="n">
        <v>3</v>
      </c>
      <c r="I10" s="6" t="n">
        <v>20.96</v>
      </c>
      <c r="J10" s="6" t="n">
        <v>17.96</v>
      </c>
    </row>
    <row collapsed="false" customFormat="false" customHeight="false" hidden="false" ht="12.1" outlineLevel="0" r="11">
      <c r="A11" s="43" t="n">
        <v>45878</v>
      </c>
      <c r="B11" s="16" t="s">
        <v>596</v>
      </c>
      <c r="C11" s="16" t="s">
        <v>445</v>
      </c>
      <c r="D11" s="16" t="s">
        <v>1024</v>
      </c>
      <c r="E11" s="6" t="n">
        <v>1000</v>
      </c>
      <c r="F11" s="7" t="n">
        <v>1</v>
      </c>
      <c r="G11" s="6" t="n">
        <v>20.55</v>
      </c>
      <c r="H11" s="6" t="n">
        <v>3</v>
      </c>
      <c r="I11" s="6" t="n">
        <v>20.55</v>
      </c>
      <c r="J11" s="6" t="n">
        <v>17.55</v>
      </c>
    </row>
    <row collapsed="false" customFormat="false" customHeight="false" hidden="false" ht="12.1" outlineLevel="0" r="12">
      <c r="A12" s="43" t="n">
        <v>45880</v>
      </c>
      <c r="B12" s="16" t="s">
        <v>596</v>
      </c>
      <c r="C12" s="16" t="s">
        <v>440</v>
      </c>
      <c r="D12" s="16" t="s">
        <v>1025</v>
      </c>
      <c r="E12" s="6" t="n">
        <v>1000</v>
      </c>
      <c r="F12" s="7" t="n">
        <v>1</v>
      </c>
      <c r="G12" s="6" t="n">
        <v>20.75</v>
      </c>
      <c r="H12" s="6" t="n">
        <v>3</v>
      </c>
      <c r="I12" s="6" t="n">
        <v>20.75</v>
      </c>
      <c r="J12" s="6" t="n">
        <v>17.75</v>
      </c>
    </row>
    <row collapsed="false" customFormat="false" customHeight="false" hidden="false" ht="12.1" outlineLevel="0" r="13">
      <c r="A13" s="43" t="n">
        <v>45880</v>
      </c>
      <c r="B13" s="16" t="s">
        <v>596</v>
      </c>
      <c r="C13" s="16" t="s">
        <v>441</v>
      </c>
      <c r="D13" s="16" t="s">
        <v>1026</v>
      </c>
      <c r="E13" s="6" t="n">
        <v>1000</v>
      </c>
      <c r="F13" s="7" t="n">
        <v>1</v>
      </c>
      <c r="G13" s="6" t="n">
        <v>129.64</v>
      </c>
      <c r="H13" s="6" t="n">
        <v>17</v>
      </c>
      <c r="I13" s="6" t="n">
        <v>129.64</v>
      </c>
      <c r="J13" s="6" t="n">
        <v>112.64</v>
      </c>
    </row>
    <row collapsed="false" customFormat="false" customHeight="false" hidden="false" ht="12.1" outlineLevel="0" r="14">
      <c r="A14" s="43" t="n">
        <v>45895</v>
      </c>
      <c r="B14" s="16" t="s">
        <v>596</v>
      </c>
      <c r="C14" s="16" t="s">
        <v>447</v>
      </c>
      <c r="D14" s="16" t="s">
        <v>1027</v>
      </c>
      <c r="E14" s="6" t="n">
        <v>1000</v>
      </c>
      <c r="F14" s="7" t="n">
        <v>10</v>
      </c>
      <c r="G14" s="6" t="n">
        <v>20.96</v>
      </c>
      <c r="H14" s="6" t="n">
        <v>27</v>
      </c>
      <c r="I14" s="6" t="n">
        <v>209.6</v>
      </c>
      <c r="J14" s="6" t="n">
        <v>182.6</v>
      </c>
    </row>
    <row collapsed="false" customFormat="false" customHeight="false" hidden="false" ht="12.1" outlineLevel="0" r="15">
      <c r="A15" s="43" t="n">
        <v>45988</v>
      </c>
      <c r="B15" s="16" t="s">
        <v>643</v>
      </c>
      <c r="C15" s="16" t="s">
        <v>454</v>
      </c>
      <c r="D15" s="16" t="s">
        <v>1028</v>
      </c>
      <c r="E15" s="6" t="n">
        <v>1000</v>
      </c>
      <c r="F15" s="7" t="n">
        <v>6</v>
      </c>
      <c r="G15" s="6" t="n">
        <v>23.84</v>
      </c>
      <c r="H15" s="6" t="n">
        <v>19</v>
      </c>
      <c r="I15" s="6" t="n">
        <v>143.04</v>
      </c>
      <c r="J15" s="6" t="n">
        <v>124.04</v>
      </c>
    </row>
    <row collapsed="false" customFormat="false" customHeight="false" hidden="false" ht="12.1" outlineLevel="0" r="16">
      <c r="A16" s="43" t="n">
        <v>46017</v>
      </c>
      <c r="B16" s="16" t="s">
        <v>596</v>
      </c>
      <c r="C16" s="16" t="s">
        <v>467</v>
      </c>
      <c r="D16" s="16" t="s">
        <v>1029</v>
      </c>
      <c r="E16" s="6" t="n">
        <v>1000</v>
      </c>
      <c r="F16" s="7" t="n">
        <v>1</v>
      </c>
      <c r="G16" s="6" t="n">
        <v>15.21</v>
      </c>
      <c r="H16" s="6" t="n">
        <v>2</v>
      </c>
      <c r="I16" s="6" t="n">
        <v>15.21</v>
      </c>
      <c r="J16" s="6" t="n">
        <v>13.21</v>
      </c>
    </row>
    <row collapsed="false" customFormat="false" customHeight="false" hidden="false" ht="12.1" outlineLevel="0" r="17">
      <c r="A17" s="43" t="n">
        <v>46018</v>
      </c>
      <c r="B17" s="16" t="s">
        <v>596</v>
      </c>
      <c r="C17" s="16" t="s">
        <v>454</v>
      </c>
      <c r="D17" s="16" t="s">
        <v>1028</v>
      </c>
      <c r="E17" s="6" t="n">
        <v>1000</v>
      </c>
      <c r="F17" s="7" t="n">
        <v>13</v>
      </c>
      <c r="G17" s="6" t="n">
        <v>23.84</v>
      </c>
      <c r="H17" s="6" t="n">
        <v>3</v>
      </c>
      <c r="I17" s="6" t="n">
        <v>309.92</v>
      </c>
      <c r="J17" s="6" t="n">
        <v>269.92</v>
      </c>
    </row>
    <row collapsed="false" customFormat="false" customHeight="false" hidden="false" ht="12.1" outlineLevel="0" r="18">
      <c r="A18" s="43" t="n">
        <v>46019</v>
      </c>
      <c r="B18" s="16" t="s">
        <v>643</v>
      </c>
      <c r="C18" s="16" t="s">
        <v>451</v>
      </c>
      <c r="D18" s="16" t="s">
        <v>1030</v>
      </c>
      <c r="E18" s="6" t="n">
        <v>1000</v>
      </c>
      <c r="F18" s="7" t="n">
        <v>1</v>
      </c>
      <c r="G18" s="6" t="n">
        <v>23.01</v>
      </c>
      <c r="H18" s="6" t="n">
        <v>3</v>
      </c>
      <c r="I18" s="6" t="n">
        <v>23.01</v>
      </c>
      <c r="J18" s="6" t="n">
        <v>20.01</v>
      </c>
    </row>
    <row collapsed="false" customFormat="false" customHeight="false" hidden="false" ht="12.1" outlineLevel="0" r="19">
      <c r="A19" s="43" t="n">
        <v>46022</v>
      </c>
      <c r="B19" s="16" t="s">
        <v>643</v>
      </c>
      <c r="C19" s="16" t="s">
        <v>469</v>
      </c>
      <c r="D19" s="16" t="s">
        <v>1031</v>
      </c>
      <c r="E19" s="6" t="n">
        <v>1000</v>
      </c>
      <c r="F19" s="7" t="n">
        <v>1</v>
      </c>
      <c r="G19" s="6" t="n">
        <v>17.26</v>
      </c>
      <c r="H19" s="6" t="n">
        <v>2</v>
      </c>
      <c r="I19" s="6" t="n">
        <v>17.26</v>
      </c>
      <c r="J19" s="6" t="n">
        <v>15.26</v>
      </c>
    </row>
    <row collapsed="false" customFormat="false" customHeight="false" hidden="false" ht="12.1" outlineLevel="0" r="20">
      <c r="A20" s="43" t="n">
        <v>46026</v>
      </c>
      <c r="B20" s="16" t="s">
        <v>643</v>
      </c>
      <c r="C20" s="16" t="s">
        <v>471</v>
      </c>
      <c r="D20" s="16" t="s">
        <v>1032</v>
      </c>
      <c r="E20" s="6" t="n">
        <v>1000</v>
      </c>
      <c r="F20" s="7" t="n">
        <v>1</v>
      </c>
      <c r="G20" s="6" t="n">
        <v>18.49</v>
      </c>
      <c r="H20" s="6" t="n">
        <v>2</v>
      </c>
      <c r="I20" s="6" t="n">
        <v>18.49</v>
      </c>
      <c r="J20" s="6" t="n">
        <v>16.49</v>
      </c>
    </row>
    <row collapsed="false" customFormat="false" customHeight="false" hidden="false" ht="12.1" outlineLevel="0" r="21">
      <c r="A21" s="43" t="n">
        <v>46026</v>
      </c>
      <c r="B21" s="16" t="s">
        <v>643</v>
      </c>
      <c r="C21" s="16" t="s">
        <v>472</v>
      </c>
      <c r="D21" s="16" t="s">
        <v>1033</v>
      </c>
      <c r="E21" s="6" t="n">
        <v>1000</v>
      </c>
      <c r="F21" s="7" t="n">
        <v>1</v>
      </c>
      <c r="G21" s="6" t="n">
        <v>19.32</v>
      </c>
      <c r="H21" s="6" t="n">
        <v>3</v>
      </c>
      <c r="I21" s="6" t="n">
        <v>19.32</v>
      </c>
      <c r="J21" s="6" t="n">
        <v>16.32</v>
      </c>
    </row>
    <row collapsed="false" customFormat="false" customHeight="false" hidden="false" ht="12.1" outlineLevel="0" r="22">
      <c r="A22" s="43" t="n">
        <v>46033</v>
      </c>
      <c r="B22" s="16" t="s">
        <v>643</v>
      </c>
      <c r="C22" s="16" t="s">
        <v>468</v>
      </c>
      <c r="D22" s="16" t="s">
        <v>1034</v>
      </c>
      <c r="E22" s="6" t="n">
        <v>1000</v>
      </c>
      <c r="F22" s="7" t="n">
        <v>3</v>
      </c>
      <c r="G22" s="6" t="n">
        <v>15.62</v>
      </c>
      <c r="H22" s="6" t="n">
        <v>6</v>
      </c>
      <c r="I22" s="6" t="n">
        <v>46.86</v>
      </c>
      <c r="J22" s="6" t="n">
        <v>40.86</v>
      </c>
    </row>
    <row collapsed="false" customFormat="false" customHeight="false" hidden="false" ht="12.1" outlineLevel="0" r="23">
      <c r="A23" s="43" t="n">
        <v>46036</v>
      </c>
      <c r="B23" s="16" t="s">
        <v>643</v>
      </c>
      <c r="C23" s="16" t="s">
        <v>476</v>
      </c>
      <c r="D23" s="16" t="s">
        <v>1035</v>
      </c>
      <c r="E23" s="6" t="n">
        <v>1000</v>
      </c>
      <c r="F23" s="7" t="n">
        <v>1</v>
      </c>
      <c r="G23" s="6" t="n">
        <v>14.79</v>
      </c>
      <c r="H23" s="6" t="n">
        <v>2</v>
      </c>
      <c r="I23" s="6" t="n">
        <v>14.79</v>
      </c>
      <c r="J23" s="6" t="n">
        <v>12.79</v>
      </c>
    </row>
    <row collapsed="false" customFormat="false" customHeight="false" hidden="false" ht="12.1" outlineLevel="0" r="24">
      <c r="A24" s="43" t="n">
        <v>46043</v>
      </c>
      <c r="B24" s="16" t="s">
        <v>643</v>
      </c>
      <c r="C24" s="16" t="s">
        <v>473</v>
      </c>
      <c r="D24" s="16" t="s">
        <v>1036</v>
      </c>
      <c r="E24" s="6" t="n">
        <v>1000</v>
      </c>
      <c r="F24" s="7" t="n">
        <v>1</v>
      </c>
      <c r="G24" s="6" t="n">
        <v>19.73</v>
      </c>
      <c r="H24" s="6" t="n">
        <v>3</v>
      </c>
      <c r="I24" s="6" t="n">
        <v>19.73</v>
      </c>
      <c r="J24" s="6" t="n">
        <v>16.73</v>
      </c>
    </row>
    <row collapsed="false" customFormat="false" customHeight="false" hidden="false" ht="12.1" outlineLevel="0" r="25">
      <c r="A25" s="43" t="n">
        <v>46045</v>
      </c>
      <c r="B25" s="16" t="s">
        <v>643</v>
      </c>
      <c r="C25" s="16" t="s">
        <v>480</v>
      </c>
      <c r="D25" s="16" t="s">
        <v>1037</v>
      </c>
      <c r="E25" s="6" t="n">
        <v>1000</v>
      </c>
      <c r="F25" s="7" t="n">
        <v>2</v>
      </c>
      <c r="G25" s="6" t="n">
        <v>11.01</v>
      </c>
      <c r="H25" s="6" t="n">
        <v>3</v>
      </c>
      <c r="I25" s="6" t="n">
        <v>22.02</v>
      </c>
      <c r="J25" s="6" t="n">
        <v>19.02</v>
      </c>
    </row>
    <row collapsed="false" customFormat="false" customHeight="false" hidden="false" ht="12.1" outlineLevel="0" r="26">
      <c r="A26" s="43" t="n">
        <v>46046</v>
      </c>
      <c r="B26" s="16" t="s">
        <v>643</v>
      </c>
      <c r="C26" s="16" t="s">
        <v>470</v>
      </c>
      <c r="D26" s="16" t="s">
        <v>1038</v>
      </c>
      <c r="E26" s="6" t="n">
        <v>917</v>
      </c>
      <c r="F26" s="7" t="n">
        <v>5</v>
      </c>
      <c r="G26" s="6" t="n">
        <v>13.57</v>
      </c>
      <c r="H26" s="6" t="n">
        <v>9</v>
      </c>
      <c r="I26" s="6" t="n">
        <v>67.85</v>
      </c>
      <c r="J26" s="6" t="n">
        <v>58.85</v>
      </c>
    </row>
    <row collapsed="false" customFormat="false" customHeight="false" hidden="false" ht="12.1" outlineLevel="0" r="27">
      <c r="A27" s="43" t="n">
        <v>46047</v>
      </c>
      <c r="B27" s="16" t="s">
        <v>643</v>
      </c>
      <c r="C27" s="16" t="s">
        <v>467</v>
      </c>
      <c r="D27" s="16" t="s">
        <v>1029</v>
      </c>
      <c r="E27" s="6" t="n">
        <v>1000</v>
      </c>
      <c r="F27" s="7" t="n">
        <v>3</v>
      </c>
      <c r="G27" s="6" t="n">
        <v>15.21</v>
      </c>
      <c r="H27" s="6" t="n">
        <v>6</v>
      </c>
      <c r="I27" s="6" t="n">
        <v>45.63</v>
      </c>
      <c r="J27" s="6" t="n">
        <v>39.63</v>
      </c>
    </row>
    <row collapsed="false" customFormat="false" customHeight="false" hidden="false" ht="12.1" outlineLevel="0" r="28">
      <c r="A28" s="43" t="n">
        <v>46049</v>
      </c>
      <c r="B28" s="16" t="s">
        <v>643</v>
      </c>
      <c r="C28" s="16" t="s">
        <v>96</v>
      </c>
      <c r="D28" s="16" t="s">
        <v>97</v>
      </c>
      <c r="E28" s="6" t="n">
        <v>1000</v>
      </c>
      <c r="F28" s="7" t="n">
        <v>2</v>
      </c>
      <c r="G28" s="6" t="n">
        <v>30.42</v>
      </c>
      <c r="H28" s="6" t="n">
        <v>8</v>
      </c>
      <c r="I28" s="6" t="n">
        <v>60.84</v>
      </c>
      <c r="J28" s="6" t="n">
        <v>52.84</v>
      </c>
    </row>
    <row collapsed="false" customFormat="false" customHeight="false" hidden="false" ht="12.1" outlineLevel="0" r="29">
      <c r="A29" s="43" t="n">
        <v>46049</v>
      </c>
      <c r="B29" s="16" t="s">
        <v>643</v>
      </c>
      <c r="C29" s="16" t="s">
        <v>451</v>
      </c>
      <c r="D29" s="16" t="s">
        <v>1030</v>
      </c>
      <c r="E29" s="6" t="n">
        <v>1000</v>
      </c>
      <c r="F29" s="7" t="n">
        <v>1</v>
      </c>
      <c r="G29" s="6" t="n">
        <v>23.01</v>
      </c>
      <c r="H29" s="6" t="n">
        <v>3</v>
      </c>
      <c r="I29" s="6" t="n">
        <v>23.01</v>
      </c>
      <c r="J29" s="6" t="n">
        <v>20.01</v>
      </c>
    </row>
    <row collapsed="false" customFormat="false" customHeight="false" hidden="false" ht="12.1" outlineLevel="0" r="30">
      <c r="A30" s="43" t="n">
        <v>46052</v>
      </c>
      <c r="B30" s="16" t="s">
        <v>643</v>
      </c>
      <c r="C30" s="16" t="s">
        <v>469</v>
      </c>
      <c r="D30" s="16" t="s">
        <v>1031</v>
      </c>
      <c r="E30" s="6" t="n">
        <v>1000</v>
      </c>
      <c r="F30" s="7" t="n">
        <v>1</v>
      </c>
      <c r="G30" s="6" t="n">
        <v>17.26</v>
      </c>
      <c r="H30" s="6" t="n">
        <v>2</v>
      </c>
      <c r="I30" s="6" t="n">
        <v>17.26</v>
      </c>
      <c r="J30" s="6" t="n">
        <v>15.26</v>
      </c>
    </row>
    <row collapsed="false" customFormat="false" customHeight="false" hidden="false" ht="12.1" outlineLevel="0" r="31">
      <c r="A31" s="43" t="n">
        <v>46053</v>
      </c>
      <c r="B31" s="16" t="s">
        <v>643</v>
      </c>
      <c r="C31" s="16" t="s">
        <v>485</v>
      </c>
      <c r="D31" s="16" t="s">
        <v>1039</v>
      </c>
      <c r="E31" s="6" t="n">
        <v>1000</v>
      </c>
      <c r="F31" s="7" t="n">
        <v>1</v>
      </c>
      <c r="G31" s="6" t="n">
        <v>15.04</v>
      </c>
      <c r="H31" s="6" t="n">
        <v>2</v>
      </c>
      <c r="I31" s="6" t="n">
        <v>15.04</v>
      </c>
      <c r="J31" s="6" t="n">
        <v>13.04</v>
      </c>
    </row>
    <row collapsed="false" customFormat="false" customHeight="false" hidden="false" ht="12.1" outlineLevel="0" r="32">
      <c r="A32" s="43" t="n">
        <v>46056</v>
      </c>
      <c r="B32" s="16" t="s">
        <v>643</v>
      </c>
      <c r="C32" s="16" t="s">
        <v>471</v>
      </c>
      <c r="D32" s="16" t="s">
        <v>1032</v>
      </c>
      <c r="E32" s="6" t="n">
        <v>1000</v>
      </c>
      <c r="F32" s="7" t="n">
        <v>1</v>
      </c>
      <c r="G32" s="6" t="n">
        <v>18.49</v>
      </c>
      <c r="H32" s="6" t="n">
        <v>2</v>
      </c>
      <c r="I32" s="6" t="n">
        <v>18.49</v>
      </c>
      <c r="J32" s="6" t="n">
        <v>16.49</v>
      </c>
    </row>
    <row collapsed="false" customFormat="false" customHeight="false" hidden="false" ht="12.1" outlineLevel="0" r="33">
      <c r="A33" s="43" t="n">
        <v>46056</v>
      </c>
      <c r="B33" s="16" t="s">
        <v>643</v>
      </c>
      <c r="C33" s="16" t="s">
        <v>472</v>
      </c>
      <c r="D33" s="16" t="s">
        <v>1033</v>
      </c>
      <c r="E33" s="6" t="n">
        <v>1000</v>
      </c>
      <c r="F33" s="7" t="n">
        <v>1</v>
      </c>
      <c r="G33" s="6" t="n">
        <v>19.32</v>
      </c>
      <c r="H33" s="6" t="n">
        <v>3</v>
      </c>
      <c r="I33" s="6" t="n">
        <v>19.32</v>
      </c>
      <c r="J33" s="6" t="n">
        <v>16.32</v>
      </c>
    </row>
    <row collapsed="false" customFormat="false" customHeight="false" hidden="false" ht="12.1" outlineLevel="0" r="34">
      <c r="A34" s="43" t="n">
        <v>46060</v>
      </c>
      <c r="B34" s="16" t="s">
        <v>643</v>
      </c>
      <c r="C34" s="16" t="s">
        <v>484</v>
      </c>
      <c r="D34" s="16" t="s">
        <v>1040</v>
      </c>
      <c r="E34" s="6" t="n">
        <v>1000</v>
      </c>
      <c r="F34" s="7" t="n">
        <v>1</v>
      </c>
      <c r="G34" s="6" t="n">
        <v>15</v>
      </c>
      <c r="H34" s="6" t="n">
        <v>2</v>
      </c>
      <c r="I34" s="6" t="n">
        <v>15</v>
      </c>
      <c r="J34" s="6" t="n">
        <v>13</v>
      </c>
    </row>
    <row collapsed="false" customFormat="false" customHeight="false" hidden="false" ht="12.1" outlineLevel="0" r="35">
      <c r="A35" s="43" t="n">
        <v>46063</v>
      </c>
      <c r="B35" s="16" t="s">
        <v>643</v>
      </c>
      <c r="C35" s="16" t="s">
        <v>468</v>
      </c>
      <c r="D35" s="16" t="s">
        <v>1034</v>
      </c>
      <c r="E35" s="6" t="n">
        <v>1000</v>
      </c>
      <c r="F35" s="7" t="n">
        <v>3</v>
      </c>
      <c r="G35" s="6" t="n">
        <v>15.62</v>
      </c>
      <c r="H35" s="6" t="n">
        <v>6</v>
      </c>
      <c r="I35" s="6" t="n">
        <v>46.86</v>
      </c>
      <c r="J35" s="6" t="n">
        <v>40.86</v>
      </c>
    </row>
    <row collapsed="false" customFormat="false" customHeight="false" hidden="false" ht="12.1" outlineLevel="0" r="36">
      <c r="A36" s="43" t="n">
        <v>46063</v>
      </c>
      <c r="B36" s="16" t="s">
        <v>643</v>
      </c>
      <c r="C36" s="16" t="s">
        <v>100</v>
      </c>
      <c r="D36" s="16" t="s">
        <v>101</v>
      </c>
      <c r="E36" s="6" t="n">
        <v>1000</v>
      </c>
      <c r="F36" s="7" t="n">
        <v>1</v>
      </c>
      <c r="G36" s="6" t="n">
        <v>34.9</v>
      </c>
      <c r="H36" s="6" t="n">
        <v>5</v>
      </c>
      <c r="I36" s="6" t="n">
        <v>34.9</v>
      </c>
      <c r="J36" s="6" t="n">
        <v>29.9</v>
      </c>
    </row>
    <row collapsed="false" customFormat="false" customHeight="false" hidden="false" ht="12.1" outlineLevel="0" r="37">
      <c r="A37" s="43" t="n">
        <v>46066</v>
      </c>
      <c r="B37" s="16" t="s">
        <v>643</v>
      </c>
      <c r="C37" s="16" t="s">
        <v>476</v>
      </c>
      <c r="D37" s="16" t="s">
        <v>1035</v>
      </c>
      <c r="E37" s="6" t="n">
        <v>1000</v>
      </c>
      <c r="F37" s="7" t="n">
        <v>1</v>
      </c>
      <c r="G37" s="6" t="n">
        <v>14.79</v>
      </c>
      <c r="H37" s="6" t="n">
        <v>2</v>
      </c>
      <c r="I37" s="6" t="n">
        <v>14.79</v>
      </c>
      <c r="J37" s="6" t="n">
        <v>12.79</v>
      </c>
    </row>
    <row collapsed="false" customFormat="false" customHeight="false" hidden="false" ht="12.1" outlineLevel="0" r="38">
      <c r="A38" s="43" t="n">
        <v>46073</v>
      </c>
      <c r="B38" s="16" t="s">
        <v>643</v>
      </c>
      <c r="C38" s="16" t="s">
        <v>473</v>
      </c>
      <c r="D38" s="16" t="s">
        <v>1036</v>
      </c>
      <c r="E38" s="6" t="n">
        <v>1000</v>
      </c>
      <c r="F38" s="7" t="n">
        <v>1</v>
      </c>
      <c r="G38" s="6" t="n">
        <v>19.73</v>
      </c>
      <c r="H38" s="6" t="n">
        <v>3</v>
      </c>
      <c r="I38" s="6" t="n">
        <v>19.73</v>
      </c>
      <c r="J38" s="6" t="n">
        <v>16.73</v>
      </c>
    </row>
    <row collapsed="false" customFormat="false" customHeight="false" hidden="false" ht="12.1" outlineLevel="0" r="39">
      <c r="A39" s="43" t="n">
        <v>46076</v>
      </c>
      <c r="B39" s="16" t="s">
        <v>643</v>
      </c>
      <c r="C39" s="16" t="s">
        <v>470</v>
      </c>
      <c r="D39" s="16" t="s">
        <v>1038</v>
      </c>
      <c r="E39" s="6" t="n">
        <v>834</v>
      </c>
      <c r="F39" s="7" t="n">
        <v>5</v>
      </c>
      <c r="G39" s="6" t="n">
        <v>12.34</v>
      </c>
      <c r="H39" s="6" t="n">
        <v>8</v>
      </c>
      <c r="I39" s="6" t="n">
        <v>61.7</v>
      </c>
      <c r="J39" s="6" t="n">
        <v>53.7</v>
      </c>
    </row>
    <row collapsed="false" customFormat="false" customHeight="false" hidden="false" ht="12.1" outlineLevel="0" r="40">
      <c r="A40" s="43" t="n">
        <v>46093</v>
      </c>
      <c r="B40" s="16" t="s">
        <v>865</v>
      </c>
      <c r="C40" s="16" t="s">
        <v>468</v>
      </c>
      <c r="D40" s="16" t="s">
        <v>1034</v>
      </c>
      <c r="E40" s="6" t="n">
        <v>1000</v>
      </c>
      <c r="F40" s="7" t="n">
        <v>4</v>
      </c>
      <c r="G40" s="6" t="n">
        <v>15.62</v>
      </c>
      <c r="H40" s="6" t="n">
        <v>8</v>
      </c>
      <c r="I40" s="6" t="n">
        <v>62.48</v>
      </c>
      <c r="J40" s="6" t="n">
        <v>54.48</v>
      </c>
    </row>
    <row collapsed="false" customFormat="false" customHeight="false" hidden="false" ht="12.1" outlineLevel="0" r="41">
      <c r="A41" s="43" t="n">
        <v>46105</v>
      </c>
      <c r="B41" s="16" t="s">
        <v>643</v>
      </c>
      <c r="C41" s="16" t="s">
        <v>108</v>
      </c>
      <c r="D41" s="16" t="s">
        <v>109</v>
      </c>
      <c r="E41" s="6" t="n">
        <v>1000</v>
      </c>
      <c r="F41" s="7" t="n">
        <v>9</v>
      </c>
      <c r="G41" s="6" t="n">
        <v>59.84</v>
      </c>
      <c r="H41" s="6" t="n">
        <v>70</v>
      </c>
      <c r="I41" s="6" t="n">
        <v>538.56</v>
      </c>
      <c r="J41" s="6" t="n">
        <v>468.56</v>
      </c>
    </row>
    <row collapsed="false" customFormat="false" customHeight="false" hidden="false" ht="12.1" outlineLevel="0" r="42">
      <c r="A42" s="43" t="n">
        <v>46108</v>
      </c>
      <c r="B42" s="16" t="s">
        <v>869</v>
      </c>
      <c r="C42" s="16" t="s">
        <v>140</v>
      </c>
      <c r="D42" s="16" t="s">
        <v>141</v>
      </c>
      <c r="E42" s="6" t="n">
        <v>1000</v>
      </c>
      <c r="F42" s="7" t="n">
        <v>2</v>
      </c>
      <c r="G42" s="6" t="n">
        <v>15.41</v>
      </c>
      <c r="H42" s="6" t="n">
        <v>4</v>
      </c>
      <c r="I42" s="6" t="n">
        <v>30.82</v>
      </c>
      <c r="J42" s="6" t="n">
        <v>26.82</v>
      </c>
    </row>
    <row collapsed="false" customFormat="false" customHeight="false" hidden="false" ht="12.1" outlineLevel="0" r="43">
      <c r="A43" s="43" t="n">
        <v>46112</v>
      </c>
      <c r="B43" s="16" t="s">
        <v>865</v>
      </c>
      <c r="C43" s="16" t="s">
        <v>469</v>
      </c>
      <c r="D43" s="16" t="s">
        <v>1031</v>
      </c>
      <c r="E43" s="6" t="n">
        <v>1000</v>
      </c>
      <c r="F43" s="7" t="n">
        <v>2</v>
      </c>
      <c r="G43" s="6" t="n">
        <v>17.26</v>
      </c>
      <c r="H43" s="6" t="n">
        <v>4</v>
      </c>
      <c r="I43" s="6" t="n">
        <v>34.52</v>
      </c>
      <c r="J43" s="6" t="n">
        <v>30.52</v>
      </c>
    </row>
    <row collapsed="false" customFormat="false" customHeight="false" hidden="false" ht="12.1" outlineLevel="0" r="44">
      <c r="A44" s="43" t="n">
        <v>46123</v>
      </c>
      <c r="B44" s="16" t="s">
        <v>865</v>
      </c>
      <c r="C44" s="16" t="s">
        <v>468</v>
      </c>
      <c r="D44" s="16" t="s">
        <v>1034</v>
      </c>
      <c r="E44" s="6" t="n">
        <v>1000</v>
      </c>
      <c r="F44" s="7" t="n">
        <v>4</v>
      </c>
      <c r="G44" s="6" t="n">
        <v>15.62</v>
      </c>
      <c r="H44" s="6" t="n">
        <v>8</v>
      </c>
      <c r="I44" s="6" t="n">
        <v>62.48</v>
      </c>
      <c r="J44" s="6" t="n">
        <v>54.48</v>
      </c>
    </row>
    <row collapsed="false" customFormat="false" customHeight="false" hidden="false" ht="12.1" outlineLevel="0" r="45">
      <c r="A45" s="43" t="n">
        <v>46126</v>
      </c>
      <c r="B45" s="16" t="s">
        <v>865</v>
      </c>
      <c r="C45" s="16" t="s">
        <v>489</v>
      </c>
      <c r="D45" s="16" t="s">
        <v>1041</v>
      </c>
      <c r="E45" s="6" t="n">
        <v>800</v>
      </c>
      <c r="F45" s="7" t="n">
        <v>1</v>
      </c>
      <c r="G45" s="6" t="n">
        <v>12.49</v>
      </c>
      <c r="H45" s="6" t="n">
        <v>2</v>
      </c>
      <c r="I45" s="6" t="n">
        <v>12.49</v>
      </c>
      <c r="J45" s="6" t="n">
        <v>10.49</v>
      </c>
    </row>
    <row collapsed="false" customFormat="false" customHeight="false" hidden="false" ht="12.1" outlineLevel="0" r="46">
      <c r="A46" s="43" t="n">
        <v>46133</v>
      </c>
      <c r="B46" s="16" t="s">
        <v>536</v>
      </c>
      <c r="C46" s="16" t="s">
        <v>112</v>
      </c>
      <c r="D46" s="16" t="s">
        <v>113</v>
      </c>
      <c r="E46" s="6" t="n">
        <v>1000</v>
      </c>
      <c r="F46" s="7" t="n">
        <v>20</v>
      </c>
      <c r="G46" s="6" t="n">
        <v>64.82</v>
      </c>
      <c r="H46" s="6" t="n">
        <v>169</v>
      </c>
      <c r="I46" s="6" t="n">
        <v>1296.4</v>
      </c>
      <c r="J46" s="6" t="n">
        <v>1127.4</v>
      </c>
    </row>
    <row collapsed="false" customFormat="false" customHeight="false" hidden="false" ht="12.1" outlineLevel="0" r="47">
      <c r="A47" s="43" t="n">
        <v>46133</v>
      </c>
      <c r="B47" s="16" t="s">
        <v>643</v>
      </c>
      <c r="C47" s="16" t="s">
        <v>124</v>
      </c>
      <c r="D47" s="16" t="s">
        <v>125</v>
      </c>
      <c r="E47" s="6" t="n">
        <v>1000</v>
      </c>
      <c r="F47" s="7" t="n">
        <v>9</v>
      </c>
      <c r="G47" s="6" t="n">
        <v>64.82</v>
      </c>
      <c r="H47" s="6" t="n">
        <v>76</v>
      </c>
      <c r="I47" s="6" t="n">
        <v>583.38</v>
      </c>
      <c r="J47" s="6" t="n">
        <v>507.38</v>
      </c>
    </row>
    <row collapsed="false" customFormat="false" customHeight="false" hidden="false" ht="12.1" outlineLevel="0" r="48">
      <c r="A48" s="43" t="n">
        <v>46133</v>
      </c>
      <c r="B48" s="16" t="s">
        <v>869</v>
      </c>
      <c r="C48" s="16" t="s">
        <v>91</v>
      </c>
      <c r="D48" s="16" t="s">
        <v>93</v>
      </c>
      <c r="E48" s="6" t="n">
        <v>1000</v>
      </c>
      <c r="F48" s="7" t="n">
        <v>41</v>
      </c>
      <c r="G48" s="6" t="n">
        <v>13.36</v>
      </c>
      <c r="H48" s="6" t="n">
        <v>71</v>
      </c>
      <c r="I48" s="6" t="n">
        <v>547.76</v>
      </c>
      <c r="J48" s="6" t="n">
        <v>476.76</v>
      </c>
    </row>
    <row collapsed="false" customFormat="false" customHeight="false" hidden="false" ht="12.1" outlineLevel="0" r="49">
      <c r="A49" s="43" t="n">
        <v>46138</v>
      </c>
      <c r="B49" s="16" t="s">
        <v>869</v>
      </c>
      <c r="C49" s="16" t="s">
        <v>140</v>
      </c>
      <c r="D49" s="16" t="s">
        <v>141</v>
      </c>
      <c r="E49" s="6" t="n">
        <v>1000</v>
      </c>
      <c r="F49" s="7" t="n">
        <v>2</v>
      </c>
      <c r="G49" s="6" t="n">
        <v>15.41</v>
      </c>
      <c r="H49" s="6" t="n">
        <v>4</v>
      </c>
      <c r="I49" s="6" t="n">
        <v>30.82</v>
      </c>
      <c r="J49" s="6" t="n">
        <v>26.82</v>
      </c>
    </row>
    <row collapsed="false" customFormat="false" customHeight="false" hidden="false" ht="12.1" outlineLevel="0" r="50">
      <c r="A50" s="43" t="n">
        <v>46142</v>
      </c>
      <c r="B50" s="16" t="s">
        <v>865</v>
      </c>
      <c r="C50" s="16" t="s">
        <v>469</v>
      </c>
      <c r="D50" s="16" t="s">
        <v>1031</v>
      </c>
      <c r="E50" s="6" t="n">
        <v>1000</v>
      </c>
      <c r="F50" s="7" t="n">
        <v>3</v>
      </c>
      <c r="G50" s="6" t="n">
        <v>17.26</v>
      </c>
      <c r="H50" s="6" t="n">
        <v>7</v>
      </c>
      <c r="I50" s="6" t="n">
        <v>51.78</v>
      </c>
      <c r="J50" s="6" t="n">
        <v>44.78</v>
      </c>
    </row>
    <row collapsed="false" customFormat="false" customHeight="false" hidden="false" ht="12.1" outlineLevel="0" r="51">
      <c r="A51" s="43" t="n">
        <v>46151</v>
      </c>
      <c r="B51" s="16" t="s">
        <v>869</v>
      </c>
      <c r="C51" s="16" t="s">
        <v>132</v>
      </c>
      <c r="D51" s="16" t="s">
        <v>133</v>
      </c>
      <c r="E51" s="6" t="n">
        <v>1000</v>
      </c>
      <c r="F51" s="7" t="n">
        <v>3</v>
      </c>
      <c r="G51" s="6" t="n">
        <v>11.42</v>
      </c>
      <c r="H51" s="6" t="n">
        <v>4</v>
      </c>
      <c r="I51" s="6" t="n">
        <v>34.26</v>
      </c>
      <c r="J51" s="6" t="n">
        <v>30.26</v>
      </c>
    </row>
    <row collapsed="false" customFormat="false" customHeight="false" hidden="false" ht="12.1" outlineLevel="0" r="52">
      <c r="A52" s="43" t="n">
        <v>46153</v>
      </c>
      <c r="B52" s="16" t="s">
        <v>865</v>
      </c>
      <c r="C52" s="16" t="s">
        <v>468</v>
      </c>
      <c r="D52" s="16" t="s">
        <v>1034</v>
      </c>
      <c r="E52" s="6" t="n">
        <v>1000</v>
      </c>
      <c r="F52" s="7" t="n">
        <v>4</v>
      </c>
      <c r="G52" s="6" t="n">
        <v>13.97</v>
      </c>
      <c r="H52" s="6" t="n">
        <v>7</v>
      </c>
      <c r="I52" s="6" t="n">
        <v>55.88</v>
      </c>
      <c r="J52" s="6" t="n">
        <v>48.88</v>
      </c>
    </row>
    <row collapsed="false" customFormat="false" customHeight="false" hidden="false" ht="12.1" outlineLevel="0" r="53">
      <c r="A53" s="43" t="n">
        <v>46156</v>
      </c>
      <c r="B53" s="16" t="s">
        <v>865</v>
      </c>
      <c r="C53" s="16" t="s">
        <v>489</v>
      </c>
      <c r="D53" s="16" t="s">
        <v>1041</v>
      </c>
      <c r="E53" s="6" t="n">
        <v>750</v>
      </c>
      <c r="F53" s="7" t="n">
        <v>1</v>
      </c>
      <c r="G53" s="6" t="n">
        <v>11.71</v>
      </c>
      <c r="H53" s="6" t="n">
        <v>2</v>
      </c>
      <c r="I53" s="6" t="n">
        <v>11.71</v>
      </c>
      <c r="J53" s="6" t="n">
        <v>9.71</v>
      </c>
    </row>
    <row collapsed="false" customFormat="false" customHeight="false" hidden="false" ht="12.1" outlineLevel="0" r="54">
      <c r="A54" s="43" t="n">
        <v>46157</v>
      </c>
      <c r="B54" s="16" t="s">
        <v>869</v>
      </c>
      <c r="C54" s="16" t="s">
        <v>136</v>
      </c>
      <c r="D54" s="16" t="s">
        <v>137</v>
      </c>
      <c r="E54" s="6" t="n">
        <v>1000</v>
      </c>
      <c r="F54" s="7" t="n">
        <v>2</v>
      </c>
      <c r="G54" s="6" t="n">
        <v>12.74</v>
      </c>
      <c r="H54" s="6" t="n">
        <v>3</v>
      </c>
      <c r="I54" s="6" t="n">
        <v>25.48</v>
      </c>
      <c r="J54" s="6" t="n">
        <v>22.48</v>
      </c>
    </row>
    <row collapsed="false" customFormat="false" customHeight="false" hidden="false" ht="12.1" outlineLevel="0" r="55">
      <c r="A55" s="43" t="n">
        <v>46163</v>
      </c>
      <c r="B55" s="16" t="s">
        <v>869</v>
      </c>
      <c r="C55" s="16" t="s">
        <v>91</v>
      </c>
      <c r="D55" s="16" t="s">
        <v>93</v>
      </c>
      <c r="E55" s="6" t="n">
        <v>1000</v>
      </c>
      <c r="F55" s="7" t="n">
        <v>41</v>
      </c>
      <c r="G55" s="6" t="n">
        <v>13.36</v>
      </c>
      <c r="H55" s="6" t="n">
        <v>71</v>
      </c>
      <c r="I55" s="6" t="n">
        <v>547.76</v>
      </c>
      <c r="J55" s="6" t="n">
        <v>476.76</v>
      </c>
    </row>
    <row collapsed="false" customFormat="false" customHeight="false" hidden="false" ht="12.1" outlineLevel="0" r="56">
      <c r="A56" s="43" t="n">
        <v>46163</v>
      </c>
      <c r="B56" s="16" t="s">
        <v>869</v>
      </c>
      <c r="C56" s="16" t="s">
        <v>493</v>
      </c>
      <c r="D56" s="16" t="s">
        <v>1042</v>
      </c>
      <c r="E56" s="6" t="n">
        <v>1000</v>
      </c>
      <c r="F56" s="7" t="n">
        <v>1</v>
      </c>
      <c r="G56" s="6" t="n">
        <v>18.9</v>
      </c>
      <c r="H56" s="6" t="n">
        <v>2</v>
      </c>
      <c r="I56" s="6" t="n">
        <v>18.9</v>
      </c>
      <c r="J56" s="6" t="n">
        <v>16.9</v>
      </c>
    </row>
    <row collapsed="false" customFormat="false" customHeight="false" hidden="false" ht="12.1" outlineLevel="0" r="57">
      <c r="A57" s="43" t="n">
        <v>46168</v>
      </c>
      <c r="B57" s="16" t="s">
        <v>536</v>
      </c>
      <c r="C57" s="16" t="s">
        <v>104</v>
      </c>
      <c r="D57" s="16" t="s">
        <v>105</v>
      </c>
      <c r="E57" s="6" t="n">
        <v>1000</v>
      </c>
      <c r="F57" s="7" t="n">
        <v>26</v>
      </c>
      <c r="G57" s="6" t="n">
        <v>61.08</v>
      </c>
      <c r="H57" s="6" t="n">
        <v>135</v>
      </c>
      <c r="I57" s="6" t="n">
        <v>1588.08</v>
      </c>
      <c r="J57" s="6" t="n">
        <v>1382.08</v>
      </c>
    </row>
    <row collapsed="false" customFormat="false" customHeight="false" hidden="false" ht="12.1" outlineLevel="0" r="58">
      <c r="A58" s="43" t="n">
        <v>46168</v>
      </c>
      <c r="B58" s="16" t="s">
        <v>869</v>
      </c>
      <c r="C58" s="16" t="s">
        <v>140</v>
      </c>
      <c r="D58" s="16" t="s">
        <v>141</v>
      </c>
      <c r="E58" s="6" t="n">
        <v>1000</v>
      </c>
      <c r="F58" s="7" t="n">
        <v>2</v>
      </c>
      <c r="G58" s="6" t="n">
        <v>15.41</v>
      </c>
      <c r="H58" s="6" t="n">
        <v>4</v>
      </c>
      <c r="I58" s="6" t="n">
        <v>30.82</v>
      </c>
      <c r="J58" s="6" t="n">
        <v>26.82</v>
      </c>
    </row>
    <row collapsed="false" customFormat="false" customHeight="false" hidden="false" ht="12.1" outlineLevel="0" r="59">
      <c r="A59" s="43" t="n">
        <v>46172</v>
      </c>
      <c r="B59" s="16" t="s">
        <v>865</v>
      </c>
      <c r="C59" s="16" t="s">
        <v>469</v>
      </c>
      <c r="D59" s="16" t="s">
        <v>1031</v>
      </c>
      <c r="E59" s="6" t="n">
        <v>1000</v>
      </c>
      <c r="F59" s="7" t="n">
        <v>3</v>
      </c>
      <c r="G59" s="6" t="n">
        <v>17.26</v>
      </c>
      <c r="H59" s="6" t="n">
        <v>7</v>
      </c>
      <c r="I59" s="6" t="n">
        <v>51.78</v>
      </c>
      <c r="J59" s="6" t="n">
        <v>44.78</v>
      </c>
    </row>
    <row collapsed="false" customFormat="false" customHeight="false" hidden="false" ht="12.1" outlineLevel="0" r="60">
      <c r="A60" s="43" t="n">
        <v>46175</v>
      </c>
      <c r="B60" s="16" t="s">
        <v>536</v>
      </c>
      <c r="C60" s="16" t="s">
        <v>116</v>
      </c>
      <c r="D60" s="16" t="s">
        <v>117</v>
      </c>
      <c r="E60" s="6" t="n">
        <v>1000</v>
      </c>
      <c r="F60" s="7" t="n">
        <v>19</v>
      </c>
      <c r="G60" s="6" t="n">
        <v>61.08</v>
      </c>
      <c r="H60" s="6" t="n">
        <v>71</v>
      </c>
      <c r="I60" s="6" t="n">
        <v>1160.52</v>
      </c>
      <c r="J60" s="6" t="n">
        <v>1010.52</v>
      </c>
    </row>
    <row collapsed="false" customFormat="false" customHeight="false" hidden="false" ht="12.1" outlineLevel="0" r="61">
      <c r="A61" s="43" t="n">
        <v>46181</v>
      </c>
      <c r="B61" s="16" t="s">
        <v>869</v>
      </c>
      <c r="C61" s="16" t="s">
        <v>132</v>
      </c>
      <c r="D61" s="16" t="s">
        <v>133</v>
      </c>
      <c r="E61" s="6" t="n">
        <v>1000</v>
      </c>
      <c r="F61" s="7" t="n">
        <v>3</v>
      </c>
      <c r="G61" s="6" t="n">
        <v>11.42</v>
      </c>
      <c r="H61" s="6" t="n">
        <v>4</v>
      </c>
      <c r="I61" s="6" t="n">
        <v>34.26</v>
      </c>
      <c r="J61" s="6" t="n">
        <v>30.26</v>
      </c>
    </row>
    <row collapsed="false" customFormat="false" customHeight="false" hidden="false" ht="12.1" outlineLevel="0" r="62">
      <c r="A62" s="43" t="n">
        <v>46183</v>
      </c>
      <c r="B62" s="16" t="s">
        <v>865</v>
      </c>
      <c r="C62" s="16" t="s">
        <v>468</v>
      </c>
      <c r="D62" s="16" t="s">
        <v>1034</v>
      </c>
      <c r="E62" s="6" t="n">
        <v>1000</v>
      </c>
      <c r="F62" s="7" t="n">
        <v>4</v>
      </c>
      <c r="G62" s="6" t="n">
        <v>13.97</v>
      </c>
      <c r="H62" s="6" t="n">
        <v>7</v>
      </c>
      <c r="I62" s="6" t="n">
        <v>55.88</v>
      </c>
      <c r="J62" s="6" t="n">
        <v>48.88</v>
      </c>
    </row>
    <row collapsed="false" customFormat="false" customHeight="false" hidden="false" ht="12.1" outlineLevel="0" r="63">
      <c r="A63" s="43" t="n">
        <v>46186</v>
      </c>
      <c r="B63" s="16" t="s">
        <v>865</v>
      </c>
      <c r="C63" s="16" t="s">
        <v>489</v>
      </c>
      <c r="D63" s="16" t="s">
        <v>1041</v>
      </c>
      <c r="E63" s="6" t="n">
        <v>750</v>
      </c>
      <c r="F63" s="7" t="n">
        <v>1</v>
      </c>
      <c r="G63" s="6" t="n">
        <v>11.71</v>
      </c>
      <c r="H63" s="6" t="n">
        <v>2</v>
      </c>
      <c r="I63" s="6" t="n">
        <v>11.71</v>
      </c>
      <c r="J63" s="6" t="n">
        <v>9.71</v>
      </c>
    </row>
    <row collapsed="false" customFormat="false" customHeight="false" hidden="false" ht="12.1" outlineLevel="0" r="64">
      <c r="A64" s="43" t="n">
        <v>46187</v>
      </c>
      <c r="B64" s="16" t="s">
        <v>869</v>
      </c>
      <c r="C64" s="16" t="s">
        <v>136</v>
      </c>
      <c r="D64" s="16" t="s">
        <v>137</v>
      </c>
      <c r="E64" s="6" t="n">
        <v>1000</v>
      </c>
      <c r="F64" s="7" t="n">
        <v>2</v>
      </c>
      <c r="G64" s="6" t="n">
        <v>12.74</v>
      </c>
      <c r="H64" s="6" t="n">
        <v>3</v>
      </c>
      <c r="I64" s="6" t="n">
        <v>25.48</v>
      </c>
      <c r="J64" s="6" t="n">
        <v>22.48</v>
      </c>
    </row>
    <row collapsed="false" customFormat="false" customHeight="false" hidden="false" ht="12.1" outlineLevel="0" r="65">
      <c r="A65" s="43" t="n">
        <v>46193</v>
      </c>
      <c r="B65" s="16" t="s">
        <v>869</v>
      </c>
      <c r="C65" s="16" t="s">
        <v>91</v>
      </c>
      <c r="D65" s="16" t="s">
        <v>93</v>
      </c>
      <c r="E65" s="6" t="n">
        <v>1000</v>
      </c>
      <c r="F65" s="7" t="n">
        <v>41</v>
      </c>
      <c r="G65" s="6" t="n">
        <v>13.36</v>
      </c>
      <c r="H65" s="6" t="n">
        <v>71</v>
      </c>
      <c r="I65" s="6" t="n">
        <v>547.76</v>
      </c>
      <c r="J65" s="6" t="n">
        <v>476.76</v>
      </c>
    </row>
    <row collapsed="false" customFormat="false" customHeight="false" hidden="false" ht="12.1" outlineLevel="0" r="66">
      <c r="A66" s="43" t="n">
        <v>46194</v>
      </c>
      <c r="B66" s="16" t="s">
        <v>869</v>
      </c>
      <c r="C66" s="16" t="s">
        <v>494</v>
      </c>
      <c r="D66" s="16" t="s">
        <v>1043</v>
      </c>
      <c r="E66" s="6" t="n">
        <v>1000</v>
      </c>
      <c r="F66" s="7" t="n">
        <v>3</v>
      </c>
      <c r="G66" s="6" t="n">
        <v>14.79</v>
      </c>
      <c r="H66" s="6" t="n">
        <v>6</v>
      </c>
      <c r="I66" s="6" t="n">
        <v>44.37</v>
      </c>
      <c r="J66" s="6" t="n">
        <v>38.37</v>
      </c>
    </row>
    <row collapsed="false" customFormat="false" customHeight="false" hidden="false" ht="12.1" outlineLevel="0" r="67">
      <c r="A67" s="43" t="n">
        <v>46196</v>
      </c>
      <c r="B67" s="16" t="s">
        <v>536</v>
      </c>
      <c r="C67" s="16" t="s">
        <v>120</v>
      </c>
      <c r="D67" s="16" t="s">
        <v>121</v>
      </c>
      <c r="E67" s="6" t="n">
        <v>1000</v>
      </c>
      <c r="F67" s="7" t="n">
        <v>10</v>
      </c>
      <c r="G67" s="6" t="n">
        <v>59.84</v>
      </c>
      <c r="H67" s="6" t="n">
        <v>70</v>
      </c>
      <c r="I67" s="6" t="n">
        <v>598.4</v>
      </c>
      <c r="J67" s="6" t="n">
        <v>520.4</v>
      </c>
    </row>
    <row collapsed="false" customFormat="false" customHeight="false" hidden="false" ht="12.1" outlineLevel="0" r="68">
      <c r="A68" s="43" t="n">
        <v>46198</v>
      </c>
      <c r="B68" s="16" t="s">
        <v>869</v>
      </c>
      <c r="C68" s="16" t="s">
        <v>140</v>
      </c>
      <c r="D68" s="16" t="s">
        <v>141</v>
      </c>
      <c r="E68" s="6" t="n">
        <v>1000</v>
      </c>
      <c r="F68" s="7" t="n">
        <v>2</v>
      </c>
      <c r="G68" s="6" t="n">
        <v>15.41</v>
      </c>
      <c r="H68" s="6" t="n">
        <v>4</v>
      </c>
      <c r="I68" s="6" t="n">
        <v>30.82</v>
      </c>
      <c r="J68" s="6" t="n">
        <v>26.82</v>
      </c>
    </row>
    <row collapsed="false" customFormat="false" customHeight="false" hidden="false" ht="12.1" outlineLevel="0" r="69">
      <c r="A69" s="43" t="n">
        <v>46202</v>
      </c>
      <c r="B69" s="16" t="s">
        <v>865</v>
      </c>
      <c r="C69" s="16" t="s">
        <v>469</v>
      </c>
      <c r="D69" s="16" t="s">
        <v>1031</v>
      </c>
      <c r="E69" s="6" t="n">
        <v>1000</v>
      </c>
      <c r="F69" s="7" t="n">
        <v>3</v>
      </c>
      <c r="G69" s="6" t="n">
        <v>17.26</v>
      </c>
      <c r="H69" s="6" t="n">
        <v>7</v>
      </c>
      <c r="I69" s="6" t="n">
        <v>51.78</v>
      </c>
      <c r="J69" s="6" t="n">
        <v>44.78</v>
      </c>
    </row>
    <row collapsed="false" customFormat="false" customHeight="false" hidden="false" ht="12.1" outlineLevel="0" r="70">
      <c r="A70" s="43" t="n">
        <v>46211</v>
      </c>
      <c r="B70" s="16" t="s">
        <v>869</v>
      </c>
      <c r="C70" s="16" t="s">
        <v>132</v>
      </c>
      <c r="D70" s="16" t="s">
        <v>133</v>
      </c>
      <c r="E70" s="6" t="n">
        <v>1000</v>
      </c>
      <c r="F70" s="7" t="n">
        <v>3</v>
      </c>
      <c r="G70" s="6" t="n">
        <v>11.42</v>
      </c>
      <c r="H70" s="6" t="n">
        <v>4</v>
      </c>
      <c r="I70" s="6" t="n">
        <v>34.26</v>
      </c>
      <c r="J70" s="6" t="n">
        <v>30.26</v>
      </c>
    </row>
    <row collapsed="false" customFormat="false" customHeight="false" hidden="false" ht="12.1" outlineLevel="0" r="71">
      <c r="A71" s="43" t="n">
        <v>46213</v>
      </c>
      <c r="B71" s="16" t="s">
        <v>865</v>
      </c>
      <c r="C71" s="16" t="s">
        <v>468</v>
      </c>
      <c r="D71" s="16" t="s">
        <v>1034</v>
      </c>
      <c r="E71" s="6" t="n">
        <v>1000</v>
      </c>
      <c r="F71" s="7" t="n">
        <v>4</v>
      </c>
      <c r="G71" s="6" t="n">
        <v>13.97</v>
      </c>
      <c r="H71" s="6" t="n">
        <v>7</v>
      </c>
      <c r="I71" s="6" t="n">
        <v>55.88</v>
      </c>
      <c r="J71" s="6" t="n">
        <v>48.88</v>
      </c>
    </row>
    <row collapsed="false" customFormat="false" customHeight="false" hidden="false" ht="12.1" outlineLevel="0" r="72">
      <c r="A72" s="43" t="n">
        <v>46216</v>
      </c>
      <c r="B72" s="16" t="s">
        <v>865</v>
      </c>
      <c r="C72" s="16" t="s">
        <v>489</v>
      </c>
      <c r="D72" s="16" t="s">
        <v>1041</v>
      </c>
      <c r="E72" s="6" t="n">
        <v>750</v>
      </c>
      <c r="F72" s="7" t="n">
        <v>1</v>
      </c>
      <c r="G72" s="6" t="n">
        <v>11.71</v>
      </c>
      <c r="H72" s="6" t="n">
        <v>2</v>
      </c>
      <c r="I72" s="6" t="n">
        <v>11.71</v>
      </c>
      <c r="J72" s="6" t="n">
        <v>9.71</v>
      </c>
    </row>
    <row collapsed="false" customFormat="false" customHeight="false" hidden="false" ht="12.1" outlineLevel="0" r="73">
      <c r="A73" s="43" t="n">
        <v>46217</v>
      </c>
      <c r="B73" s="16" t="s">
        <v>869</v>
      </c>
      <c r="C73" s="16" t="s">
        <v>136</v>
      </c>
      <c r="D73" s="16" t="s">
        <v>137</v>
      </c>
      <c r="E73" s="6" t="n">
        <v>1000</v>
      </c>
      <c r="F73" s="7" t="n">
        <v>2</v>
      </c>
      <c r="G73" s="6" t="n">
        <v>12.74</v>
      </c>
      <c r="H73" s="6" t="n">
        <v>3</v>
      </c>
      <c r="I73" s="6" t="n">
        <v>25.48</v>
      </c>
      <c r="J73" s="6" t="n">
        <v>22.48</v>
      </c>
    </row>
    <row collapsed="false" customFormat="false" customHeight="false" hidden="false" ht="12.1" outlineLevel="0" r="74">
      <c r="A74" s="43" t="n">
        <v>46223</v>
      </c>
      <c r="B74" s="16" t="s">
        <v>869</v>
      </c>
      <c r="C74" s="16" t="s">
        <v>91</v>
      </c>
      <c r="D74" s="16" t="s">
        <v>93</v>
      </c>
      <c r="E74" s="6" t="n">
        <v>1000</v>
      </c>
      <c r="F74" s="7" t="n">
        <v>41</v>
      </c>
      <c r="G74" s="6" t="n">
        <v>13.36</v>
      </c>
      <c r="H74" s="6" t="n">
        <v>71</v>
      </c>
      <c r="I74" s="6" t="n">
        <v>547.76</v>
      </c>
      <c r="J74" s="6" t="n">
        <v>476.76</v>
      </c>
    </row>
    <row collapsed="false" customFormat="false" customHeight="false" hidden="false" ht="12.1" outlineLevel="0" r="75">
      <c r="A75" s="43" t="n">
        <v>46228</v>
      </c>
      <c r="B75" s="16" t="s">
        <v>869</v>
      </c>
      <c r="C75" s="16" t="s">
        <v>140</v>
      </c>
      <c r="D75" s="16" t="s">
        <v>141</v>
      </c>
      <c r="E75" s="6" t="n">
        <v>1000</v>
      </c>
      <c r="F75" s="7" t="n">
        <v>2</v>
      </c>
      <c r="G75" s="6" t="n">
        <v>15.41</v>
      </c>
      <c r="H75" s="6" t="n">
        <v>4</v>
      </c>
      <c r="I75" s="6" t="n">
        <v>30.82</v>
      </c>
      <c r="J75" s="6" t="n">
        <v>26.82</v>
      </c>
    </row>
    <row collapsed="false" customFormat="false" customHeight="false" hidden="false" ht="12.1" outlineLevel="0" r="76">
      <c r="A76" s="43" t="n">
        <v>46228</v>
      </c>
      <c r="B76" s="16" t="s">
        <v>869</v>
      </c>
      <c r="C76" s="16" t="s">
        <v>128</v>
      </c>
      <c r="D76" s="16" t="s">
        <v>129</v>
      </c>
      <c r="E76" s="6" t="n">
        <v>1000</v>
      </c>
      <c r="F76" s="7" t="n">
        <v>5</v>
      </c>
      <c r="G76" s="6" t="n">
        <v>13.56</v>
      </c>
      <c r="H76" s="6" t="n">
        <v>9</v>
      </c>
      <c r="I76" s="6" t="n">
        <v>67.8</v>
      </c>
      <c r="J76" s="6" t="n">
        <v>58.8</v>
      </c>
    </row>
    <row collapsed="false" customFormat="false" customHeight="false" hidden="false" ht="12.1" outlineLevel="0" r="77">
      <c r="A77" s="43" t="n">
        <v>46231</v>
      </c>
      <c r="B77" s="16" t="s">
        <v>536</v>
      </c>
      <c r="C77" s="16" t="s">
        <v>96</v>
      </c>
      <c r="D77" s="16" t="s">
        <v>97</v>
      </c>
      <c r="E77" s="6" t="n">
        <v>1000</v>
      </c>
      <c r="F77" s="7" t="n">
        <v>57</v>
      </c>
      <c r="G77" s="6" t="n">
        <v>30.42</v>
      </c>
      <c r="H77" s="6" t="n">
        <v>142</v>
      </c>
      <c r="I77" s="6" t="n">
        <v>1733.94</v>
      </c>
      <c r="J77" s="6" t="n">
        <v>1508.94</v>
      </c>
    </row>
    <row collapsed="false" customFormat="false" customHeight="false" hidden="false" ht="12.1" outlineLevel="0" r="78">
      <c r="A78" s="43" t="n">
        <v>46232</v>
      </c>
      <c r="B78" s="16" t="s">
        <v>865</v>
      </c>
      <c r="C78" s="16" t="s">
        <v>469</v>
      </c>
      <c r="D78" s="16" t="s">
        <v>1031</v>
      </c>
      <c r="E78" s="6" t="n">
        <v>1000</v>
      </c>
      <c r="F78" s="7" t="n">
        <v>4</v>
      </c>
      <c r="G78" s="6" t="n">
        <v>17.26</v>
      </c>
      <c r="H78" s="6" t="n">
        <v>9</v>
      </c>
      <c r="I78" s="6" t="n">
        <v>69.04</v>
      </c>
      <c r="J78" s="6" t="n">
        <v>60.04</v>
      </c>
    </row>
    <row collapsed="false" customFormat="false" customHeight="false" hidden="false" ht="12.1" outlineLevel="0" r="79">
      <c r="A79" s="43" t="n">
        <v>46241</v>
      </c>
      <c r="B79" s="16" t="s">
        <v>869</v>
      </c>
      <c r="C79" s="16" t="s">
        <v>132</v>
      </c>
      <c r="D79" s="16" t="s">
        <v>133</v>
      </c>
      <c r="E79" s="6" t="n">
        <v>1000</v>
      </c>
      <c r="F79" s="7" t="n">
        <v>3</v>
      </c>
      <c r="G79" s="6" t="n">
        <v>11.42</v>
      </c>
      <c r="H79" s="6" t="n">
        <v>4</v>
      </c>
      <c r="I79" s="6" t="n">
        <v>34.26</v>
      </c>
      <c r="J79" s="6" t="n">
        <v>30.26</v>
      </c>
    </row>
    <row collapsed="false" customFormat="false" customHeight="false" hidden="false" ht="12.1" outlineLevel="0" r="80">
      <c r="A80" s="43" t="n">
        <v>46243</v>
      </c>
      <c r="B80" s="16" t="s">
        <v>865</v>
      </c>
      <c r="C80" s="16" t="s">
        <v>468</v>
      </c>
      <c r="D80" s="16" t="s">
        <v>1034</v>
      </c>
      <c r="E80" s="6" t="n">
        <v>1000</v>
      </c>
      <c r="F80" s="7" t="n">
        <v>4</v>
      </c>
      <c r="G80" s="6" t="n">
        <v>13.97</v>
      </c>
      <c r="H80" s="6" t="n">
        <v>7</v>
      </c>
      <c r="I80" s="6" t="n">
        <v>55.88</v>
      </c>
      <c r="J80" s="6" t="n">
        <v>48.88</v>
      </c>
    </row>
    <row collapsed="false" customFormat="false" customHeight="false" hidden="false" ht="12.1" outlineLevel="0" r="81">
      <c r="A81" s="43" t="n">
        <v>46245</v>
      </c>
      <c r="B81" s="16" t="s">
        <v>536</v>
      </c>
      <c r="C81" s="16" t="s">
        <v>100</v>
      </c>
      <c r="D81" s="16" t="s">
        <v>101</v>
      </c>
      <c r="E81" s="6" t="n">
        <v>1000</v>
      </c>
      <c r="F81" s="7" t="n">
        <v>55</v>
      </c>
      <c r="G81" s="6" t="n">
        <v>34.9</v>
      </c>
      <c r="H81" s="6" t="n">
        <v>150</v>
      </c>
      <c r="I81" s="6" t="n">
        <v>1919.5</v>
      </c>
      <c r="J81" s="6" t="n">
        <v>1669.5</v>
      </c>
    </row>
    <row collapsed="false" customFormat="false" customHeight="false" hidden="false" ht="12.1" outlineLevel="0" r="82">
      <c r="A82" s="43" t="n">
        <v>46246</v>
      </c>
      <c r="B82" s="16" t="s">
        <v>865</v>
      </c>
      <c r="C82" s="16" t="s">
        <v>489</v>
      </c>
      <c r="D82" s="16" t="s">
        <v>1041</v>
      </c>
      <c r="E82" s="6" t="n">
        <v>700</v>
      </c>
      <c r="F82" s="7" t="n">
        <v>3</v>
      </c>
      <c r="G82" s="6" t="n">
        <v>10.93</v>
      </c>
      <c r="H82" s="6" t="n">
        <v>4</v>
      </c>
      <c r="I82" s="6" t="n">
        <v>32.79</v>
      </c>
      <c r="J82" s="6" t="n">
        <v>28.79</v>
      </c>
    </row>
    <row collapsed="false" customFormat="false" customHeight="false" hidden="false" ht="12.1" outlineLevel="0" r="83">
      <c r="A83" s="43" t="n">
        <v>46247</v>
      </c>
      <c r="B83" s="16" t="s">
        <v>869</v>
      </c>
      <c r="C83" s="16" t="s">
        <v>136</v>
      </c>
      <c r="D83" s="16" t="s">
        <v>137</v>
      </c>
      <c r="E83" s="6" t="n">
        <v>1000</v>
      </c>
      <c r="F83" s="7" t="n">
        <v>2</v>
      </c>
      <c r="G83" s="6" t="n">
        <v>12.74</v>
      </c>
      <c r="H83" s="6" t="n">
        <v>3</v>
      </c>
      <c r="I83" s="6" t="n">
        <v>25.48</v>
      </c>
      <c r="J83" s="6" t="n">
        <v>22.48</v>
      </c>
    </row>
    <row collapsed="false" customFormat="false" customHeight="false" hidden="false" ht="12.1" outlineLevel="0" r="84">
      <c r="A84" s="43" t="n">
        <v>46253</v>
      </c>
      <c r="B84" s="16" t="s">
        <v>869</v>
      </c>
      <c r="C84" s="16" t="s">
        <v>91</v>
      </c>
      <c r="D84" s="16" t="s">
        <v>93</v>
      </c>
      <c r="E84" s="6" t="n">
        <v>1000</v>
      </c>
      <c r="F84" s="7" t="n">
        <v>42</v>
      </c>
      <c r="G84" s="6" t="n">
        <v>13.36</v>
      </c>
      <c r="H84" s="6" t="n">
        <v>73</v>
      </c>
      <c r="I84" s="6" t="n">
        <v>561.12</v>
      </c>
      <c r="J84" s="6" t="n">
        <v>488.12</v>
      </c>
    </row>
    <row collapsed="false" customFormat="false" customHeight="false" hidden="false" ht="12.1" outlineLevel="0" r="85">
      <c r="A85" s="43" t="n">
        <v>46258</v>
      </c>
      <c r="B85" s="16" t="s">
        <v>869</v>
      </c>
      <c r="C85" s="16" t="s">
        <v>140</v>
      </c>
      <c r="D85" s="16" t="s">
        <v>141</v>
      </c>
      <c r="E85" s="6" t="n">
        <v>1000</v>
      </c>
      <c r="F85" s="7" t="n">
        <v>2</v>
      </c>
      <c r="G85" s="6" t="n">
        <v>15.41</v>
      </c>
      <c r="H85" s="6" t="n">
        <v>4</v>
      </c>
      <c r="I85" s="6" t="n">
        <v>30.82</v>
      </c>
      <c r="J85" s="6" t="n">
        <v>26.82</v>
      </c>
    </row>
    <row collapsed="false" customFormat="false" customHeight="false" hidden="false" ht="12.1" outlineLevel="0" r="86">
      <c r="A86" s="43" t="n">
        <v>46258</v>
      </c>
      <c r="B86" s="16" t="s">
        <v>869</v>
      </c>
      <c r="C86" s="16" t="s">
        <v>128</v>
      </c>
      <c r="D86" s="16" t="s">
        <v>129</v>
      </c>
      <c r="E86" s="6" t="n">
        <v>1000</v>
      </c>
      <c r="F86" s="7" t="n">
        <v>5</v>
      </c>
      <c r="G86" s="6" t="n">
        <v>13.56</v>
      </c>
      <c r="H86" s="6" t="n">
        <v>9</v>
      </c>
      <c r="I86" s="6" t="n">
        <v>67.8</v>
      </c>
      <c r="J86" s="6" t="n">
        <v>58.8</v>
      </c>
    </row>
    <row collapsed="false" customFormat="false" customHeight="false" hidden="false" ht="12.1" outlineLevel="0" r="87">
      <c r="A87" s="43"/>
      <c r="B87" s="16"/>
      <c r="C87" s="16"/>
      <c r="D87" s="16"/>
      <c r="E87" s="6"/>
      <c r="F87" s="7"/>
      <c r="G87" s="6"/>
      <c r="H87" s="6"/>
      <c r="I87" s="6"/>
      <c r="J87" s="6"/>
    </row>
    <row collapsed="false" customFormat="false" customHeight="false" hidden="false" ht="12.1" outlineLevel="0" r="88">
      <c r="A88" s="43" t="n">
        <v>46271</v>
      </c>
      <c r="B88" s="16" t="s">
        <v>869</v>
      </c>
      <c r="C88" s="16" t="s">
        <v>132</v>
      </c>
      <c r="D88" s="16" t="s">
        <v>133</v>
      </c>
      <c r="E88" s="6" t="n">
        <v>1000</v>
      </c>
      <c r="F88" s="7" t="n">
        <v>3</v>
      </c>
      <c r="G88" s="6" t="n">
        <v>11.42</v>
      </c>
      <c r="H88" s="6" t="n">
        <v>4</v>
      </c>
      <c r="I88" s="6" t="n">
        <v>34.26</v>
      </c>
      <c r="J88" s="6" t="n">
        <v>30.26</v>
      </c>
    </row>
    <row collapsed="false" customFormat="false" customHeight="false" hidden="false" ht="12.1" outlineLevel="0" r="89">
      <c r="A89" s="43" t="n">
        <v>46277</v>
      </c>
      <c r="B89" s="16" t="s">
        <v>869</v>
      </c>
      <c r="C89" s="16" t="s">
        <v>136</v>
      </c>
      <c r="D89" s="16" t="s">
        <v>137</v>
      </c>
      <c r="E89" s="6" t="n">
        <v>1000</v>
      </c>
      <c r="F89" s="7" t="n">
        <v>2</v>
      </c>
      <c r="G89" s="6" t="n">
        <v>12.74</v>
      </c>
      <c r="H89" s="6" t="n">
        <v>3</v>
      </c>
      <c r="I89" s="6" t="n">
        <v>25.48</v>
      </c>
      <c r="J89" s="6" t="n">
        <v>22.48</v>
      </c>
    </row>
    <row collapsed="false" customFormat="false" customHeight="false" hidden="false" ht="12.1" outlineLevel="0" r="90">
      <c r="A90" s="43" t="n">
        <v>46283</v>
      </c>
      <c r="B90" s="16" t="s">
        <v>869</v>
      </c>
      <c r="C90" s="16" t="s">
        <v>91</v>
      </c>
      <c r="D90" s="16" t="s">
        <v>93</v>
      </c>
      <c r="E90" s="6" t="n">
        <v>1000</v>
      </c>
      <c r="F90" s="7" t="n">
        <v>42</v>
      </c>
      <c r="G90" s="6" t="n">
        <v>13.36</v>
      </c>
      <c r="H90" s="6" t="n">
        <v>73</v>
      </c>
      <c r="I90" s="6" t="n">
        <v>561.12</v>
      </c>
      <c r="J90" s="6" t="n">
        <v>488.12</v>
      </c>
    </row>
    <row collapsed="false" customFormat="false" customHeight="false" hidden="false" ht="12.1" outlineLevel="0" r="91">
      <c r="A91" s="43" t="n">
        <v>46287</v>
      </c>
      <c r="B91" s="16" t="s">
        <v>536</v>
      </c>
      <c r="C91" s="16" t="s">
        <v>108</v>
      </c>
      <c r="D91" s="16" t="s">
        <v>109</v>
      </c>
      <c r="E91" s="6" t="n">
        <v>1000</v>
      </c>
      <c r="F91" s="7" t="n">
        <v>21</v>
      </c>
      <c r="G91" s="6" t="n">
        <v>59.84</v>
      </c>
      <c r="H91" s="6" t="n">
        <v>93</v>
      </c>
      <c r="I91" s="6" t="n">
        <v>1256.64</v>
      </c>
      <c r="J91" s="6" t="n">
        <v>1093.64</v>
      </c>
    </row>
    <row collapsed="false" customFormat="false" customHeight="false" hidden="false" ht="12.1" outlineLevel="0" r="92">
      <c r="A92" s="43" t="n">
        <v>46288</v>
      </c>
      <c r="B92" s="16" t="s">
        <v>869</v>
      </c>
      <c r="C92" s="16" t="s">
        <v>140</v>
      </c>
      <c r="D92" s="16" t="s">
        <v>141</v>
      </c>
      <c r="E92" s="6" t="n">
        <v>1000</v>
      </c>
      <c r="F92" s="7" t="n">
        <v>2</v>
      </c>
      <c r="G92" s="6" t="n">
        <v>15.41</v>
      </c>
      <c r="H92" s="6" t="n">
        <v>4</v>
      </c>
      <c r="I92" s="6" t="n">
        <v>30.82</v>
      </c>
      <c r="J92" s="6" t="n">
        <v>26.82</v>
      </c>
    </row>
    <row collapsed="false" customFormat="false" customHeight="false" hidden="false" ht="12.1" outlineLevel="0" r="93">
      <c r="A93" s="43" t="n">
        <v>46288</v>
      </c>
      <c r="B93" s="16" t="s">
        <v>869</v>
      </c>
      <c r="C93" s="16" t="s">
        <v>128</v>
      </c>
      <c r="D93" s="16" t="s">
        <v>129</v>
      </c>
      <c r="E93" s="6" t="n">
        <v>1000</v>
      </c>
      <c r="F93" s="7" t="n">
        <v>5</v>
      </c>
      <c r="G93" s="6" t="n">
        <v>13.56</v>
      </c>
      <c r="H93" s="6" t="n">
        <v>9</v>
      </c>
      <c r="I93" s="6" t="n">
        <v>67.8</v>
      </c>
      <c r="J93" s="6" t="n">
        <v>58.8</v>
      </c>
    </row>
    <row collapsed="false" customFormat="false" customHeight="false" hidden="false" ht="12.1" outlineLevel="0" r="94">
      <c r="A94" s="43" t="n">
        <v>46301</v>
      </c>
      <c r="B94" s="16" t="s">
        <v>869</v>
      </c>
      <c r="C94" s="16" t="s">
        <v>132</v>
      </c>
      <c r="D94" s="16" t="s">
        <v>133</v>
      </c>
      <c r="E94" s="6" t="n">
        <v>1000</v>
      </c>
      <c r="F94" s="7" t="n">
        <v>3</v>
      </c>
      <c r="G94" s="6" t="n">
        <v>11.42</v>
      </c>
      <c r="H94" s="6" t="n">
        <v>4</v>
      </c>
      <c r="I94" s="6" t="n">
        <v>34.26</v>
      </c>
      <c r="J94" s="6" t="n">
        <v>30.26</v>
      </c>
    </row>
    <row collapsed="false" customFormat="false" customHeight="false" hidden="false" ht="12.1" outlineLevel="0" r="95">
      <c r="A95" s="43" t="n">
        <v>46307</v>
      </c>
      <c r="B95" s="16" t="s">
        <v>869</v>
      </c>
      <c r="C95" s="16" t="s">
        <v>136</v>
      </c>
      <c r="D95" s="16" t="s">
        <v>137</v>
      </c>
      <c r="E95" s="6" t="n">
        <v>1000</v>
      </c>
      <c r="F95" s="7" t="n">
        <v>2</v>
      </c>
      <c r="G95" s="6" t="n">
        <v>12.74</v>
      </c>
      <c r="H95" s="6" t="n">
        <v>3</v>
      </c>
      <c r="I95" s="6" t="n">
        <v>25.48</v>
      </c>
      <c r="J95" s="6" t="n">
        <v>22.48</v>
      </c>
    </row>
    <row collapsed="false" customFormat="false" customHeight="false" hidden="false" ht="12.1" outlineLevel="0" r="96">
      <c r="A96" s="43" t="n">
        <v>46313</v>
      </c>
      <c r="B96" s="16" t="s">
        <v>869</v>
      </c>
      <c r="C96" s="16" t="s">
        <v>91</v>
      </c>
      <c r="D96" s="16" t="s">
        <v>93</v>
      </c>
      <c r="E96" s="6" t="n">
        <v>1000</v>
      </c>
      <c r="F96" s="7" t="n">
        <v>42</v>
      </c>
      <c r="G96" s="6" t="n">
        <v>13.36</v>
      </c>
      <c r="H96" s="6" t="n">
        <v>73</v>
      </c>
      <c r="I96" s="6" t="n">
        <v>561.12</v>
      </c>
      <c r="J96" s="6" t="n">
        <v>488.12</v>
      </c>
    </row>
    <row collapsed="false" customFormat="false" customHeight="false" hidden="false" ht="12.1" outlineLevel="0" r="97">
      <c r="A97" s="43" t="n">
        <v>46315</v>
      </c>
      <c r="B97" s="16" t="s">
        <v>536</v>
      </c>
      <c r="C97" s="16" t="s">
        <v>112</v>
      </c>
      <c r="D97" s="16" t="s">
        <v>113</v>
      </c>
      <c r="E97" s="6" t="n">
        <v>1000</v>
      </c>
      <c r="F97" s="7" t="n">
        <v>20</v>
      </c>
      <c r="G97" s="6" t="n">
        <v>64.82</v>
      </c>
      <c r="H97" s="6" t="n">
        <v>169</v>
      </c>
      <c r="I97" s="6" t="n">
        <v>1296.4</v>
      </c>
      <c r="J97" s="6" t="n">
        <v>1127.4</v>
      </c>
    </row>
    <row collapsed="false" customFormat="false" customHeight="false" hidden="false" ht="12.1" outlineLevel="0" r="98">
      <c r="A98" s="43" t="n">
        <v>46315</v>
      </c>
      <c r="B98" s="16" t="s">
        <v>643</v>
      </c>
      <c r="C98" s="16" t="s">
        <v>124</v>
      </c>
      <c r="D98" s="16" t="s">
        <v>125</v>
      </c>
      <c r="E98" s="6" t="n">
        <v>1000</v>
      </c>
      <c r="F98" s="7" t="n">
        <v>9</v>
      </c>
      <c r="G98" s="6" t="n">
        <v>64.82</v>
      </c>
      <c r="H98" s="6" t="n">
        <v>76</v>
      </c>
      <c r="I98" s="6" t="n">
        <v>583.38</v>
      </c>
      <c r="J98" s="6" t="n">
        <v>507.38</v>
      </c>
    </row>
    <row collapsed="false" customFormat="false" customHeight="false" hidden="false" ht="12.1" outlineLevel="0" r="99">
      <c r="A99" s="43" t="n">
        <v>46318</v>
      </c>
      <c r="B99" s="16" t="s">
        <v>869</v>
      </c>
      <c r="C99" s="16" t="s">
        <v>140</v>
      </c>
      <c r="D99" s="16" t="s">
        <v>141</v>
      </c>
      <c r="E99" s="6" t="n">
        <v>1000</v>
      </c>
      <c r="F99" s="7" t="n">
        <v>2</v>
      </c>
      <c r="G99" s="6" t="n">
        <v>15.41</v>
      </c>
      <c r="H99" s="6" t="n">
        <v>4</v>
      </c>
      <c r="I99" s="6" t="n">
        <v>30.82</v>
      </c>
      <c r="J99" s="6" t="n">
        <v>26.82</v>
      </c>
    </row>
    <row collapsed="false" customFormat="false" customHeight="false" hidden="false" ht="12.1" outlineLevel="0" r="100">
      <c r="A100" s="43" t="n">
        <v>46318</v>
      </c>
      <c r="B100" s="16" t="s">
        <v>869</v>
      </c>
      <c r="C100" s="16" t="s">
        <v>128</v>
      </c>
      <c r="D100" s="16" t="s">
        <v>129</v>
      </c>
      <c r="E100" s="6" t="n">
        <v>1000</v>
      </c>
      <c r="F100" s="7" t="n">
        <v>5</v>
      </c>
      <c r="G100" s="6" t="n">
        <v>13.56</v>
      </c>
      <c r="H100" s="6" t="n">
        <v>9</v>
      </c>
      <c r="I100" s="6" t="n">
        <v>67.8</v>
      </c>
      <c r="J100" s="6" t="n">
        <v>58.8</v>
      </c>
    </row>
    <row collapsed="false" customFormat="false" customHeight="false" hidden="false" ht="12.1" outlineLevel="0" r="101">
      <c r="A101" s="43" t="n">
        <v>46331</v>
      </c>
      <c r="B101" s="16" t="s">
        <v>869</v>
      </c>
      <c r="C101" s="16" t="s">
        <v>132</v>
      </c>
      <c r="D101" s="16" t="s">
        <v>133</v>
      </c>
      <c r="E101" s="6" t="n">
        <v>1000</v>
      </c>
      <c r="F101" s="7" t="n">
        <v>3</v>
      </c>
      <c r="G101" s="6" t="n">
        <v>11.42</v>
      </c>
      <c r="H101" s="6" t="n">
        <v>4</v>
      </c>
      <c r="I101" s="6" t="n">
        <v>34.26</v>
      </c>
      <c r="J101" s="6" t="n">
        <v>30.26</v>
      </c>
    </row>
    <row collapsed="false" customFormat="false" customHeight="false" hidden="false" ht="12.1" outlineLevel="0" r="102">
      <c r="A102" s="43" t="n">
        <v>46337</v>
      </c>
      <c r="B102" s="16" t="s">
        <v>869</v>
      </c>
      <c r="C102" s="16" t="s">
        <v>136</v>
      </c>
      <c r="D102" s="16" t="s">
        <v>137</v>
      </c>
      <c r="E102" s="6" t="n">
        <v>1000</v>
      </c>
      <c r="F102" s="7" t="n">
        <v>2</v>
      </c>
      <c r="G102" s="6" t="n">
        <v>12.74</v>
      </c>
      <c r="H102" s="6" t="n">
        <v>3</v>
      </c>
      <c r="I102" s="6" t="n">
        <v>25.48</v>
      </c>
      <c r="J102" s="6" t="n">
        <v>22.48</v>
      </c>
    </row>
    <row collapsed="false" customFormat="false" customHeight="false" hidden="false" ht="12.1" outlineLevel="0" r="103">
      <c r="A103" s="43" t="n">
        <v>46343</v>
      </c>
      <c r="B103" s="16" t="s">
        <v>869</v>
      </c>
      <c r="C103" s="16" t="s">
        <v>91</v>
      </c>
      <c r="D103" s="16" t="s">
        <v>93</v>
      </c>
      <c r="E103" s="6" t="n">
        <v>1000</v>
      </c>
      <c r="F103" s="7" t="n">
        <v>42</v>
      </c>
      <c r="G103" s="6" t="n">
        <v>13.36</v>
      </c>
      <c r="H103" s="6" t="n">
        <v>73</v>
      </c>
      <c r="I103" s="6" t="n">
        <v>561.12</v>
      </c>
      <c r="J103" s="6" t="n">
        <v>488.12</v>
      </c>
    </row>
    <row collapsed="false" customFormat="false" customHeight="false" hidden="false" ht="12.1" outlineLevel="0" r="104">
      <c r="A104" s="43" t="n">
        <v>46348</v>
      </c>
      <c r="B104" s="16" t="s">
        <v>869</v>
      </c>
      <c r="C104" s="16" t="s">
        <v>140</v>
      </c>
      <c r="D104" s="16" t="s">
        <v>141</v>
      </c>
      <c r="E104" s="6" t="n">
        <v>1000</v>
      </c>
      <c r="F104" s="7" t="n">
        <v>2</v>
      </c>
      <c r="G104" s="6" t="n">
        <v>15.41</v>
      </c>
      <c r="H104" s="6" t="n">
        <v>4</v>
      </c>
      <c r="I104" s="6" t="n">
        <v>30.82</v>
      </c>
      <c r="J104" s="6" t="n">
        <v>26.82</v>
      </c>
    </row>
    <row collapsed="false" customFormat="false" customHeight="false" hidden="false" ht="12.1" outlineLevel="0" r="105">
      <c r="A105" s="43" t="n">
        <v>46348</v>
      </c>
      <c r="B105" s="16" t="s">
        <v>869</v>
      </c>
      <c r="C105" s="16" t="s">
        <v>128</v>
      </c>
      <c r="D105" s="16" t="s">
        <v>129</v>
      </c>
      <c r="E105" s="6" t="n">
        <v>1000</v>
      </c>
      <c r="F105" s="7" t="n">
        <v>5</v>
      </c>
      <c r="G105" s="6" t="n">
        <v>13.56</v>
      </c>
      <c r="H105" s="6" t="n">
        <v>9</v>
      </c>
      <c r="I105" s="6" t="n">
        <v>67.8</v>
      </c>
      <c r="J105" s="6" t="n">
        <v>58.8</v>
      </c>
    </row>
    <row collapsed="false" customFormat="false" customHeight="false" hidden="false" ht="12.1" outlineLevel="0" r="106">
      <c r="A106" s="43" t="n">
        <v>46350</v>
      </c>
      <c r="B106" s="16" t="s">
        <v>536</v>
      </c>
      <c r="C106" s="16" t="s">
        <v>104</v>
      </c>
      <c r="D106" s="16" t="s">
        <v>105</v>
      </c>
      <c r="E106" s="6" t="n">
        <v>1000</v>
      </c>
      <c r="F106" s="7" t="n">
        <v>26</v>
      </c>
      <c r="G106" s="6" t="n">
        <v>61.08</v>
      </c>
      <c r="H106" s="6" t="n">
        <v>135</v>
      </c>
      <c r="I106" s="6" t="n">
        <v>1588.08</v>
      </c>
      <c r="J106" s="6" t="n">
        <v>1382.08</v>
      </c>
    </row>
    <row collapsed="false" customFormat="false" customHeight="false" hidden="false" ht="12.1" outlineLevel="0" r="107">
      <c r="A107" s="43" t="n">
        <v>46357</v>
      </c>
      <c r="B107" s="16" t="s">
        <v>536</v>
      </c>
      <c r="C107" s="16" t="s">
        <v>116</v>
      </c>
      <c r="D107" s="16" t="s">
        <v>117</v>
      </c>
      <c r="E107" s="6" t="n">
        <v>1000</v>
      </c>
      <c r="F107" s="7" t="n">
        <v>19</v>
      </c>
      <c r="G107" s="6" t="n">
        <v>61.08</v>
      </c>
      <c r="H107" s="6" t="n">
        <v>71</v>
      </c>
      <c r="I107" s="6" t="n">
        <v>1160.52</v>
      </c>
      <c r="J107" s="6" t="n">
        <v>1010.52</v>
      </c>
    </row>
    <row collapsed="false" customFormat="false" customHeight="false" hidden="false" ht="12.1" outlineLevel="0" r="108">
      <c r="A108" s="43" t="n">
        <v>46361</v>
      </c>
      <c r="B108" s="16" t="s">
        <v>869</v>
      </c>
      <c r="C108" s="16" t="s">
        <v>132</v>
      </c>
      <c r="D108" s="16" t="s">
        <v>133</v>
      </c>
      <c r="E108" s="6" t="n">
        <v>1000</v>
      </c>
      <c r="F108" s="7" t="n">
        <v>3</v>
      </c>
      <c r="G108" s="6" t="n">
        <v>11.42</v>
      </c>
      <c r="H108" s="6" t="n">
        <v>4</v>
      </c>
      <c r="I108" s="6" t="n">
        <v>34.26</v>
      </c>
      <c r="J108" s="6" t="n">
        <v>30.26</v>
      </c>
    </row>
    <row collapsed="false" customFormat="false" customHeight="false" hidden="false" ht="12.1" outlineLevel="0" r="109">
      <c r="A109" s="43" t="n">
        <v>46367</v>
      </c>
      <c r="B109" s="16" t="s">
        <v>869</v>
      </c>
      <c r="C109" s="16" t="s">
        <v>136</v>
      </c>
      <c r="D109" s="16" t="s">
        <v>137</v>
      </c>
      <c r="E109" s="6" t="n">
        <v>1000</v>
      </c>
      <c r="F109" s="7" t="n">
        <v>2</v>
      </c>
      <c r="G109" s="6" t="n">
        <v>12.74</v>
      </c>
      <c r="H109" s="6" t="n">
        <v>3</v>
      </c>
      <c r="I109" s="6" t="n">
        <v>25.48</v>
      </c>
      <c r="J109" s="6" t="n">
        <v>22.48</v>
      </c>
    </row>
    <row collapsed="false" customFormat="false" customHeight="false" hidden="false" ht="12.1" outlineLevel="0" r="110">
      <c r="A110" s="43" t="n">
        <v>46373</v>
      </c>
      <c r="B110" s="16" t="s">
        <v>869</v>
      </c>
      <c r="C110" s="16" t="s">
        <v>91</v>
      </c>
      <c r="D110" s="16" t="s">
        <v>93</v>
      </c>
      <c r="E110" s="6" t="n">
        <v>1000</v>
      </c>
      <c r="F110" s="7" t="n">
        <v>42</v>
      </c>
      <c r="G110" s="6" t="n">
        <v>13.36</v>
      </c>
      <c r="H110" s="6" t="n">
        <v>73</v>
      </c>
      <c r="I110" s="6" t="n">
        <v>561.12</v>
      </c>
      <c r="J110" s="6" t="n">
        <v>488.12</v>
      </c>
    </row>
    <row collapsed="false" customFormat="false" customHeight="false" hidden="false" ht="12.1" outlineLevel="0" r="111">
      <c r="A111" s="43" t="n">
        <v>46378</v>
      </c>
      <c r="B111" s="16" t="s">
        <v>536</v>
      </c>
      <c r="C111" s="16" t="s">
        <v>120</v>
      </c>
      <c r="D111" s="16" t="s">
        <v>121</v>
      </c>
      <c r="E111" s="6" t="n">
        <v>1000</v>
      </c>
      <c r="F111" s="7" t="n">
        <v>10</v>
      </c>
      <c r="G111" s="6" t="n">
        <v>59.84</v>
      </c>
      <c r="H111" s="6" t="n">
        <v>70</v>
      </c>
      <c r="I111" s="6" t="n">
        <v>598.4</v>
      </c>
      <c r="J111" s="6" t="n">
        <v>520.4</v>
      </c>
    </row>
    <row collapsed="false" customFormat="false" customHeight="false" hidden="false" ht="12.1" outlineLevel="0" r="112">
      <c r="A112" s="43" t="n">
        <v>46378</v>
      </c>
      <c r="B112" s="16" t="s">
        <v>869</v>
      </c>
      <c r="C112" s="16" t="s">
        <v>140</v>
      </c>
      <c r="D112" s="16" t="s">
        <v>141</v>
      </c>
      <c r="E112" s="6" t="n">
        <v>1000</v>
      </c>
      <c r="F112" s="7" t="n">
        <v>2</v>
      </c>
      <c r="G112" s="6" t="n">
        <v>10.33</v>
      </c>
      <c r="H112" s="6" t="n">
        <v>3</v>
      </c>
      <c r="I112" s="6" t="n">
        <v>20.66</v>
      </c>
      <c r="J112" s="6" t="n">
        <v>17.66</v>
      </c>
    </row>
    <row collapsed="false" customFormat="false" customHeight="false" hidden="false" ht="12.1" outlineLevel="0" r="113">
      <c r="A113" s="43" t="n">
        <v>46378</v>
      </c>
      <c r="B113" s="16" t="s">
        <v>869</v>
      </c>
      <c r="C113" s="16" t="s">
        <v>128</v>
      </c>
      <c r="D113" s="16" t="s">
        <v>129</v>
      </c>
      <c r="E113" s="6" t="n">
        <v>1000</v>
      </c>
      <c r="F113" s="7" t="n">
        <v>5</v>
      </c>
      <c r="G113" s="6" t="n">
        <v>13.56</v>
      </c>
      <c r="H113" s="6" t="n">
        <v>9</v>
      </c>
      <c r="I113" s="6" t="n">
        <v>67.8</v>
      </c>
      <c r="J113" s="6" t="n">
        <v>58.8</v>
      </c>
    </row>
    <row collapsed="false" customFormat="false" customHeight="false" hidden="false" ht="12.1" outlineLevel="0" r="114">
      <c r="A114" s="43" t="n">
        <v>46391</v>
      </c>
      <c r="B114" s="16" t="s">
        <v>869</v>
      </c>
      <c r="C114" s="16" t="s">
        <v>132</v>
      </c>
      <c r="D114" s="16" t="s">
        <v>133</v>
      </c>
      <c r="E114" s="6" t="n">
        <v>1000</v>
      </c>
      <c r="F114" s="7" t="n">
        <v>3</v>
      </c>
      <c r="G114" s="6" t="n">
        <v>11.42</v>
      </c>
      <c r="H114" s="6" t="n">
        <v>4</v>
      </c>
      <c r="I114" s="6" t="n">
        <v>34.26</v>
      </c>
      <c r="J114" s="6" t="n">
        <v>30.26</v>
      </c>
    </row>
    <row collapsed="false" customFormat="false" customHeight="false" hidden="false" ht="12.1" outlineLevel="0" r="115">
      <c r="A115" s="43" t="n">
        <v>46397</v>
      </c>
      <c r="B115" s="16" t="s">
        <v>869</v>
      </c>
      <c r="C115" s="16" t="s">
        <v>136</v>
      </c>
      <c r="D115" s="16" t="s">
        <v>137</v>
      </c>
      <c r="E115" s="6" t="n">
        <v>1000</v>
      </c>
      <c r="F115" s="7" t="n">
        <v>2</v>
      </c>
      <c r="G115" s="6" t="n">
        <v>12.74</v>
      </c>
      <c r="H115" s="6" t="n">
        <v>3</v>
      </c>
      <c r="I115" s="6" t="n">
        <v>25.48</v>
      </c>
      <c r="J115" s="6" t="n">
        <v>22.48</v>
      </c>
    </row>
    <row collapsed="false" customFormat="false" customHeight="false" hidden="false" ht="12.1" outlineLevel="0" r="116">
      <c r="A116" s="43" t="n">
        <v>46403</v>
      </c>
      <c r="B116" s="16" t="s">
        <v>869</v>
      </c>
      <c r="C116" s="16" t="s">
        <v>91</v>
      </c>
      <c r="D116" s="16" t="s">
        <v>93</v>
      </c>
      <c r="E116" s="6" t="n">
        <v>1000</v>
      </c>
      <c r="F116" s="7" t="n">
        <v>42</v>
      </c>
      <c r="G116" s="6" t="n">
        <v>13.36</v>
      </c>
      <c r="H116" s="6" t="n">
        <v>73</v>
      </c>
      <c r="I116" s="6" t="n">
        <v>561.12</v>
      </c>
      <c r="J116" s="6" t="n">
        <v>488.12</v>
      </c>
    </row>
    <row collapsed="false" customFormat="false" customHeight="false" hidden="false" ht="12.1" outlineLevel="0" r="117">
      <c r="A117" s="43" t="n">
        <v>46408</v>
      </c>
      <c r="B117" s="16" t="s">
        <v>869</v>
      </c>
      <c r="C117" s="16" t="s">
        <v>140</v>
      </c>
      <c r="D117" s="16" t="s">
        <v>141</v>
      </c>
      <c r="E117" s="6" t="n">
        <v>1000</v>
      </c>
      <c r="F117" s="7" t="n">
        <v>2</v>
      </c>
      <c r="G117" s="6" t="n">
        <v>10.33</v>
      </c>
      <c r="H117" s="6" t="n">
        <v>3</v>
      </c>
      <c r="I117" s="6" t="n">
        <v>20.66</v>
      </c>
      <c r="J117" s="6" t="n">
        <v>17.66</v>
      </c>
    </row>
    <row collapsed="false" customFormat="false" customHeight="false" hidden="false" ht="12.1" outlineLevel="0" r="118">
      <c r="A118" s="43" t="n">
        <v>46408</v>
      </c>
      <c r="B118" s="16" t="s">
        <v>869</v>
      </c>
      <c r="C118" s="16" t="s">
        <v>128</v>
      </c>
      <c r="D118" s="16" t="s">
        <v>129</v>
      </c>
      <c r="E118" s="6" t="n">
        <v>1000</v>
      </c>
      <c r="F118" s="7" t="n">
        <v>5</v>
      </c>
      <c r="G118" s="6" t="n">
        <v>13.56</v>
      </c>
      <c r="H118" s="6" t="n">
        <v>9</v>
      </c>
      <c r="I118" s="6" t="n">
        <v>67.8</v>
      </c>
      <c r="J118" s="6" t="n">
        <v>58.8</v>
      </c>
    </row>
    <row collapsed="false" customFormat="false" customHeight="false" hidden="false" ht="12.1" outlineLevel="0" r="119">
      <c r="A119" s="43" t="n">
        <v>46413</v>
      </c>
      <c r="B119" s="16" t="s">
        <v>536</v>
      </c>
      <c r="C119" s="16" t="s">
        <v>96</v>
      </c>
      <c r="D119" s="16" t="s">
        <v>97</v>
      </c>
      <c r="E119" s="6" t="n">
        <v>1000</v>
      </c>
      <c r="F119" s="7" t="n">
        <v>57</v>
      </c>
      <c r="G119" s="6" t="n">
        <v>30.42</v>
      </c>
      <c r="H119" s="6" t="n">
        <v>142</v>
      </c>
      <c r="I119" s="6" t="n">
        <v>1733.94</v>
      </c>
      <c r="J119" s="6" t="n">
        <v>1508.94</v>
      </c>
    </row>
    <row collapsed="false" customFormat="false" customHeight="false" hidden="false" ht="12.1" outlineLevel="0" r="120">
      <c r="A120" s="43" t="n">
        <v>46421</v>
      </c>
      <c r="B120" s="16" t="s">
        <v>869</v>
      </c>
      <c r="C120" s="16" t="s">
        <v>132</v>
      </c>
      <c r="D120" s="16" t="s">
        <v>133</v>
      </c>
      <c r="E120" s="6" t="n">
        <v>1000</v>
      </c>
      <c r="F120" s="7" t="n">
        <v>3</v>
      </c>
      <c r="G120" s="6" t="n">
        <v>11.42</v>
      </c>
      <c r="H120" s="6" t="n">
        <v>4</v>
      </c>
      <c r="I120" s="6" t="n">
        <v>34.26</v>
      </c>
      <c r="J120" s="6" t="n">
        <v>30.26</v>
      </c>
    </row>
    <row collapsed="false" customFormat="false" customHeight="false" hidden="false" ht="12.1" outlineLevel="0" r="121">
      <c r="A121" s="43" t="n">
        <v>46427</v>
      </c>
      <c r="B121" s="16" t="s">
        <v>536</v>
      </c>
      <c r="C121" s="16" t="s">
        <v>100</v>
      </c>
      <c r="D121" s="16" t="s">
        <v>101</v>
      </c>
      <c r="E121" s="6" t="n">
        <v>1000</v>
      </c>
      <c r="F121" s="7" t="n">
        <v>55</v>
      </c>
      <c r="G121" s="6" t="n">
        <v>34.9</v>
      </c>
      <c r="H121" s="6" t="n">
        <v>150</v>
      </c>
      <c r="I121" s="6" t="n">
        <v>1919.5</v>
      </c>
      <c r="J121" s="6" t="n">
        <v>1669.5</v>
      </c>
    </row>
    <row collapsed="false" customFormat="false" customHeight="false" hidden="false" ht="12.1" outlineLevel="0" r="122">
      <c r="A122" s="43" t="n">
        <v>46427</v>
      </c>
      <c r="B122" s="16" t="s">
        <v>869</v>
      </c>
      <c r="C122" s="16" t="s">
        <v>136</v>
      </c>
      <c r="D122" s="16" t="s">
        <v>137</v>
      </c>
      <c r="E122" s="6" t="n">
        <v>1000</v>
      </c>
      <c r="F122" s="7" t="n">
        <v>2</v>
      </c>
      <c r="G122" s="6" t="n">
        <v>12.74</v>
      </c>
      <c r="H122" s="6" t="n">
        <v>3</v>
      </c>
      <c r="I122" s="6" t="n">
        <v>25.48</v>
      </c>
      <c r="J122" s="6" t="n">
        <v>22.48</v>
      </c>
    </row>
    <row collapsed="false" customFormat="false" customHeight="false" hidden="false" ht="12.1" outlineLevel="0" r="123">
      <c r="A123" s="43" t="n">
        <v>46433</v>
      </c>
      <c r="B123" s="16" t="s">
        <v>869</v>
      </c>
      <c r="C123" s="16" t="s">
        <v>91</v>
      </c>
      <c r="D123" s="16" t="s">
        <v>93</v>
      </c>
      <c r="E123" s="6" t="n">
        <v>1000</v>
      </c>
      <c r="F123" s="7" t="n">
        <v>42</v>
      </c>
      <c r="G123" s="6" t="n">
        <v>13.36</v>
      </c>
      <c r="H123" s="6" t="n">
        <v>73</v>
      </c>
      <c r="I123" s="6" t="n">
        <v>561.12</v>
      </c>
      <c r="J123" s="6" t="n">
        <v>488.12</v>
      </c>
    </row>
    <row collapsed="false" customFormat="false" customHeight="false" hidden="false" ht="12.1" outlineLevel="0" r="124">
      <c r="A124" s="43" t="n">
        <v>46438</v>
      </c>
      <c r="B124" s="16" t="s">
        <v>869</v>
      </c>
      <c r="C124" s="16" t="s">
        <v>140</v>
      </c>
      <c r="D124" s="16" t="s">
        <v>141</v>
      </c>
      <c r="E124" s="6" t="n">
        <v>1000</v>
      </c>
      <c r="F124" s="7" t="n">
        <v>2</v>
      </c>
      <c r="G124" s="6" t="n">
        <v>10.33</v>
      </c>
      <c r="H124" s="6" t="n">
        <v>3</v>
      </c>
      <c r="I124" s="6" t="n">
        <v>20.66</v>
      </c>
      <c r="J124" s="6" t="n">
        <v>17.66</v>
      </c>
    </row>
    <row collapsed="false" customFormat="false" customHeight="false" hidden="false" ht="12.1" outlineLevel="0" r="125">
      <c r="A125" s="43" t="n">
        <v>46438</v>
      </c>
      <c r="B125" s="16" t="s">
        <v>869</v>
      </c>
      <c r="C125" s="16" t="s">
        <v>128</v>
      </c>
      <c r="D125" s="16" t="s">
        <v>129</v>
      </c>
      <c r="E125" s="6" t="n">
        <v>1000</v>
      </c>
      <c r="F125" s="7" t="n">
        <v>5</v>
      </c>
      <c r="G125" s="6" t="n">
        <v>13.56</v>
      </c>
      <c r="H125" s="6" t="n">
        <v>9</v>
      </c>
      <c r="I125" s="6" t="n">
        <v>67.8</v>
      </c>
      <c r="J125" s="6" t="n">
        <v>58.8</v>
      </c>
    </row>
    <row collapsed="false" customFormat="false" customHeight="false" hidden="false" ht="12.1" outlineLevel="0" r="126">
      <c r="A126" s="43" t="n">
        <v>46451</v>
      </c>
      <c r="B126" s="16" t="s">
        <v>869</v>
      </c>
      <c r="C126" s="16" t="s">
        <v>132</v>
      </c>
      <c r="D126" s="16" t="s">
        <v>133</v>
      </c>
      <c r="E126" s="6" t="n">
        <v>1000</v>
      </c>
      <c r="F126" s="7" t="n">
        <v>3</v>
      </c>
      <c r="G126" s="6" t="n">
        <v>11.42</v>
      </c>
      <c r="H126" s="6" t="n">
        <v>4</v>
      </c>
      <c r="I126" s="6" t="n">
        <v>34.26</v>
      </c>
      <c r="J126" s="6" t="n">
        <v>30.26</v>
      </c>
    </row>
    <row collapsed="false" customFormat="false" customHeight="false" hidden="false" ht="12.1" outlineLevel="0" r="127">
      <c r="A127" s="43" t="n">
        <v>46457</v>
      </c>
      <c r="B127" s="16" t="s">
        <v>869</v>
      </c>
      <c r="C127" s="16" t="s">
        <v>136</v>
      </c>
      <c r="D127" s="16" t="s">
        <v>137</v>
      </c>
      <c r="E127" s="6" t="n">
        <v>1000</v>
      </c>
      <c r="F127" s="7" t="n">
        <v>2</v>
      </c>
      <c r="G127" s="6" t="n">
        <v>12.74</v>
      </c>
      <c r="H127" s="6" t="n">
        <v>3</v>
      </c>
      <c r="I127" s="6" t="n">
        <v>25.48</v>
      </c>
      <c r="J127" s="6" t="n">
        <v>22.48</v>
      </c>
    </row>
    <row collapsed="false" customFormat="false" customHeight="false" hidden="false" ht="12.1" outlineLevel="0" r="128">
      <c r="A128" s="43" t="n">
        <v>46463</v>
      </c>
      <c r="B128" s="16" t="s">
        <v>869</v>
      </c>
      <c r="C128" s="16" t="s">
        <v>91</v>
      </c>
      <c r="D128" s="16" t="s">
        <v>93</v>
      </c>
      <c r="E128" s="6" t="n">
        <v>1000</v>
      </c>
      <c r="F128" s="7" t="n">
        <v>42</v>
      </c>
      <c r="G128" s="6" t="n">
        <v>13.36</v>
      </c>
      <c r="H128" s="6" t="n">
        <v>73</v>
      </c>
      <c r="I128" s="6" t="n">
        <v>561.12</v>
      </c>
      <c r="J128" s="6" t="n">
        <v>488.12</v>
      </c>
    </row>
    <row collapsed="false" customFormat="false" customHeight="false" hidden="false" ht="12.1" outlineLevel="0" r="129">
      <c r="A129" s="43" t="n">
        <v>46468</v>
      </c>
      <c r="B129" s="16" t="s">
        <v>869</v>
      </c>
      <c r="C129" s="16" t="s">
        <v>140</v>
      </c>
      <c r="D129" s="16" t="s">
        <v>141</v>
      </c>
      <c r="E129" s="6" t="n">
        <v>1000</v>
      </c>
      <c r="F129" s="7" t="n">
        <v>2</v>
      </c>
      <c r="G129" s="6" t="n">
        <v>10.33</v>
      </c>
      <c r="H129" s="6" t="n">
        <v>3</v>
      </c>
      <c r="I129" s="6" t="n">
        <v>20.66</v>
      </c>
      <c r="J129" s="6" t="n">
        <v>17.66</v>
      </c>
    </row>
    <row collapsed="false" customFormat="false" customHeight="false" hidden="false" ht="12.1" outlineLevel="0" r="130">
      <c r="A130" s="43" t="n">
        <v>46468</v>
      </c>
      <c r="B130" s="16" t="s">
        <v>869</v>
      </c>
      <c r="C130" s="16" t="s">
        <v>128</v>
      </c>
      <c r="D130" s="16" t="s">
        <v>129</v>
      </c>
      <c r="E130" s="6" t="n">
        <v>1000</v>
      </c>
      <c r="F130" s="7" t="n">
        <v>5</v>
      </c>
      <c r="G130" s="6" t="n">
        <v>13.56</v>
      </c>
      <c r="H130" s="6" t="n">
        <v>9</v>
      </c>
      <c r="I130" s="6" t="n">
        <v>67.8</v>
      </c>
      <c r="J130" s="6" t="n">
        <v>58.8</v>
      </c>
    </row>
    <row collapsed="false" customFormat="false" customHeight="false" hidden="false" ht="12.1" outlineLevel="0" r="131">
      <c r="A131" s="43" t="n">
        <v>46469</v>
      </c>
      <c r="B131" s="16" t="s">
        <v>536</v>
      </c>
      <c r="C131" s="16" t="s">
        <v>108</v>
      </c>
      <c r="D131" s="16" t="s">
        <v>109</v>
      </c>
      <c r="E131" s="6" t="n">
        <v>1000</v>
      </c>
      <c r="F131" s="7" t="n">
        <v>21</v>
      </c>
      <c r="G131" s="6" t="n">
        <v>59.84</v>
      </c>
      <c r="H131" s="6" t="n">
        <v>93</v>
      </c>
      <c r="I131" s="6" t="n">
        <v>1256.64</v>
      </c>
      <c r="J131" s="6" t="n">
        <v>1093.64</v>
      </c>
    </row>
    <row collapsed="false" customFormat="false" customHeight="false" hidden="false" ht="12.1" outlineLevel="0" r="132">
      <c r="A132" s="43" t="n">
        <v>46481</v>
      </c>
      <c r="B132" s="16" t="s">
        <v>869</v>
      </c>
      <c r="C132" s="16" t="s">
        <v>132</v>
      </c>
      <c r="D132" s="16" t="s">
        <v>133</v>
      </c>
      <c r="E132" s="6" t="n">
        <v>1000</v>
      </c>
      <c r="F132" s="7" t="n">
        <v>3</v>
      </c>
      <c r="G132" s="6" t="n">
        <v>11.42</v>
      </c>
      <c r="H132" s="6" t="n">
        <v>4</v>
      </c>
      <c r="I132" s="6" t="n">
        <v>34.26</v>
      </c>
      <c r="J132" s="6" t="n">
        <v>30.26</v>
      </c>
    </row>
    <row collapsed="false" customFormat="false" customHeight="false" hidden="false" ht="12.1" outlineLevel="0" r="133">
      <c r="A133" s="43" t="n">
        <v>46487</v>
      </c>
      <c r="B133" s="16" t="s">
        <v>869</v>
      </c>
      <c r="C133" s="16" t="s">
        <v>136</v>
      </c>
      <c r="D133" s="16" t="s">
        <v>137</v>
      </c>
      <c r="E133" s="6" t="n">
        <v>1000</v>
      </c>
      <c r="F133" s="7" t="n">
        <v>2</v>
      </c>
      <c r="G133" s="6" t="n">
        <v>12.74</v>
      </c>
      <c r="H133" s="6" t="n">
        <v>3</v>
      </c>
      <c r="I133" s="6" t="n">
        <v>25.48</v>
      </c>
      <c r="J133" s="6" t="n">
        <v>22.48</v>
      </c>
    </row>
    <row collapsed="false" customFormat="false" customHeight="false" hidden="false" ht="12.1" outlineLevel="0" r="134">
      <c r="A134" s="43" t="n">
        <v>46493</v>
      </c>
      <c r="B134" s="16" t="s">
        <v>869</v>
      </c>
      <c r="C134" s="16" t="s">
        <v>91</v>
      </c>
      <c r="D134" s="16" t="s">
        <v>93</v>
      </c>
      <c r="E134" s="6" t="n">
        <v>1000</v>
      </c>
      <c r="F134" s="7" t="n">
        <v>42</v>
      </c>
      <c r="G134" s="6" t="n">
        <v>13.36</v>
      </c>
      <c r="H134" s="6" t="n">
        <v>73</v>
      </c>
      <c r="I134" s="6" t="n">
        <v>561.12</v>
      </c>
      <c r="J134" s="6" t="n">
        <v>488.12</v>
      </c>
    </row>
    <row collapsed="false" customFormat="false" customHeight="false" hidden="false" ht="12.1" outlineLevel="0" r="135">
      <c r="A135" s="43" t="n">
        <v>46497</v>
      </c>
      <c r="B135" s="16" t="s">
        <v>536</v>
      </c>
      <c r="C135" s="16" t="s">
        <v>112</v>
      </c>
      <c r="D135" s="16" t="s">
        <v>113</v>
      </c>
      <c r="E135" s="6" t="n">
        <v>1000</v>
      </c>
      <c r="F135" s="7" t="n">
        <v>20</v>
      </c>
      <c r="G135" s="6" t="n">
        <v>64.82</v>
      </c>
      <c r="H135" s="6" t="n">
        <v>169</v>
      </c>
      <c r="I135" s="6" t="n">
        <v>1296.4</v>
      </c>
      <c r="J135" s="6" t="n">
        <v>1127.4</v>
      </c>
    </row>
    <row collapsed="false" customFormat="false" customHeight="false" hidden="false" ht="12.1" outlineLevel="0" r="136">
      <c r="A136" s="43" t="n">
        <v>46497</v>
      </c>
      <c r="B136" s="16" t="s">
        <v>643</v>
      </c>
      <c r="C136" s="16" t="s">
        <v>124</v>
      </c>
      <c r="D136" s="16" t="s">
        <v>125</v>
      </c>
      <c r="E136" s="6" t="n">
        <v>1000</v>
      </c>
      <c r="F136" s="7" t="n">
        <v>9</v>
      </c>
      <c r="G136" s="6" t="n">
        <v>64.82</v>
      </c>
      <c r="H136" s="6" t="n">
        <v>76</v>
      </c>
      <c r="I136" s="6" t="n">
        <v>583.38</v>
      </c>
      <c r="J136" s="6" t="n">
        <v>507.38</v>
      </c>
    </row>
    <row collapsed="false" customFormat="false" customHeight="false" hidden="false" ht="12.1" outlineLevel="0" r="137">
      <c r="A137" s="43" t="n">
        <v>46498</v>
      </c>
      <c r="B137" s="16" t="s">
        <v>869</v>
      </c>
      <c r="C137" s="16" t="s">
        <v>140</v>
      </c>
      <c r="D137" s="16" t="s">
        <v>141</v>
      </c>
      <c r="E137" s="6" t="n">
        <v>1000</v>
      </c>
      <c r="F137" s="7" t="n">
        <v>2</v>
      </c>
      <c r="G137" s="6" t="n">
        <v>10.33</v>
      </c>
      <c r="H137" s="6" t="n">
        <v>3</v>
      </c>
      <c r="I137" s="6" t="n">
        <v>20.66</v>
      </c>
      <c r="J137" s="6" t="n">
        <v>17.66</v>
      </c>
    </row>
    <row collapsed="false" customFormat="false" customHeight="false" hidden="false" ht="12.1" outlineLevel="0" r="138">
      <c r="A138" s="43" t="n">
        <v>46498</v>
      </c>
      <c r="B138" s="16" t="s">
        <v>869</v>
      </c>
      <c r="C138" s="16" t="s">
        <v>128</v>
      </c>
      <c r="D138" s="16" t="s">
        <v>129</v>
      </c>
      <c r="E138" s="6" t="n">
        <v>1000</v>
      </c>
      <c r="F138" s="7" t="n">
        <v>5</v>
      </c>
      <c r="G138" s="6" t="n">
        <v>13.56</v>
      </c>
      <c r="H138" s="6" t="n">
        <v>9</v>
      </c>
      <c r="I138" s="6" t="n">
        <v>67.8</v>
      </c>
      <c r="J138" s="6" t="n">
        <v>58.8</v>
      </c>
    </row>
    <row collapsed="false" customFormat="false" customHeight="false" hidden="false" ht="12.1" outlineLevel="0" r="139">
      <c r="A139" s="43" t="n">
        <v>46511</v>
      </c>
      <c r="B139" s="16" t="s">
        <v>869</v>
      </c>
      <c r="C139" s="16" t="s">
        <v>132</v>
      </c>
      <c r="D139" s="16" t="s">
        <v>133</v>
      </c>
      <c r="E139" s="6" t="n">
        <v>1000</v>
      </c>
      <c r="F139" s="7" t="n">
        <v>3</v>
      </c>
      <c r="G139" s="6" t="n">
        <v>11.42</v>
      </c>
      <c r="H139" s="6" t="n">
        <v>4</v>
      </c>
      <c r="I139" s="6" t="n">
        <v>34.26</v>
      </c>
      <c r="J139" s="6" t="n">
        <v>30.26</v>
      </c>
    </row>
    <row collapsed="false" customFormat="false" customHeight="false" hidden="false" ht="12.1" outlineLevel="0" r="140">
      <c r="A140" s="43" t="n">
        <v>46523</v>
      </c>
      <c r="B140" s="16" t="s">
        <v>869</v>
      </c>
      <c r="C140" s="16" t="s">
        <v>91</v>
      </c>
      <c r="D140" s="16" t="s">
        <v>93</v>
      </c>
      <c r="E140" s="6" t="n">
        <v>1000</v>
      </c>
      <c r="F140" s="7" t="n">
        <v>42</v>
      </c>
      <c r="G140" s="6" t="n">
        <v>13.36</v>
      </c>
      <c r="H140" s="6" t="n">
        <v>73</v>
      </c>
      <c r="I140" s="6" t="n">
        <v>561.12</v>
      </c>
      <c r="J140" s="6" t="n">
        <v>488.12</v>
      </c>
    </row>
    <row collapsed="false" customFormat="false" customHeight="false" hidden="false" ht="12.1" outlineLevel="0" r="141">
      <c r="A141" s="43" t="n">
        <v>46528</v>
      </c>
      <c r="B141" s="16" t="s">
        <v>869</v>
      </c>
      <c r="C141" s="16" t="s">
        <v>140</v>
      </c>
      <c r="D141" s="16" t="s">
        <v>141</v>
      </c>
      <c r="E141" s="6" t="n">
        <v>1000</v>
      </c>
      <c r="F141" s="7" t="n">
        <v>2</v>
      </c>
      <c r="G141" s="6" t="n">
        <v>10.33</v>
      </c>
      <c r="H141" s="6" t="n">
        <v>3</v>
      </c>
      <c r="I141" s="6" t="n">
        <v>20.66</v>
      </c>
      <c r="J141" s="6" t="n">
        <v>17.66</v>
      </c>
    </row>
    <row collapsed="false" customFormat="false" customHeight="false" hidden="false" ht="12.1" outlineLevel="0" r="142">
      <c r="A142" s="43" t="n">
        <v>46528</v>
      </c>
      <c r="B142" s="16" t="s">
        <v>869</v>
      </c>
      <c r="C142" s="16" t="s">
        <v>128</v>
      </c>
      <c r="D142" s="16" t="s">
        <v>129</v>
      </c>
      <c r="E142" s="6" t="n">
        <v>1000</v>
      </c>
      <c r="F142" s="7" t="n">
        <v>5</v>
      </c>
      <c r="G142" s="6" t="n">
        <v>13.56</v>
      </c>
      <c r="H142" s="6" t="n">
        <v>9</v>
      </c>
      <c r="I142" s="6" t="n">
        <v>67.8</v>
      </c>
      <c r="J142" s="6" t="n">
        <v>58.8</v>
      </c>
    </row>
    <row collapsed="false" customFormat="false" customHeight="false" hidden="false" ht="12.1" outlineLevel="0" r="143">
      <c r="A143" s="43" t="n">
        <v>46532</v>
      </c>
      <c r="B143" s="16" t="s">
        <v>536</v>
      </c>
      <c r="C143" s="16" t="s">
        <v>104</v>
      </c>
      <c r="D143" s="16" t="s">
        <v>105</v>
      </c>
      <c r="E143" s="6" t="n">
        <v>1000</v>
      </c>
      <c r="F143" s="7" t="n">
        <v>26</v>
      </c>
      <c r="G143" s="6" t="n">
        <v>61.08</v>
      </c>
      <c r="H143" s="6" t="n">
        <v>135</v>
      </c>
      <c r="I143" s="6" t="n">
        <v>1588.08</v>
      </c>
      <c r="J143" s="6" t="n">
        <v>1382.08</v>
      </c>
    </row>
    <row collapsed="false" customFormat="false" customHeight="false" hidden="false" ht="12.1" outlineLevel="0" r="144">
      <c r="A144" s="43" t="n">
        <v>46539</v>
      </c>
      <c r="B144" s="16" t="s">
        <v>536</v>
      </c>
      <c r="C144" s="16" t="s">
        <v>116</v>
      </c>
      <c r="D144" s="16" t="s">
        <v>117</v>
      </c>
      <c r="E144" s="6" t="n">
        <v>1000</v>
      </c>
      <c r="F144" s="7" t="n">
        <v>19</v>
      </c>
      <c r="G144" s="6" t="n">
        <v>61.08</v>
      </c>
      <c r="H144" s="6" t="n">
        <v>71</v>
      </c>
      <c r="I144" s="6" t="n">
        <v>1160.52</v>
      </c>
      <c r="J144" s="6" t="n">
        <v>1010.52</v>
      </c>
    </row>
    <row collapsed="false" customFormat="false" customHeight="false" hidden="false" ht="12.1" outlineLevel="0" r="145">
      <c r="A145" s="43" t="n">
        <v>46541</v>
      </c>
      <c r="B145" s="16" t="s">
        <v>869</v>
      </c>
      <c r="C145" s="16" t="s">
        <v>132</v>
      </c>
      <c r="D145" s="16" t="s">
        <v>133</v>
      </c>
      <c r="E145" s="6" t="n">
        <v>1000</v>
      </c>
      <c r="F145" s="7" t="n">
        <v>3</v>
      </c>
      <c r="G145" s="6" t="n">
        <v>11.42</v>
      </c>
      <c r="H145" s="6" t="n">
        <v>4</v>
      </c>
      <c r="I145" s="6" t="n">
        <v>34.26</v>
      </c>
      <c r="J145" s="6" t="n">
        <v>30.26</v>
      </c>
    </row>
    <row collapsed="false" customFormat="false" customHeight="false" hidden="false" ht="12.1" outlineLevel="0" r="146">
      <c r="A146" s="43" t="n">
        <v>46553</v>
      </c>
      <c r="B146" s="16" t="s">
        <v>869</v>
      </c>
      <c r="C146" s="16" t="s">
        <v>91</v>
      </c>
      <c r="D146" s="16" t="s">
        <v>93</v>
      </c>
      <c r="E146" s="6" t="n">
        <v>1000</v>
      </c>
      <c r="F146" s="7" t="n">
        <v>42</v>
      </c>
      <c r="G146" s="6" t="n">
        <v>13.36</v>
      </c>
      <c r="H146" s="6" t="n">
        <v>73</v>
      </c>
      <c r="I146" s="6" t="n">
        <v>561.12</v>
      </c>
      <c r="J146" s="6" t="n">
        <v>488.12</v>
      </c>
    </row>
    <row collapsed="false" customFormat="false" customHeight="false" hidden="false" ht="12.1" outlineLevel="0" r="147">
      <c r="A147" s="43" t="n">
        <v>46558</v>
      </c>
      <c r="B147" s="16" t="s">
        <v>869</v>
      </c>
      <c r="C147" s="16" t="s">
        <v>140</v>
      </c>
      <c r="D147" s="16" t="s">
        <v>141</v>
      </c>
      <c r="E147" s="6" t="n">
        <v>1000</v>
      </c>
      <c r="F147" s="7" t="n">
        <v>2</v>
      </c>
      <c r="G147" s="6" t="n">
        <v>10.33</v>
      </c>
      <c r="H147" s="6" t="n">
        <v>3</v>
      </c>
      <c r="I147" s="6" t="n">
        <v>20.66</v>
      </c>
      <c r="J147" s="6" t="n">
        <v>17.66</v>
      </c>
    </row>
    <row collapsed="false" customFormat="false" customHeight="false" hidden="false" ht="12.1" outlineLevel="0" r="148">
      <c r="A148" s="43" t="n">
        <v>46558</v>
      </c>
      <c r="B148" s="16" t="s">
        <v>869</v>
      </c>
      <c r="C148" s="16" t="s">
        <v>128</v>
      </c>
      <c r="D148" s="16" t="s">
        <v>129</v>
      </c>
      <c r="E148" s="6" t="n">
        <v>1000</v>
      </c>
      <c r="F148" s="7" t="n">
        <v>5</v>
      </c>
      <c r="G148" s="6" t="n">
        <v>13.56</v>
      </c>
      <c r="H148" s="6" t="n">
        <v>9</v>
      </c>
      <c r="I148" s="6" t="n">
        <v>67.8</v>
      </c>
      <c r="J148" s="6" t="n">
        <v>58.8</v>
      </c>
    </row>
    <row collapsed="false" customFormat="false" customHeight="false" hidden="false" ht="12.1" outlineLevel="0" r="149">
      <c r="A149" s="43" t="n">
        <v>46560</v>
      </c>
      <c r="B149" s="16" t="s">
        <v>536</v>
      </c>
      <c r="C149" s="16" t="s">
        <v>120</v>
      </c>
      <c r="D149" s="16" t="s">
        <v>121</v>
      </c>
      <c r="E149" s="6" t="n">
        <v>1000</v>
      </c>
      <c r="F149" s="7" t="n">
        <v>10</v>
      </c>
      <c r="G149" s="6" t="n">
        <v>59.84</v>
      </c>
      <c r="H149" s="6" t="n">
        <v>70</v>
      </c>
      <c r="I149" s="6" t="n">
        <v>598.4</v>
      </c>
      <c r="J149" s="6" t="n">
        <v>520.4</v>
      </c>
    </row>
    <row collapsed="false" customFormat="false" customHeight="false" hidden="false" ht="12.1" outlineLevel="0" r="150">
      <c r="A150" s="43" t="n">
        <v>46571</v>
      </c>
      <c r="B150" s="16" t="s">
        <v>869</v>
      </c>
      <c r="C150" s="16" t="s">
        <v>132</v>
      </c>
      <c r="D150" s="16" t="s">
        <v>133</v>
      </c>
      <c r="E150" s="6" t="n">
        <v>1000</v>
      </c>
      <c r="F150" s="7" t="n">
        <v>3</v>
      </c>
      <c r="G150" s="6" t="n">
        <v>11.42</v>
      </c>
      <c r="H150" s="6" t="n">
        <v>4</v>
      </c>
      <c r="I150" s="6" t="n">
        <v>34.26</v>
      </c>
      <c r="J150" s="6" t="n">
        <v>30.26</v>
      </c>
    </row>
    <row collapsed="false" customFormat="false" customHeight="false" hidden="false" ht="12.1" outlineLevel="0" r="151">
      <c r="A151" s="43" t="n">
        <v>46583</v>
      </c>
      <c r="B151" s="16" t="s">
        <v>869</v>
      </c>
      <c r="C151" s="16" t="s">
        <v>91</v>
      </c>
      <c r="D151" s="16" t="s">
        <v>93</v>
      </c>
      <c r="E151" s="6" t="n">
        <v>1000</v>
      </c>
      <c r="F151" s="7" t="n">
        <v>42</v>
      </c>
      <c r="G151" s="6" t="n">
        <v>13.36</v>
      </c>
      <c r="H151" s="6" t="n">
        <v>73</v>
      </c>
      <c r="I151" s="6" t="n">
        <v>561.12</v>
      </c>
      <c r="J151" s="6" t="n">
        <v>488.12</v>
      </c>
    </row>
    <row collapsed="false" customFormat="false" customHeight="false" hidden="false" ht="12.1" outlineLevel="0" r="152">
      <c r="A152" s="43" t="n">
        <v>46588</v>
      </c>
      <c r="B152" s="16" t="s">
        <v>869</v>
      </c>
      <c r="C152" s="16" t="s">
        <v>140</v>
      </c>
      <c r="D152" s="16" t="s">
        <v>141</v>
      </c>
      <c r="E152" s="6" t="n">
        <v>1000</v>
      </c>
      <c r="F152" s="7" t="n">
        <v>2</v>
      </c>
      <c r="G152" s="6" t="n">
        <v>10.33</v>
      </c>
      <c r="H152" s="6" t="n">
        <v>3</v>
      </c>
      <c r="I152" s="6" t="n">
        <v>20.66</v>
      </c>
      <c r="J152" s="6" t="n">
        <v>17.66</v>
      </c>
    </row>
    <row collapsed="false" customFormat="false" customHeight="false" hidden="false" ht="12.1" outlineLevel="0" r="153">
      <c r="A153" s="43" t="n">
        <v>46588</v>
      </c>
      <c r="B153" s="16" t="s">
        <v>869</v>
      </c>
      <c r="C153" s="16" t="s">
        <v>128</v>
      </c>
      <c r="D153" s="16" t="s">
        <v>129</v>
      </c>
      <c r="E153" s="6" t="n">
        <v>1000</v>
      </c>
      <c r="F153" s="7" t="n">
        <v>5</v>
      </c>
      <c r="G153" s="6" t="n">
        <v>13.56</v>
      </c>
      <c r="H153" s="6" t="n">
        <v>9</v>
      </c>
      <c r="I153" s="6" t="n">
        <v>67.8</v>
      </c>
      <c r="J153" s="6" t="n">
        <v>58.8</v>
      </c>
    </row>
    <row collapsed="false" customFormat="false" customHeight="false" hidden="false" ht="12.1" outlineLevel="0" r="154">
      <c r="A154" s="43" t="n">
        <v>46595</v>
      </c>
      <c r="B154" s="16" t="s">
        <v>536</v>
      </c>
      <c r="C154" s="16" t="s">
        <v>96</v>
      </c>
      <c r="D154" s="16" t="s">
        <v>97</v>
      </c>
      <c r="E154" s="6" t="n">
        <v>1000</v>
      </c>
      <c r="F154" s="7" t="n">
        <v>57</v>
      </c>
      <c r="G154" s="6" t="n">
        <v>30.42</v>
      </c>
      <c r="H154" s="6" t="n">
        <v>142</v>
      </c>
      <c r="I154" s="6" t="n">
        <v>1733.94</v>
      </c>
      <c r="J154" s="6" t="n">
        <v>1508.94</v>
      </c>
    </row>
    <row collapsed="false" customFormat="false" customHeight="false" hidden="false" ht="12.1" outlineLevel="0" r="155">
      <c r="A155" s="43" t="n">
        <v>46601</v>
      </c>
      <c r="B155" s="16" t="s">
        <v>869</v>
      </c>
      <c r="C155" s="16" t="s">
        <v>132</v>
      </c>
      <c r="D155" s="16" t="s">
        <v>133</v>
      </c>
      <c r="E155" s="6" t="n">
        <v>1000</v>
      </c>
      <c r="F155" s="7" t="n">
        <v>3</v>
      </c>
      <c r="G155" s="6" t="n">
        <v>11.42</v>
      </c>
      <c r="H155" s="6" t="n">
        <v>4</v>
      </c>
      <c r="I155" s="6" t="n">
        <v>34.26</v>
      </c>
      <c r="J155" s="6" t="n">
        <v>30.26</v>
      </c>
    </row>
    <row collapsed="false" customFormat="false" customHeight="false" hidden="false" ht="12.1" outlineLevel="0" r="156">
      <c r="A156" s="43" t="n">
        <v>46609</v>
      </c>
      <c r="B156" s="16" t="s">
        <v>536</v>
      </c>
      <c r="C156" s="16" t="s">
        <v>100</v>
      </c>
      <c r="D156" s="16" t="s">
        <v>101</v>
      </c>
      <c r="E156" s="6" t="n">
        <v>1000</v>
      </c>
      <c r="F156" s="7" t="n">
        <v>55</v>
      </c>
      <c r="G156" s="6" t="n">
        <v>34.9</v>
      </c>
      <c r="H156" s="6" t="n">
        <v>150</v>
      </c>
      <c r="I156" s="6" t="n">
        <v>1919.5</v>
      </c>
      <c r="J156" s="6" t="n">
        <v>1669.5</v>
      </c>
    </row>
    <row collapsed="false" customFormat="false" customHeight="false" hidden="false" ht="12.1" outlineLevel="0" r="157">
      <c r="A157" s="43" t="n">
        <v>46613</v>
      </c>
      <c r="B157" s="16" t="s">
        <v>869</v>
      </c>
      <c r="C157" s="16" t="s">
        <v>91</v>
      </c>
      <c r="D157" s="16" t="s">
        <v>93</v>
      </c>
      <c r="E157" s="6" t="n">
        <v>1000</v>
      </c>
      <c r="F157" s="7" t="n">
        <v>42</v>
      </c>
      <c r="G157" s="6" t="n">
        <v>13.36</v>
      </c>
      <c r="H157" s="6" t="n">
        <v>73</v>
      </c>
      <c r="I157" s="6" t="n">
        <v>561.12</v>
      </c>
      <c r="J157" s="6" t="n">
        <v>488.12</v>
      </c>
    </row>
    <row collapsed="false" customFormat="false" customHeight="false" hidden="false" ht="12.1" outlineLevel="0" r="158">
      <c r="A158" s="43" t="n">
        <v>46618</v>
      </c>
      <c r="B158" s="16" t="s">
        <v>869</v>
      </c>
      <c r="C158" s="16" t="s">
        <v>140</v>
      </c>
      <c r="D158" s="16" t="s">
        <v>141</v>
      </c>
      <c r="E158" s="6" t="n">
        <v>1000</v>
      </c>
      <c r="F158" s="7" t="n">
        <v>2</v>
      </c>
      <c r="G158" s="6" t="n">
        <v>10.33</v>
      </c>
      <c r="H158" s="6" t="n">
        <v>3</v>
      </c>
      <c r="I158" s="6" t="n">
        <v>20.66</v>
      </c>
      <c r="J158" s="6" t="n">
        <v>17.66</v>
      </c>
    </row>
    <row collapsed="false" customFormat="false" customHeight="false" hidden="false" ht="12.1" outlineLevel="0" r="159">
      <c r="A159" s="43" t="n">
        <v>46618</v>
      </c>
      <c r="B159" s="16" t="s">
        <v>869</v>
      </c>
      <c r="C159" s="16" t="s">
        <v>128</v>
      </c>
      <c r="D159" s="16" t="s">
        <v>129</v>
      </c>
      <c r="E159" s="6" t="n">
        <v>1000</v>
      </c>
      <c r="F159" s="7" t="n">
        <v>5</v>
      </c>
      <c r="G159" s="6" t="n">
        <v>13.56</v>
      </c>
      <c r="H159" s="6" t="n">
        <v>9</v>
      </c>
      <c r="I159" s="6" t="n">
        <v>67.8</v>
      </c>
      <c r="J159" s="6" t="n">
        <v>58.8</v>
      </c>
    </row>
    <row collapsed="false" customFormat="false" customHeight="false" hidden="false" ht="12.1" outlineLevel="0" r="160">
      <c r="A160" s="43" t="n">
        <v>46631</v>
      </c>
      <c r="B160" s="16" t="s">
        <v>869</v>
      </c>
      <c r="C160" s="16" t="s">
        <v>132</v>
      </c>
      <c r="D160" s="16" t="s">
        <v>133</v>
      </c>
      <c r="E160" s="6" t="n">
        <v>1000</v>
      </c>
      <c r="F160" s="7" t="n">
        <v>3</v>
      </c>
      <c r="G160" s="6" t="n">
        <v>11.42</v>
      </c>
      <c r="H160" s="6" t="n">
        <v>4</v>
      </c>
      <c r="I160" s="6" t="n">
        <v>34.26</v>
      </c>
      <c r="J160" s="6" t="n">
        <v>30.26</v>
      </c>
    </row>
    <row collapsed="false" customFormat="false" customHeight="false" hidden="false" ht="12.1" outlineLevel="0" r="161">
      <c r="A161" s="43" t="n">
        <v>46643</v>
      </c>
      <c r="B161" s="16" t="s">
        <v>869</v>
      </c>
      <c r="C161" s="16" t="s">
        <v>91</v>
      </c>
      <c r="D161" s="16" t="s">
        <v>93</v>
      </c>
      <c r="E161" s="6" t="n">
        <v>1000</v>
      </c>
      <c r="F161" s="7" t="n">
        <v>42</v>
      </c>
      <c r="G161" s="6" t="n">
        <v>13.36</v>
      </c>
      <c r="H161" s="6" t="n">
        <v>73</v>
      </c>
      <c r="I161" s="6" t="n">
        <v>561.12</v>
      </c>
      <c r="J161" s="6" t="n">
        <v>488.12</v>
      </c>
    </row>
    <row collapsed="false" customFormat="false" customHeight="false" hidden="false" ht="12.1" outlineLevel="0" r="162">
      <c r="A162" s="43" t="n">
        <v>46648</v>
      </c>
      <c r="B162" s="16" t="s">
        <v>869</v>
      </c>
      <c r="C162" s="16" t="s">
        <v>140</v>
      </c>
      <c r="D162" s="16" t="s">
        <v>141</v>
      </c>
      <c r="E162" s="6" t="n">
        <v>1000</v>
      </c>
      <c r="F162" s="7" t="n">
        <v>2</v>
      </c>
      <c r="G162" s="6" t="n">
        <v>10.33</v>
      </c>
      <c r="H162" s="6" t="n">
        <v>3</v>
      </c>
      <c r="I162" s="6" t="n">
        <v>20.66</v>
      </c>
      <c r="J162" s="6" t="n">
        <v>17.66</v>
      </c>
    </row>
    <row collapsed="false" customFormat="false" customHeight="false" hidden="false" ht="12.1" outlineLevel="0" r="163">
      <c r="A163" s="43" t="n">
        <v>46648</v>
      </c>
      <c r="B163" s="16" t="s">
        <v>869</v>
      </c>
      <c r="C163" s="16" t="s">
        <v>128</v>
      </c>
      <c r="D163" s="16" t="s">
        <v>129</v>
      </c>
      <c r="E163" s="6" t="n">
        <v>1000</v>
      </c>
      <c r="F163" s="7" t="n">
        <v>5</v>
      </c>
      <c r="G163" s="6" t="n">
        <v>13.56</v>
      </c>
      <c r="H163" s="6" t="n">
        <v>9</v>
      </c>
      <c r="I163" s="6" t="n">
        <v>67.8</v>
      </c>
      <c r="J163" s="6" t="n">
        <v>58.8</v>
      </c>
    </row>
    <row collapsed="false" customFormat="false" customHeight="false" hidden="false" ht="12.1" outlineLevel="0" r="164">
      <c r="A164" s="43" t="n">
        <v>46651</v>
      </c>
      <c r="B164" s="16" t="s">
        <v>536</v>
      </c>
      <c r="C164" s="16" t="s">
        <v>108</v>
      </c>
      <c r="D164" s="16" t="s">
        <v>109</v>
      </c>
      <c r="E164" s="6" t="n">
        <v>1000</v>
      </c>
      <c r="F164" s="7" t="n">
        <v>21</v>
      </c>
      <c r="G164" s="6" t="n">
        <v>59.84</v>
      </c>
      <c r="H164" s="6" t="n">
        <v>93</v>
      </c>
      <c r="I164" s="6" t="n">
        <v>1256.64</v>
      </c>
      <c r="J164" s="6" t="n">
        <v>1093.64</v>
      </c>
    </row>
    <row collapsed="false" customFormat="false" customHeight="false" hidden="false" ht="12.1" outlineLevel="0" r="165">
      <c r="A165" s="43" t="n">
        <v>46661</v>
      </c>
      <c r="B165" s="16" t="s">
        <v>869</v>
      </c>
      <c r="C165" s="16" t="s">
        <v>132</v>
      </c>
      <c r="D165" s="16" t="s">
        <v>133</v>
      </c>
      <c r="E165" s="6" t="n">
        <v>1000</v>
      </c>
      <c r="F165" s="7" t="n">
        <v>3</v>
      </c>
      <c r="G165" s="6" t="n">
        <v>11.42</v>
      </c>
      <c r="H165" s="6" t="n">
        <v>4</v>
      </c>
      <c r="I165" s="6" t="n">
        <v>34.26</v>
      </c>
      <c r="J165" s="6" t="n">
        <v>30.26</v>
      </c>
    </row>
    <row collapsed="false" customFormat="false" customHeight="false" hidden="false" ht="12.1" outlineLevel="0" r="166">
      <c r="A166" s="43" t="n">
        <v>46673</v>
      </c>
      <c r="B166" s="16" t="s">
        <v>869</v>
      </c>
      <c r="C166" s="16" t="s">
        <v>91</v>
      </c>
      <c r="D166" s="16" t="s">
        <v>93</v>
      </c>
      <c r="E166" s="6" t="n">
        <v>1000</v>
      </c>
      <c r="F166" s="7" t="n">
        <v>42</v>
      </c>
      <c r="G166" s="6" t="n">
        <v>13.36</v>
      </c>
      <c r="H166" s="6" t="n">
        <v>73</v>
      </c>
      <c r="I166" s="6" t="n">
        <v>561.12</v>
      </c>
      <c r="J166" s="6" t="n">
        <v>488.12</v>
      </c>
    </row>
    <row collapsed="false" customFormat="false" customHeight="false" hidden="false" ht="12.1" outlineLevel="0" r="167">
      <c r="A167" s="43" t="n">
        <v>46678</v>
      </c>
      <c r="B167" s="16" t="s">
        <v>869</v>
      </c>
      <c r="C167" s="16" t="s">
        <v>140</v>
      </c>
      <c r="D167" s="16" t="s">
        <v>141</v>
      </c>
      <c r="E167" s="6" t="n">
        <v>1000</v>
      </c>
      <c r="F167" s="7" t="n">
        <v>2</v>
      </c>
      <c r="G167" s="6" t="n">
        <v>10.33</v>
      </c>
      <c r="H167" s="6" t="n">
        <v>3</v>
      </c>
      <c r="I167" s="6" t="n">
        <v>20.66</v>
      </c>
      <c r="J167" s="6" t="n">
        <v>17.66</v>
      </c>
    </row>
    <row collapsed="false" customFormat="false" customHeight="false" hidden="false" ht="12.1" outlineLevel="0" r="168">
      <c r="A168" s="43" t="n">
        <v>46678</v>
      </c>
      <c r="B168" s="16" t="s">
        <v>869</v>
      </c>
      <c r="C168" s="16" t="s">
        <v>128</v>
      </c>
      <c r="D168" s="16" t="s">
        <v>129</v>
      </c>
      <c r="E168" s="6" t="n">
        <v>1000</v>
      </c>
      <c r="F168" s="7" t="n">
        <v>5</v>
      </c>
      <c r="G168" s="6" t="n">
        <v>13.56</v>
      </c>
      <c r="H168" s="6" t="n">
        <v>9</v>
      </c>
      <c r="I168" s="6" t="n">
        <v>67.8</v>
      </c>
      <c r="J168" s="6" t="n">
        <v>58.8</v>
      </c>
    </row>
    <row collapsed="false" customFormat="false" customHeight="false" hidden="false" ht="12.1" outlineLevel="0" r="169">
      <c r="A169" s="43" t="n">
        <v>46679</v>
      </c>
      <c r="B169" s="16" t="s">
        <v>536</v>
      </c>
      <c r="C169" s="16" t="s">
        <v>112</v>
      </c>
      <c r="D169" s="16" t="s">
        <v>113</v>
      </c>
      <c r="E169" s="6" t="n">
        <v>1000</v>
      </c>
      <c r="F169" s="7" t="n">
        <v>20</v>
      </c>
      <c r="G169" s="6" t="n">
        <v>64.82</v>
      </c>
      <c r="H169" s="6" t="n">
        <v>169</v>
      </c>
      <c r="I169" s="6" t="n">
        <v>1296.4</v>
      </c>
      <c r="J169" s="6" t="n">
        <v>1127.4</v>
      </c>
    </row>
    <row collapsed="false" customFormat="false" customHeight="false" hidden="false" ht="12.1" outlineLevel="0" r="170">
      <c r="A170" s="43" t="n">
        <v>46679</v>
      </c>
      <c r="B170" s="16" t="s">
        <v>643</v>
      </c>
      <c r="C170" s="16" t="s">
        <v>124</v>
      </c>
      <c r="D170" s="16" t="s">
        <v>125</v>
      </c>
      <c r="E170" s="6" t="n">
        <v>1000</v>
      </c>
      <c r="F170" s="7" t="n">
        <v>9</v>
      </c>
      <c r="G170" s="6" t="n">
        <v>64.82</v>
      </c>
      <c r="H170" s="6" t="n">
        <v>76</v>
      </c>
      <c r="I170" s="6" t="n">
        <v>583.38</v>
      </c>
      <c r="J170" s="6" t="n">
        <v>507.38</v>
      </c>
    </row>
    <row collapsed="false" customFormat="false" customHeight="false" hidden="false" ht="12.1" outlineLevel="0" r="171">
      <c r="A171" s="43" t="n">
        <v>46691</v>
      </c>
      <c r="B171" s="16" t="s">
        <v>869</v>
      </c>
      <c r="C171" s="16" t="s">
        <v>132</v>
      </c>
      <c r="D171" s="16" t="s">
        <v>133</v>
      </c>
      <c r="E171" s="6" t="n">
        <v>1000</v>
      </c>
      <c r="F171" s="7" t="n">
        <v>3</v>
      </c>
      <c r="G171" s="6" t="n">
        <v>11.42</v>
      </c>
      <c r="H171" s="6" t="n">
        <v>4</v>
      </c>
      <c r="I171" s="6" t="n">
        <v>34.26</v>
      </c>
      <c r="J171" s="6" t="n">
        <v>30.26</v>
      </c>
    </row>
    <row collapsed="false" customFormat="false" customHeight="false" hidden="false" ht="12.1" outlineLevel="0" r="172">
      <c r="A172" s="43" t="n">
        <v>46703</v>
      </c>
      <c r="B172" s="16" t="s">
        <v>869</v>
      </c>
      <c r="C172" s="16" t="s">
        <v>91</v>
      </c>
      <c r="D172" s="16" t="s">
        <v>93</v>
      </c>
      <c r="E172" s="6" t="n">
        <v>1000</v>
      </c>
      <c r="F172" s="7" t="n">
        <v>42</v>
      </c>
      <c r="G172" s="6" t="n">
        <v>13.36</v>
      </c>
      <c r="H172" s="6" t="n">
        <v>73</v>
      </c>
      <c r="I172" s="6" t="n">
        <v>561.12</v>
      </c>
      <c r="J172" s="6" t="n">
        <v>488.12</v>
      </c>
    </row>
    <row collapsed="false" customFormat="false" customHeight="false" hidden="false" ht="12.1" outlineLevel="0" r="173">
      <c r="A173" s="43" t="n">
        <v>46708</v>
      </c>
      <c r="B173" s="16" t="s">
        <v>869</v>
      </c>
      <c r="C173" s="16" t="s">
        <v>140</v>
      </c>
      <c r="D173" s="16" t="s">
        <v>141</v>
      </c>
      <c r="E173" s="6" t="n">
        <v>1000</v>
      </c>
      <c r="F173" s="7" t="n">
        <v>2</v>
      </c>
      <c r="G173" s="6" t="n">
        <v>10.33</v>
      </c>
      <c r="H173" s="6" t="n">
        <v>3</v>
      </c>
      <c r="I173" s="6" t="n">
        <v>20.66</v>
      </c>
      <c r="J173" s="6" t="n">
        <v>17.66</v>
      </c>
    </row>
    <row collapsed="false" customFormat="false" customHeight="false" hidden="false" ht="12.1" outlineLevel="0" r="174">
      <c r="A174" s="43" t="n">
        <v>46708</v>
      </c>
      <c r="B174" s="16" t="s">
        <v>869</v>
      </c>
      <c r="C174" s="16" t="s">
        <v>128</v>
      </c>
      <c r="D174" s="16" t="s">
        <v>129</v>
      </c>
      <c r="E174" s="6" t="n">
        <v>1000</v>
      </c>
      <c r="F174" s="7" t="n">
        <v>5</v>
      </c>
      <c r="G174" s="6" t="n">
        <v>13.56</v>
      </c>
      <c r="H174" s="6" t="n">
        <v>9</v>
      </c>
      <c r="I174" s="6" t="n">
        <v>67.8</v>
      </c>
      <c r="J174" s="6" t="n">
        <v>58.8</v>
      </c>
    </row>
    <row collapsed="false" customFormat="false" customHeight="false" hidden="false" ht="12.1" outlineLevel="0" r="175">
      <c r="A175" s="43" t="n">
        <v>46714</v>
      </c>
      <c r="B175" s="16" t="s">
        <v>536</v>
      </c>
      <c r="C175" s="16" t="s">
        <v>104</v>
      </c>
      <c r="D175" s="16" t="s">
        <v>105</v>
      </c>
      <c r="E175" s="6" t="n">
        <v>1000</v>
      </c>
      <c r="F175" s="7" t="n">
        <v>26</v>
      </c>
      <c r="G175" s="6" t="n">
        <v>61.08</v>
      </c>
      <c r="H175" s="6" t="n">
        <v>135</v>
      </c>
      <c r="I175" s="6" t="n">
        <v>1588.08</v>
      </c>
      <c r="J175" s="6" t="n">
        <v>1382.08</v>
      </c>
    </row>
    <row collapsed="false" customFormat="false" customHeight="false" hidden="false" ht="12.1" outlineLevel="0" r="176">
      <c r="A176" s="43" t="n">
        <v>46721</v>
      </c>
      <c r="B176" s="16" t="s">
        <v>536</v>
      </c>
      <c r="C176" s="16" t="s">
        <v>116</v>
      </c>
      <c r="D176" s="16" t="s">
        <v>117</v>
      </c>
      <c r="E176" s="6" t="n">
        <v>1000</v>
      </c>
      <c r="F176" s="7" t="n">
        <v>19</v>
      </c>
      <c r="G176" s="6" t="n">
        <v>61.08</v>
      </c>
      <c r="H176" s="6" t="n">
        <v>71</v>
      </c>
      <c r="I176" s="6" t="n">
        <v>1160.52</v>
      </c>
      <c r="J176" s="6" t="n">
        <v>1010.52</v>
      </c>
    </row>
    <row collapsed="false" customFormat="false" customHeight="false" hidden="false" ht="12.1" outlineLevel="0" r="177">
      <c r="A177" s="43" t="n">
        <v>46721</v>
      </c>
      <c r="B177" s="16" t="s">
        <v>869</v>
      </c>
      <c r="C177" s="16" t="s">
        <v>132</v>
      </c>
      <c r="D177" s="16" t="s">
        <v>133</v>
      </c>
      <c r="E177" s="6" t="n">
        <v>1000</v>
      </c>
      <c r="F177" s="7" t="n">
        <v>3</v>
      </c>
      <c r="G177" s="6" t="n">
        <v>11.42</v>
      </c>
      <c r="H177" s="6" t="n">
        <v>4</v>
      </c>
      <c r="I177" s="6" t="n">
        <v>34.26</v>
      </c>
      <c r="J177" s="6" t="n">
        <v>30.26</v>
      </c>
    </row>
    <row collapsed="false" customFormat="false" customHeight="false" hidden="false" ht="12.1" outlineLevel="0" r="178">
      <c r="A178" s="43" t="n">
        <v>46733</v>
      </c>
      <c r="B178" s="16" t="s">
        <v>869</v>
      </c>
      <c r="C178" s="16" t="s">
        <v>91</v>
      </c>
      <c r="D178" s="16" t="s">
        <v>93</v>
      </c>
      <c r="E178" s="6" t="n">
        <v>1000</v>
      </c>
      <c r="F178" s="7" t="n">
        <v>42</v>
      </c>
      <c r="G178" s="6" t="n">
        <v>13.36</v>
      </c>
      <c r="H178" s="6" t="n">
        <v>73</v>
      </c>
      <c r="I178" s="6" t="n">
        <v>561.12</v>
      </c>
      <c r="J178" s="6" t="n">
        <v>488.12</v>
      </c>
    </row>
    <row collapsed="false" customFormat="false" customHeight="false" hidden="false" ht="12.1" outlineLevel="0" r="179">
      <c r="A179" s="43" t="n">
        <v>46738</v>
      </c>
      <c r="B179" s="16" t="s">
        <v>869</v>
      </c>
      <c r="C179" s="16" t="s">
        <v>140</v>
      </c>
      <c r="D179" s="16" t="s">
        <v>141</v>
      </c>
      <c r="E179" s="6" t="n">
        <v>1000</v>
      </c>
      <c r="F179" s="7" t="n">
        <v>2</v>
      </c>
      <c r="G179" s="6" t="n">
        <v>5.24</v>
      </c>
      <c r="H179" s="6" t="n">
        <v>1</v>
      </c>
      <c r="I179" s="6" t="n">
        <v>10.48</v>
      </c>
      <c r="J179" s="6" t="n">
        <v>9.48</v>
      </c>
    </row>
    <row collapsed="false" customFormat="false" customHeight="false" hidden="false" ht="12.1" outlineLevel="0" r="180">
      <c r="A180" s="43" t="n">
        <v>46738</v>
      </c>
      <c r="B180" s="16" t="s">
        <v>869</v>
      </c>
      <c r="C180" s="16" t="s">
        <v>128</v>
      </c>
      <c r="D180" s="16" t="s">
        <v>129</v>
      </c>
      <c r="E180" s="6" t="n">
        <v>1000</v>
      </c>
      <c r="F180" s="7" t="n">
        <v>5</v>
      </c>
      <c r="G180" s="6" t="n">
        <v>13.56</v>
      </c>
      <c r="H180" s="6" t="n">
        <v>9</v>
      </c>
      <c r="I180" s="6" t="n">
        <v>67.8</v>
      </c>
      <c r="J180" s="6" t="n">
        <v>58.8</v>
      </c>
    </row>
    <row collapsed="false" customFormat="false" customHeight="false" hidden="false" ht="12.1" outlineLevel="0" r="181">
      <c r="A181" s="43" t="n">
        <v>46742</v>
      </c>
      <c r="B181" s="16" t="s">
        <v>536</v>
      </c>
      <c r="C181" s="16" t="s">
        <v>120</v>
      </c>
      <c r="D181" s="16" t="s">
        <v>121</v>
      </c>
      <c r="E181" s="6" t="n">
        <v>1000</v>
      </c>
      <c r="F181" s="7" t="n">
        <v>10</v>
      </c>
      <c r="G181" s="6" t="n">
        <v>59.84</v>
      </c>
      <c r="H181" s="6" t="n">
        <v>70</v>
      </c>
      <c r="I181" s="6" t="n">
        <v>598.4</v>
      </c>
      <c r="J181" s="6" t="n">
        <v>520.4</v>
      </c>
    </row>
    <row collapsed="false" customFormat="false" customHeight="false" hidden="false" ht="12.1" outlineLevel="0" r="182">
      <c r="A182" s="43" t="n">
        <v>46751</v>
      </c>
      <c r="B182" s="16" t="s">
        <v>869</v>
      </c>
      <c r="C182" s="16" t="s">
        <v>132</v>
      </c>
      <c r="D182" s="16" t="s">
        <v>133</v>
      </c>
      <c r="E182" s="6" t="n">
        <v>1000</v>
      </c>
      <c r="F182" s="7" t="n">
        <v>3</v>
      </c>
      <c r="G182" s="6" t="n">
        <v>11.42</v>
      </c>
      <c r="H182" s="6" t="n">
        <v>4</v>
      </c>
      <c r="I182" s="6" t="n">
        <v>34.26</v>
      </c>
      <c r="J182" s="6" t="n">
        <v>30.26</v>
      </c>
    </row>
    <row collapsed="false" customFormat="false" customHeight="false" hidden="false" ht="12.1" outlineLevel="0" r="183">
      <c r="A183" s="43" t="n">
        <v>46763</v>
      </c>
      <c r="B183" s="16" t="s">
        <v>869</v>
      </c>
      <c r="C183" s="16" t="s">
        <v>91</v>
      </c>
      <c r="D183" s="16" t="s">
        <v>93</v>
      </c>
      <c r="E183" s="6" t="n">
        <v>1000</v>
      </c>
      <c r="F183" s="7" t="n">
        <v>42</v>
      </c>
      <c r="G183" s="6" t="n">
        <v>13.36</v>
      </c>
      <c r="H183" s="6" t="n">
        <v>73</v>
      </c>
      <c r="I183" s="6" t="n">
        <v>561.12</v>
      </c>
      <c r="J183" s="6" t="n">
        <v>488.12</v>
      </c>
    </row>
    <row collapsed="false" customFormat="false" customHeight="false" hidden="false" ht="12.1" outlineLevel="0" r="184">
      <c r="A184" s="43" t="n">
        <v>46768</v>
      </c>
      <c r="B184" s="16" t="s">
        <v>869</v>
      </c>
      <c r="C184" s="16" t="s">
        <v>140</v>
      </c>
      <c r="D184" s="16" t="s">
        <v>141</v>
      </c>
      <c r="E184" s="6" t="n">
        <v>1000</v>
      </c>
      <c r="F184" s="7" t="n">
        <v>2</v>
      </c>
      <c r="G184" s="6" t="n">
        <v>5.24</v>
      </c>
      <c r="H184" s="6" t="n">
        <v>1</v>
      </c>
      <c r="I184" s="6" t="n">
        <v>10.48</v>
      </c>
      <c r="J184" s="6" t="n">
        <v>9.48</v>
      </c>
    </row>
    <row collapsed="false" customFormat="false" customHeight="false" hidden="false" ht="12.1" outlineLevel="0" r="185">
      <c r="A185" s="43" t="n">
        <v>46768</v>
      </c>
      <c r="B185" s="16" t="s">
        <v>869</v>
      </c>
      <c r="C185" s="16" t="s">
        <v>128</v>
      </c>
      <c r="D185" s="16" t="s">
        <v>129</v>
      </c>
      <c r="E185" s="6" t="n">
        <v>1000</v>
      </c>
      <c r="F185" s="7" t="n">
        <v>5</v>
      </c>
      <c r="G185" s="6" t="n">
        <v>13.56</v>
      </c>
      <c r="H185" s="6" t="n">
        <v>9</v>
      </c>
      <c r="I185" s="6" t="n">
        <v>67.8</v>
      </c>
      <c r="J185" s="6" t="n">
        <v>58.8</v>
      </c>
    </row>
    <row collapsed="false" customFormat="false" customHeight="false" hidden="false" ht="12.1" outlineLevel="0" r="186">
      <c r="A186" s="43" t="n">
        <v>46777</v>
      </c>
      <c r="B186" s="16" t="s">
        <v>536</v>
      </c>
      <c r="C186" s="16" t="s">
        <v>96</v>
      </c>
      <c r="D186" s="16" t="s">
        <v>97</v>
      </c>
      <c r="E186" s="6" t="n">
        <v>1000</v>
      </c>
      <c r="F186" s="7" t="n">
        <v>57</v>
      </c>
      <c r="G186" s="6" t="n">
        <v>30.42</v>
      </c>
      <c r="H186" s="6" t="n">
        <v>142</v>
      </c>
      <c r="I186" s="6" t="n">
        <v>1733.94</v>
      </c>
      <c r="J186" s="6" t="n">
        <v>1508.94</v>
      </c>
    </row>
    <row collapsed="false" customFormat="false" customHeight="false" hidden="false" ht="12.1" outlineLevel="0" r="187">
      <c r="A187" s="43" t="n">
        <v>46781</v>
      </c>
      <c r="B187" s="16" t="s">
        <v>869</v>
      </c>
      <c r="C187" s="16" t="s">
        <v>132</v>
      </c>
      <c r="D187" s="16" t="s">
        <v>133</v>
      </c>
      <c r="E187" s="6" t="n">
        <v>1000</v>
      </c>
      <c r="F187" s="7" t="n">
        <v>3</v>
      </c>
      <c r="G187" s="6" t="n">
        <v>11.42</v>
      </c>
      <c r="H187" s="6" t="n">
        <v>4</v>
      </c>
      <c r="I187" s="6" t="n">
        <v>34.26</v>
      </c>
      <c r="J187" s="6" t="n">
        <v>30.26</v>
      </c>
    </row>
    <row collapsed="false" customFormat="false" customHeight="false" hidden="false" ht="12.1" outlineLevel="0" r="188">
      <c r="A188" s="43" t="n">
        <v>46791</v>
      </c>
      <c r="B188" s="16" t="s">
        <v>536</v>
      </c>
      <c r="C188" s="16" t="s">
        <v>100</v>
      </c>
      <c r="D188" s="16" t="s">
        <v>101</v>
      </c>
      <c r="E188" s="6" t="n">
        <v>1000</v>
      </c>
      <c r="F188" s="7" t="n">
        <v>55</v>
      </c>
      <c r="G188" s="6" t="n">
        <v>34.9</v>
      </c>
      <c r="H188" s="6" t="n">
        <v>150</v>
      </c>
      <c r="I188" s="6" t="n">
        <v>1919.5</v>
      </c>
      <c r="J188" s="6" t="n">
        <v>1669.5</v>
      </c>
    </row>
    <row collapsed="false" customFormat="false" customHeight="false" hidden="false" ht="12.1" outlineLevel="0" r="189">
      <c r="A189" s="43" t="n">
        <v>46793</v>
      </c>
      <c r="B189" s="16" t="s">
        <v>869</v>
      </c>
      <c r="C189" s="16" t="s">
        <v>91</v>
      </c>
      <c r="D189" s="16" t="s">
        <v>93</v>
      </c>
      <c r="E189" s="6" t="n">
        <v>1000</v>
      </c>
      <c r="F189" s="7" t="n">
        <v>42</v>
      </c>
      <c r="G189" s="6" t="n">
        <v>13.36</v>
      </c>
      <c r="H189" s="6" t="n">
        <v>73</v>
      </c>
      <c r="I189" s="6" t="n">
        <v>561.12</v>
      </c>
      <c r="J189" s="6" t="n">
        <v>488.12</v>
      </c>
    </row>
    <row collapsed="false" customFormat="false" customHeight="false" hidden="false" ht="12.1" outlineLevel="0" r="190">
      <c r="A190" s="43" t="n">
        <v>46798</v>
      </c>
      <c r="B190" s="16" t="s">
        <v>869</v>
      </c>
      <c r="C190" s="16" t="s">
        <v>140</v>
      </c>
      <c r="D190" s="16" t="s">
        <v>141</v>
      </c>
      <c r="E190" s="6" t="n">
        <v>1000</v>
      </c>
      <c r="F190" s="7" t="n">
        <v>2</v>
      </c>
      <c r="G190" s="6" t="n">
        <v>5.24</v>
      </c>
      <c r="H190" s="6" t="n">
        <v>1</v>
      </c>
      <c r="I190" s="6" t="n">
        <v>10.48</v>
      </c>
      <c r="J190" s="6" t="n">
        <v>9.48</v>
      </c>
    </row>
    <row collapsed="false" customFormat="false" customHeight="false" hidden="false" ht="12.1" outlineLevel="0" r="191">
      <c r="A191" s="43" t="n">
        <v>46798</v>
      </c>
      <c r="B191" s="16" t="s">
        <v>869</v>
      </c>
      <c r="C191" s="16" t="s">
        <v>128</v>
      </c>
      <c r="D191" s="16" t="s">
        <v>129</v>
      </c>
      <c r="E191" s="6" t="n">
        <v>1000</v>
      </c>
      <c r="F191" s="7" t="n">
        <v>5</v>
      </c>
      <c r="G191" s="6" t="n">
        <v>13.56</v>
      </c>
      <c r="H191" s="6" t="n">
        <v>9</v>
      </c>
      <c r="I191" s="6" t="n">
        <v>67.8</v>
      </c>
      <c r="J191" s="6" t="n">
        <v>58.8</v>
      </c>
    </row>
    <row collapsed="false" customFormat="false" customHeight="false" hidden="false" ht="12.1" outlineLevel="0" r="192">
      <c r="A192" s="43" t="n">
        <v>46811</v>
      </c>
      <c r="B192" s="16" t="s">
        <v>869</v>
      </c>
      <c r="C192" s="16" t="s">
        <v>132</v>
      </c>
      <c r="D192" s="16" t="s">
        <v>133</v>
      </c>
      <c r="E192" s="6" t="n">
        <v>1000</v>
      </c>
      <c r="F192" s="7" t="n">
        <v>3</v>
      </c>
      <c r="G192" s="6" t="n">
        <v>11.42</v>
      </c>
      <c r="H192" s="6" t="n">
        <v>4</v>
      </c>
      <c r="I192" s="6" t="n">
        <v>34.26</v>
      </c>
      <c r="J192" s="6" t="n">
        <v>30.26</v>
      </c>
    </row>
    <row collapsed="false" customFormat="false" customHeight="false" hidden="false" ht="12.1" outlineLevel="0" r="193">
      <c r="A193" s="43" t="n">
        <v>46823</v>
      </c>
      <c r="B193" s="16" t="s">
        <v>869</v>
      </c>
      <c r="C193" s="16" t="s">
        <v>91</v>
      </c>
      <c r="D193" s="16" t="s">
        <v>93</v>
      </c>
      <c r="E193" s="6" t="n">
        <v>1000</v>
      </c>
      <c r="F193" s="7" t="n">
        <v>42</v>
      </c>
      <c r="G193" s="6" t="n">
        <v>13.36</v>
      </c>
      <c r="H193" s="6" t="n">
        <v>73</v>
      </c>
      <c r="I193" s="6" t="n">
        <v>561.12</v>
      </c>
      <c r="J193" s="6" t="n">
        <v>488.12</v>
      </c>
    </row>
    <row collapsed="false" customFormat="false" customHeight="false" hidden="false" ht="12.1" outlineLevel="0" r="194">
      <c r="A194" s="43" t="n">
        <v>46828</v>
      </c>
      <c r="B194" s="16" t="s">
        <v>869</v>
      </c>
      <c r="C194" s="16" t="s">
        <v>140</v>
      </c>
      <c r="D194" s="16" t="s">
        <v>141</v>
      </c>
      <c r="E194" s="6" t="n">
        <v>1000</v>
      </c>
      <c r="F194" s="7" t="n">
        <v>2</v>
      </c>
      <c r="G194" s="6" t="n">
        <v>5.24</v>
      </c>
      <c r="H194" s="6" t="n">
        <v>1</v>
      </c>
      <c r="I194" s="6" t="n">
        <v>10.48</v>
      </c>
      <c r="J194" s="6" t="n">
        <v>9.48</v>
      </c>
    </row>
    <row collapsed="false" customFormat="false" customHeight="false" hidden="false" ht="12.1" outlineLevel="0" r="195">
      <c r="A195" s="43" t="n">
        <v>46828</v>
      </c>
      <c r="B195" s="16" t="s">
        <v>869</v>
      </c>
      <c r="C195" s="16" t="s">
        <v>128</v>
      </c>
      <c r="D195" s="16" t="s">
        <v>129</v>
      </c>
      <c r="E195" s="6" t="n">
        <v>1000</v>
      </c>
      <c r="F195" s="7" t="n">
        <v>5</v>
      </c>
      <c r="G195" s="6" t="n">
        <v>13.56</v>
      </c>
      <c r="H195" s="6" t="n">
        <v>9</v>
      </c>
      <c r="I195" s="6" t="n">
        <v>67.8</v>
      </c>
      <c r="J195" s="6" t="n">
        <v>58.8</v>
      </c>
    </row>
    <row collapsed="false" customFormat="false" customHeight="false" hidden="false" ht="12.1" outlineLevel="0" r="196">
      <c r="A196" s="43" t="n">
        <v>46833</v>
      </c>
      <c r="B196" s="16" t="s">
        <v>536</v>
      </c>
      <c r="C196" s="16" t="s">
        <v>108</v>
      </c>
      <c r="D196" s="16" t="s">
        <v>109</v>
      </c>
      <c r="E196" s="6" t="n">
        <v>1000</v>
      </c>
      <c r="F196" s="7" t="n">
        <v>21</v>
      </c>
      <c r="G196" s="6" t="n">
        <v>59.84</v>
      </c>
      <c r="H196" s="6" t="n">
        <v>93</v>
      </c>
      <c r="I196" s="6" t="n">
        <v>1256.64</v>
      </c>
      <c r="J196" s="6" t="n">
        <v>1093.64</v>
      </c>
    </row>
    <row collapsed="false" customFormat="false" customHeight="false" hidden="false" ht="12.1" outlineLevel="0" r="197">
      <c r="A197" s="43" t="n">
        <v>46841</v>
      </c>
      <c r="B197" s="16" t="s">
        <v>869</v>
      </c>
      <c r="C197" s="16" t="s">
        <v>132</v>
      </c>
      <c r="D197" s="16" t="s">
        <v>133</v>
      </c>
      <c r="E197" s="6" t="n">
        <v>1000</v>
      </c>
      <c r="F197" s="7" t="n">
        <v>3</v>
      </c>
      <c r="G197" s="6" t="n">
        <v>11.42</v>
      </c>
      <c r="H197" s="6" t="n">
        <v>4</v>
      </c>
      <c r="I197" s="6" t="n">
        <v>34.26</v>
      </c>
      <c r="J197" s="6" t="n">
        <v>30.26</v>
      </c>
    </row>
    <row collapsed="false" customFormat="false" customHeight="false" hidden="false" ht="12.1" outlineLevel="0" r="198">
      <c r="A198" s="43" t="n">
        <v>46853</v>
      </c>
      <c r="B198" s="16" t="s">
        <v>869</v>
      </c>
      <c r="C198" s="16" t="s">
        <v>91</v>
      </c>
      <c r="D198" s="16" t="s">
        <v>93</v>
      </c>
      <c r="E198" s="6" t="n">
        <v>1000</v>
      </c>
      <c r="F198" s="7" t="n">
        <v>42</v>
      </c>
      <c r="G198" s="6" t="n">
        <v>13.36</v>
      </c>
      <c r="H198" s="6" t="n">
        <v>73</v>
      </c>
      <c r="I198" s="6" t="n">
        <v>561.12</v>
      </c>
      <c r="J198" s="6" t="n">
        <v>488.12</v>
      </c>
    </row>
    <row collapsed="false" customFormat="false" customHeight="false" hidden="false" ht="12.1" outlineLevel="0" r="199">
      <c r="A199" s="43" t="n">
        <v>46858</v>
      </c>
      <c r="B199" s="16" t="s">
        <v>869</v>
      </c>
      <c r="C199" s="16" t="s">
        <v>140</v>
      </c>
      <c r="D199" s="16" t="s">
        <v>141</v>
      </c>
      <c r="E199" s="6" t="n">
        <v>1000</v>
      </c>
      <c r="F199" s="7" t="n">
        <v>2</v>
      </c>
      <c r="G199" s="6" t="n">
        <v>5.24</v>
      </c>
      <c r="H199" s="6" t="n">
        <v>1</v>
      </c>
      <c r="I199" s="6" t="n">
        <v>10.48</v>
      </c>
      <c r="J199" s="6" t="n">
        <v>9.48</v>
      </c>
    </row>
    <row collapsed="false" customFormat="false" customHeight="false" hidden="false" ht="12.1" outlineLevel="0" r="200">
      <c r="A200" s="43" t="n">
        <v>46858</v>
      </c>
      <c r="B200" s="16" t="s">
        <v>869</v>
      </c>
      <c r="C200" s="16" t="s">
        <v>128</v>
      </c>
      <c r="D200" s="16" t="s">
        <v>129</v>
      </c>
      <c r="E200" s="6" t="n">
        <v>1000</v>
      </c>
      <c r="F200" s="7" t="n">
        <v>5</v>
      </c>
      <c r="G200" s="6" t="n">
        <v>13.56</v>
      </c>
      <c r="H200" s="6" t="n">
        <v>9</v>
      </c>
      <c r="I200" s="6" t="n">
        <v>67.8</v>
      </c>
      <c r="J200" s="6" t="n">
        <v>58.8</v>
      </c>
    </row>
    <row collapsed="false" customFormat="false" customHeight="false" hidden="false" ht="12.1" outlineLevel="0" r="201">
      <c r="A201" s="43" t="n">
        <v>46861</v>
      </c>
      <c r="B201" s="16" t="s">
        <v>536</v>
      </c>
      <c r="C201" s="16" t="s">
        <v>112</v>
      </c>
      <c r="D201" s="16" t="s">
        <v>113</v>
      </c>
      <c r="E201" s="6" t="n">
        <v>1000</v>
      </c>
      <c r="F201" s="7" t="n">
        <v>20</v>
      </c>
      <c r="G201" s="6" t="n">
        <v>64.82</v>
      </c>
      <c r="H201" s="6" t="n">
        <v>169</v>
      </c>
      <c r="I201" s="6" t="n">
        <v>1296.4</v>
      </c>
      <c r="J201" s="6" t="n">
        <v>1127.4</v>
      </c>
    </row>
    <row collapsed="false" customFormat="false" customHeight="false" hidden="false" ht="12.1" outlineLevel="0" r="202">
      <c r="A202" s="43" t="n">
        <v>46861</v>
      </c>
      <c r="B202" s="16" t="s">
        <v>643</v>
      </c>
      <c r="C202" s="16" t="s">
        <v>124</v>
      </c>
      <c r="D202" s="16" t="s">
        <v>125</v>
      </c>
      <c r="E202" s="6" t="n">
        <v>1000</v>
      </c>
      <c r="F202" s="7" t="n">
        <v>9</v>
      </c>
      <c r="G202" s="6" t="n">
        <v>64.82</v>
      </c>
      <c r="H202" s="6" t="n">
        <v>76</v>
      </c>
      <c r="I202" s="6" t="n">
        <v>583.38</v>
      </c>
      <c r="J202" s="6" t="n">
        <v>507.38</v>
      </c>
    </row>
    <row collapsed="false" customFormat="false" customHeight="false" hidden="false" ht="12.1" outlineLevel="0" r="203">
      <c r="A203" s="43" t="n">
        <v>46883</v>
      </c>
      <c r="B203" s="16" t="s">
        <v>869</v>
      </c>
      <c r="C203" s="16" t="s">
        <v>91</v>
      </c>
      <c r="D203" s="16" t="s">
        <v>93</v>
      </c>
      <c r="E203" s="6" t="n">
        <v>1000</v>
      </c>
      <c r="F203" s="7" t="n">
        <v>42</v>
      </c>
      <c r="G203" s="6" t="n">
        <v>13.36</v>
      </c>
      <c r="H203" s="6" t="n">
        <v>73</v>
      </c>
      <c r="I203" s="6" t="n">
        <v>561.12</v>
      </c>
      <c r="J203" s="6" t="n">
        <v>488.12</v>
      </c>
    </row>
    <row collapsed="false" customFormat="false" customHeight="false" hidden="false" ht="12.1" outlineLevel="0" r="204">
      <c r="A204" s="43" t="n">
        <v>46888</v>
      </c>
      <c r="B204" s="16" t="s">
        <v>869</v>
      </c>
      <c r="C204" s="16" t="s">
        <v>140</v>
      </c>
      <c r="D204" s="16" t="s">
        <v>141</v>
      </c>
      <c r="E204" s="6" t="n">
        <v>1000</v>
      </c>
      <c r="F204" s="7" t="n">
        <v>2</v>
      </c>
      <c r="G204" s="6" t="n">
        <v>5.24</v>
      </c>
      <c r="H204" s="6" t="n">
        <v>1</v>
      </c>
      <c r="I204" s="6" t="n">
        <v>10.48</v>
      </c>
      <c r="J204" s="6" t="n">
        <v>9.48</v>
      </c>
    </row>
    <row collapsed="false" customFormat="false" customHeight="false" hidden="false" ht="12.1" outlineLevel="0" r="205">
      <c r="A205" s="43" t="n">
        <v>46888</v>
      </c>
      <c r="B205" s="16" t="s">
        <v>869</v>
      </c>
      <c r="C205" s="16" t="s">
        <v>128</v>
      </c>
      <c r="D205" s="16" t="s">
        <v>129</v>
      </c>
      <c r="E205" s="6" t="n">
        <v>1000</v>
      </c>
      <c r="F205" s="7" t="n">
        <v>5</v>
      </c>
      <c r="G205" s="6" t="n">
        <v>13.56</v>
      </c>
      <c r="H205" s="6" t="n">
        <v>9</v>
      </c>
      <c r="I205" s="6" t="n">
        <v>67.8</v>
      </c>
      <c r="J205" s="6" t="n">
        <v>58.8</v>
      </c>
    </row>
    <row collapsed="false" customFormat="false" customHeight="false" hidden="false" ht="12.1" outlineLevel="0" r="206">
      <c r="A206" s="43" t="n">
        <v>46896</v>
      </c>
      <c r="B206" s="16" t="s">
        <v>536</v>
      </c>
      <c r="C206" s="16" t="s">
        <v>104</v>
      </c>
      <c r="D206" s="16" t="s">
        <v>105</v>
      </c>
      <c r="E206" s="6" t="n">
        <v>1000</v>
      </c>
      <c r="F206" s="7" t="n">
        <v>26</v>
      </c>
      <c r="G206" s="6" t="n">
        <v>61.08</v>
      </c>
      <c r="H206" s="6" t="n">
        <v>135</v>
      </c>
      <c r="I206" s="6" t="n">
        <v>1588.08</v>
      </c>
      <c r="J206" s="6" t="n">
        <v>1382.08</v>
      </c>
    </row>
    <row collapsed="false" customFormat="false" customHeight="false" hidden="false" ht="12.1" outlineLevel="0" r="207">
      <c r="A207" s="43" t="n">
        <v>46903</v>
      </c>
      <c r="B207" s="16" t="s">
        <v>536</v>
      </c>
      <c r="C207" s="16" t="s">
        <v>116</v>
      </c>
      <c r="D207" s="16" t="s">
        <v>117</v>
      </c>
      <c r="E207" s="6" t="n">
        <v>1000</v>
      </c>
      <c r="F207" s="7" t="n">
        <v>19</v>
      </c>
      <c r="G207" s="6" t="n">
        <v>61.08</v>
      </c>
      <c r="H207" s="6" t="n">
        <v>71</v>
      </c>
      <c r="I207" s="6" t="n">
        <v>1160.52</v>
      </c>
      <c r="J207" s="6" t="n">
        <v>1010.52</v>
      </c>
    </row>
    <row collapsed="false" customFormat="false" customHeight="false" hidden="false" ht="12.1" outlineLevel="0" r="208">
      <c r="A208" s="43" t="n">
        <v>46913</v>
      </c>
      <c r="B208" s="16" t="s">
        <v>869</v>
      </c>
      <c r="C208" s="16" t="s">
        <v>91</v>
      </c>
      <c r="D208" s="16" t="s">
        <v>93</v>
      </c>
      <c r="E208" s="6" t="n">
        <v>1000</v>
      </c>
      <c r="F208" s="7" t="n">
        <v>42</v>
      </c>
      <c r="G208" s="6" t="n">
        <v>13.36</v>
      </c>
      <c r="H208" s="6" t="n">
        <v>73</v>
      </c>
      <c r="I208" s="6" t="n">
        <v>561.12</v>
      </c>
      <c r="J208" s="6" t="n">
        <v>488.12</v>
      </c>
    </row>
    <row collapsed="false" customFormat="false" customHeight="false" hidden="false" ht="12.1" outlineLevel="0" r="209">
      <c r="A209" s="43" t="n">
        <v>46918</v>
      </c>
      <c r="B209" s="16" t="s">
        <v>869</v>
      </c>
      <c r="C209" s="16" t="s">
        <v>140</v>
      </c>
      <c r="D209" s="16" t="s">
        <v>141</v>
      </c>
      <c r="E209" s="6" t="n">
        <v>1000</v>
      </c>
      <c r="F209" s="7" t="n">
        <v>2</v>
      </c>
      <c r="G209" s="6" t="n">
        <v>5.24</v>
      </c>
      <c r="H209" s="6" t="n">
        <v>1</v>
      </c>
      <c r="I209" s="6" t="n">
        <v>10.48</v>
      </c>
      <c r="J209" s="6" t="n">
        <v>9.48</v>
      </c>
    </row>
    <row collapsed="false" customFormat="false" customHeight="false" hidden="false" ht="12.1" outlineLevel="0" r="210">
      <c r="A210" s="43" t="n">
        <v>46918</v>
      </c>
      <c r="B210" s="16" t="s">
        <v>869</v>
      </c>
      <c r="C210" s="16" t="s">
        <v>128</v>
      </c>
      <c r="D210" s="16" t="s">
        <v>129</v>
      </c>
      <c r="E210" s="6" t="n">
        <v>1000</v>
      </c>
      <c r="F210" s="7" t="n">
        <v>5</v>
      </c>
      <c r="G210" s="6" t="n">
        <v>13.56</v>
      </c>
      <c r="H210" s="6" t="n">
        <v>9</v>
      </c>
      <c r="I210" s="6" t="n">
        <v>67.8</v>
      </c>
      <c r="J210" s="6" t="n">
        <v>58.8</v>
      </c>
    </row>
    <row collapsed="false" customFormat="false" customHeight="false" hidden="false" ht="12.1" outlineLevel="0" r="211">
      <c r="A211" s="43" t="n">
        <v>46924</v>
      </c>
      <c r="B211" s="16" t="s">
        <v>536</v>
      </c>
      <c r="C211" s="16" t="s">
        <v>120</v>
      </c>
      <c r="D211" s="16" t="s">
        <v>121</v>
      </c>
      <c r="E211" s="6" t="n">
        <v>1000</v>
      </c>
      <c r="F211" s="7" t="n">
        <v>10</v>
      </c>
      <c r="G211" s="6" t="n">
        <v>59.84</v>
      </c>
      <c r="H211" s="6" t="n">
        <v>70</v>
      </c>
      <c r="I211" s="6" t="n">
        <v>598.4</v>
      </c>
      <c r="J211" s="6" t="n">
        <v>520.4</v>
      </c>
    </row>
    <row collapsed="false" customFormat="false" customHeight="false" hidden="false" ht="12.1" outlineLevel="0" r="212">
      <c r="A212" s="43" t="n">
        <v>46943</v>
      </c>
      <c r="B212" s="16" t="s">
        <v>869</v>
      </c>
      <c r="C212" s="16" t="s">
        <v>91</v>
      </c>
      <c r="D212" s="16" t="s">
        <v>93</v>
      </c>
      <c r="E212" s="6" t="n">
        <v>1000</v>
      </c>
      <c r="F212" s="7" t="n">
        <v>42</v>
      </c>
      <c r="G212" s="6" t="n">
        <v>11.69</v>
      </c>
      <c r="H212" s="6" t="n">
        <v>64</v>
      </c>
      <c r="I212" s="6" t="n">
        <v>490.98</v>
      </c>
      <c r="J212" s="6" t="n">
        <v>426.98</v>
      </c>
    </row>
    <row collapsed="false" customFormat="false" customHeight="false" hidden="false" ht="12.1" outlineLevel="0" r="213">
      <c r="A213" s="43" t="n">
        <v>46948</v>
      </c>
      <c r="B213" s="16" t="s">
        <v>869</v>
      </c>
      <c r="C213" s="16" t="s">
        <v>140</v>
      </c>
      <c r="D213" s="16" t="s">
        <v>141</v>
      </c>
      <c r="E213" s="6" t="n">
        <v>1000</v>
      </c>
      <c r="F213" s="7" t="n">
        <v>2</v>
      </c>
      <c r="G213" s="6" t="n">
        <v>5.24</v>
      </c>
      <c r="H213" s="6" t="n">
        <v>1</v>
      </c>
      <c r="I213" s="6" t="n">
        <v>10.48</v>
      </c>
      <c r="J213" s="6" t="n">
        <v>9.48</v>
      </c>
    </row>
    <row collapsed="false" customFormat="false" customHeight="false" hidden="false" ht="12.1" outlineLevel="0" r="214">
      <c r="A214" s="43" t="n">
        <v>46948</v>
      </c>
      <c r="B214" s="16" t="s">
        <v>869</v>
      </c>
      <c r="C214" s="16" t="s">
        <v>128</v>
      </c>
      <c r="D214" s="16" t="s">
        <v>129</v>
      </c>
      <c r="E214" s="6" t="n">
        <v>1000</v>
      </c>
      <c r="F214" s="7" t="n">
        <v>5</v>
      </c>
      <c r="G214" s="6" t="n">
        <v>13.56</v>
      </c>
      <c r="H214" s="6" t="n">
        <v>9</v>
      </c>
      <c r="I214" s="6" t="n">
        <v>67.8</v>
      </c>
      <c r="J214" s="6" t="n">
        <v>58.8</v>
      </c>
    </row>
    <row collapsed="false" customFormat="false" customHeight="false" hidden="false" ht="12.1" outlineLevel="0" r="215">
      <c r="A215" s="43" t="n">
        <v>46959</v>
      </c>
      <c r="B215" s="16" t="s">
        <v>536</v>
      </c>
      <c r="C215" s="16" t="s">
        <v>96</v>
      </c>
      <c r="D215" s="16" t="s">
        <v>97</v>
      </c>
      <c r="E215" s="6" t="n">
        <v>1000</v>
      </c>
      <c r="F215" s="7" t="n">
        <v>57</v>
      </c>
      <c r="G215" s="6" t="n">
        <v>30.42</v>
      </c>
      <c r="H215" s="6" t="n">
        <v>142</v>
      </c>
      <c r="I215" s="6" t="n">
        <v>1733.94</v>
      </c>
      <c r="J215" s="6" t="n">
        <v>1508.94</v>
      </c>
    </row>
    <row collapsed="false" customFormat="false" customHeight="false" hidden="false" ht="12.1" outlineLevel="0" r="216">
      <c r="A216" s="43" t="n">
        <v>46973</v>
      </c>
      <c r="B216" s="16" t="s">
        <v>536</v>
      </c>
      <c r="C216" s="16" t="s">
        <v>100</v>
      </c>
      <c r="D216" s="16" t="s">
        <v>101</v>
      </c>
      <c r="E216" s="6" t="n">
        <v>1000</v>
      </c>
      <c r="F216" s="7" t="n">
        <v>55</v>
      </c>
      <c r="G216" s="6" t="n">
        <v>34.9</v>
      </c>
      <c r="H216" s="6" t="n">
        <v>150</v>
      </c>
      <c r="I216" s="6" t="n">
        <v>1919.5</v>
      </c>
      <c r="J216" s="6" t="n">
        <v>1669.5</v>
      </c>
    </row>
    <row collapsed="false" customFormat="false" customHeight="false" hidden="false" ht="12.1" outlineLevel="0" r="217">
      <c r="A217" s="43" t="n">
        <v>46973</v>
      </c>
      <c r="B217" s="16" t="s">
        <v>869</v>
      </c>
      <c r="C217" s="16" t="s">
        <v>91</v>
      </c>
      <c r="D217" s="16" t="s">
        <v>93</v>
      </c>
      <c r="E217" s="6" t="n">
        <v>1000</v>
      </c>
      <c r="F217" s="7" t="n">
        <v>42</v>
      </c>
      <c r="G217" s="6" t="n">
        <v>11.69</v>
      </c>
      <c r="H217" s="6" t="n">
        <v>64</v>
      </c>
      <c r="I217" s="6" t="n">
        <v>490.98</v>
      </c>
      <c r="J217" s="6" t="n">
        <v>426.98</v>
      </c>
    </row>
    <row collapsed="false" customFormat="false" customHeight="false" hidden="false" ht="12.1" outlineLevel="0" r="218">
      <c r="A218" s="43" t="n">
        <v>46978</v>
      </c>
      <c r="B218" s="16" t="s">
        <v>869</v>
      </c>
      <c r="C218" s="16" t="s">
        <v>140</v>
      </c>
      <c r="D218" s="16" t="s">
        <v>141</v>
      </c>
      <c r="E218" s="6" t="n">
        <v>1000</v>
      </c>
      <c r="F218" s="7" t="n">
        <v>2</v>
      </c>
      <c r="G218" s="6" t="n">
        <v>5.24</v>
      </c>
      <c r="H218" s="6" t="n">
        <v>1</v>
      </c>
      <c r="I218" s="6" t="n">
        <v>10.48</v>
      </c>
      <c r="J218" s="6" t="n">
        <v>9.48</v>
      </c>
    </row>
    <row collapsed="false" customFormat="false" customHeight="false" hidden="false" ht="12.1" outlineLevel="0" r="219">
      <c r="A219" s="43" t="n">
        <v>46978</v>
      </c>
      <c r="B219" s="16" t="s">
        <v>869</v>
      </c>
      <c r="C219" s="16" t="s">
        <v>128</v>
      </c>
      <c r="D219" s="16" t="s">
        <v>129</v>
      </c>
      <c r="E219" s="6" t="n">
        <v>1000</v>
      </c>
      <c r="F219" s="7" t="n">
        <v>5</v>
      </c>
      <c r="G219" s="6" t="n">
        <v>13.56</v>
      </c>
      <c r="H219" s="6" t="n">
        <v>9</v>
      </c>
      <c r="I219" s="6" t="n">
        <v>67.8</v>
      </c>
      <c r="J219" s="6" t="n">
        <v>58.8</v>
      </c>
    </row>
    <row collapsed="false" customFormat="false" customHeight="false" hidden="false" ht="12.1" outlineLevel="0" r="220">
      <c r="A220" s="43" t="n">
        <v>47003</v>
      </c>
      <c r="B220" s="16" t="s">
        <v>869</v>
      </c>
      <c r="C220" s="16" t="s">
        <v>91</v>
      </c>
      <c r="D220" s="16" t="s">
        <v>93</v>
      </c>
      <c r="E220" s="6" t="n">
        <v>1000</v>
      </c>
      <c r="F220" s="7" t="n">
        <v>42</v>
      </c>
      <c r="G220" s="6" t="n">
        <v>11.69</v>
      </c>
      <c r="H220" s="6" t="n">
        <v>64</v>
      </c>
      <c r="I220" s="6" t="n">
        <v>490.98</v>
      </c>
      <c r="J220" s="6" t="n">
        <v>426.98</v>
      </c>
    </row>
    <row collapsed="false" customFormat="false" customHeight="false" hidden="false" ht="12.1" outlineLevel="0" r="221">
      <c r="A221" s="43" t="n">
        <v>47008</v>
      </c>
      <c r="B221" s="16" t="s">
        <v>869</v>
      </c>
      <c r="C221" s="16" t="s">
        <v>140</v>
      </c>
      <c r="D221" s="16" t="s">
        <v>141</v>
      </c>
      <c r="E221" s="6" t="n">
        <v>1000</v>
      </c>
      <c r="F221" s="7" t="n">
        <v>2</v>
      </c>
      <c r="G221" s="6" t="n">
        <v>5.24</v>
      </c>
      <c r="H221" s="6" t="n">
        <v>1</v>
      </c>
      <c r="I221" s="6" t="n">
        <v>10.48</v>
      </c>
      <c r="J221" s="6" t="n">
        <v>9.48</v>
      </c>
    </row>
    <row collapsed="false" customFormat="false" customHeight="false" hidden="false" ht="12.1" outlineLevel="0" r="222">
      <c r="A222" s="43" t="n">
        <v>47008</v>
      </c>
      <c r="B222" s="16" t="s">
        <v>869</v>
      </c>
      <c r="C222" s="16" t="s">
        <v>128</v>
      </c>
      <c r="D222" s="16" t="s">
        <v>129</v>
      </c>
      <c r="E222" s="6" t="n">
        <v>1000</v>
      </c>
      <c r="F222" s="7" t="n">
        <v>5</v>
      </c>
      <c r="G222" s="6" t="n">
        <v>13.56</v>
      </c>
      <c r="H222" s="6" t="n">
        <v>9</v>
      </c>
      <c r="I222" s="6" t="n">
        <v>67.8</v>
      </c>
      <c r="J222" s="6" t="n">
        <v>58.8</v>
      </c>
    </row>
    <row collapsed="false" customFormat="false" customHeight="false" hidden="false" ht="12.1" outlineLevel="0" r="223">
      <c r="A223" s="43" t="n">
        <v>47015</v>
      </c>
      <c r="B223" s="16" t="s">
        <v>536</v>
      </c>
      <c r="C223" s="16" t="s">
        <v>108</v>
      </c>
      <c r="D223" s="16" t="s">
        <v>109</v>
      </c>
      <c r="E223" s="6" t="n">
        <v>1000</v>
      </c>
      <c r="F223" s="7" t="n">
        <v>21</v>
      </c>
      <c r="G223" s="6" t="n">
        <v>59.84</v>
      </c>
      <c r="H223" s="6" t="n">
        <v>93</v>
      </c>
      <c r="I223" s="6" t="n">
        <v>1256.64</v>
      </c>
      <c r="J223" s="6" t="n">
        <v>1093.64</v>
      </c>
    </row>
    <row collapsed="false" customFormat="false" customHeight="false" hidden="false" ht="12.1" outlineLevel="0" r="224">
      <c r="A224" s="43" t="n">
        <v>47033</v>
      </c>
      <c r="B224" s="16" t="s">
        <v>869</v>
      </c>
      <c r="C224" s="16" t="s">
        <v>91</v>
      </c>
      <c r="D224" s="16" t="s">
        <v>93</v>
      </c>
      <c r="E224" s="6" t="n">
        <v>1000</v>
      </c>
      <c r="F224" s="7" t="n">
        <v>42</v>
      </c>
      <c r="G224" s="6" t="n">
        <v>10.02</v>
      </c>
      <c r="H224" s="6" t="n">
        <v>55</v>
      </c>
      <c r="I224" s="6" t="n">
        <v>420.84</v>
      </c>
      <c r="J224" s="6" t="n">
        <v>365.84</v>
      </c>
    </row>
    <row collapsed="false" customFormat="false" customHeight="false" hidden="false" ht="12.1" outlineLevel="0" r="225">
      <c r="A225" s="43" t="n">
        <v>47038</v>
      </c>
      <c r="B225" s="16" t="s">
        <v>869</v>
      </c>
      <c r="C225" s="16" t="s">
        <v>140</v>
      </c>
      <c r="D225" s="16" t="s">
        <v>141</v>
      </c>
      <c r="E225" s="6" t="n">
        <v>1000</v>
      </c>
      <c r="F225" s="7" t="n">
        <v>2</v>
      </c>
      <c r="G225" s="6" t="n">
        <v>5.24</v>
      </c>
      <c r="H225" s="6" t="n">
        <v>1</v>
      </c>
      <c r="I225" s="6" t="n">
        <v>10.48</v>
      </c>
      <c r="J225" s="6" t="n">
        <v>9.48</v>
      </c>
    </row>
    <row collapsed="false" customFormat="false" customHeight="false" hidden="false" ht="12.1" outlineLevel="0" r="226">
      <c r="A226" s="43" t="n">
        <v>47038</v>
      </c>
      <c r="B226" s="16" t="s">
        <v>869</v>
      </c>
      <c r="C226" s="16" t="s">
        <v>128</v>
      </c>
      <c r="D226" s="16" t="s">
        <v>129</v>
      </c>
      <c r="E226" s="6" t="n">
        <v>1000</v>
      </c>
      <c r="F226" s="7" t="n">
        <v>5</v>
      </c>
      <c r="G226" s="6" t="n">
        <v>13.56</v>
      </c>
      <c r="H226" s="6" t="n">
        <v>9</v>
      </c>
      <c r="I226" s="6" t="n">
        <v>67.8</v>
      </c>
      <c r="J226" s="6" t="n">
        <v>58.8</v>
      </c>
    </row>
    <row collapsed="false" customFormat="false" customHeight="false" hidden="false" ht="12.1" outlineLevel="0" r="227">
      <c r="A227" s="43" t="n">
        <v>47043</v>
      </c>
      <c r="B227" s="16" t="s">
        <v>536</v>
      </c>
      <c r="C227" s="16" t="s">
        <v>112</v>
      </c>
      <c r="D227" s="16" t="s">
        <v>113</v>
      </c>
      <c r="E227" s="6" t="n">
        <v>1000</v>
      </c>
      <c r="F227" s="7" t="n">
        <v>20</v>
      </c>
      <c r="G227" s="6" t="n">
        <v>64.82</v>
      </c>
      <c r="H227" s="6" t="n">
        <v>169</v>
      </c>
      <c r="I227" s="6" t="n">
        <v>1296.4</v>
      </c>
      <c r="J227" s="6" t="n">
        <v>1127.4</v>
      </c>
    </row>
    <row collapsed="false" customFormat="false" customHeight="false" hidden="false" ht="12.1" outlineLevel="0" r="228">
      <c r="A228" s="43" t="n">
        <v>47043</v>
      </c>
      <c r="B228" s="16" t="s">
        <v>643</v>
      </c>
      <c r="C228" s="16" t="s">
        <v>124</v>
      </c>
      <c r="D228" s="16" t="s">
        <v>125</v>
      </c>
      <c r="E228" s="6" t="n">
        <v>1000</v>
      </c>
      <c r="F228" s="7" t="n">
        <v>9</v>
      </c>
      <c r="G228" s="6" t="n">
        <v>64.82</v>
      </c>
      <c r="H228" s="6" t="n">
        <v>76</v>
      </c>
      <c r="I228" s="6" t="n">
        <v>583.38</v>
      </c>
      <c r="J228" s="6" t="n">
        <v>507.38</v>
      </c>
    </row>
    <row collapsed="false" customFormat="false" customHeight="false" hidden="false" ht="12.1" outlineLevel="0" r="229">
      <c r="A229" s="43" t="n">
        <v>47063</v>
      </c>
      <c r="B229" s="16" t="s">
        <v>869</v>
      </c>
      <c r="C229" s="16" t="s">
        <v>91</v>
      </c>
      <c r="D229" s="16" t="s">
        <v>93</v>
      </c>
      <c r="E229" s="6" t="n">
        <v>1000</v>
      </c>
      <c r="F229" s="7" t="n">
        <v>42</v>
      </c>
      <c r="G229" s="6" t="n">
        <v>10.02</v>
      </c>
      <c r="H229" s="6" t="n">
        <v>55</v>
      </c>
      <c r="I229" s="6" t="n">
        <v>420.84</v>
      </c>
      <c r="J229" s="6" t="n">
        <v>365.84</v>
      </c>
    </row>
    <row collapsed="false" customFormat="false" customHeight="false" hidden="false" ht="12.1" outlineLevel="0" r="230">
      <c r="A230" s="43" t="n">
        <v>47068</v>
      </c>
      <c r="B230" s="16" t="s">
        <v>869</v>
      </c>
      <c r="C230" s="16" t="s">
        <v>140</v>
      </c>
      <c r="D230" s="16" t="s">
        <v>141</v>
      </c>
      <c r="E230" s="6" t="n">
        <v>1000</v>
      </c>
      <c r="F230" s="7" t="n">
        <v>2</v>
      </c>
      <c r="G230" s="6" t="n">
        <v>5.24</v>
      </c>
      <c r="H230" s="6" t="n">
        <v>1</v>
      </c>
      <c r="I230" s="6" t="n">
        <v>10.48</v>
      </c>
      <c r="J230" s="6" t="n">
        <v>9.48</v>
      </c>
    </row>
    <row collapsed="false" customFormat="false" customHeight="false" hidden="false" ht="12.1" outlineLevel="0" r="231">
      <c r="A231" s="43" t="n">
        <v>47068</v>
      </c>
      <c r="B231" s="16" t="s">
        <v>869</v>
      </c>
      <c r="C231" s="16" t="s">
        <v>128</v>
      </c>
      <c r="D231" s="16" t="s">
        <v>129</v>
      </c>
      <c r="E231" s="6" t="n">
        <v>1000</v>
      </c>
      <c r="F231" s="7" t="n">
        <v>5</v>
      </c>
      <c r="G231" s="6" t="n">
        <v>13.56</v>
      </c>
      <c r="H231" s="6" t="n">
        <v>9</v>
      </c>
      <c r="I231" s="6" t="n">
        <v>67.8</v>
      </c>
      <c r="J231" s="6" t="n">
        <v>58.8</v>
      </c>
    </row>
    <row collapsed="false" customFormat="false" customHeight="false" hidden="false" ht="12.1" outlineLevel="0" r="232">
      <c r="A232" s="43" t="n">
        <v>47078</v>
      </c>
      <c r="B232" s="16" t="s">
        <v>536</v>
      </c>
      <c r="C232" s="16" t="s">
        <v>104</v>
      </c>
      <c r="D232" s="16" t="s">
        <v>105</v>
      </c>
      <c r="E232" s="6" t="n">
        <v>1000</v>
      </c>
      <c r="F232" s="7" t="n">
        <v>26</v>
      </c>
      <c r="G232" s="6" t="n">
        <v>61.08</v>
      </c>
      <c r="H232" s="6" t="n">
        <v>135</v>
      </c>
      <c r="I232" s="6" t="n">
        <v>1588.08</v>
      </c>
      <c r="J232" s="6" t="n">
        <v>1382.08</v>
      </c>
    </row>
    <row collapsed="false" customFormat="false" customHeight="false" hidden="false" ht="12.1" outlineLevel="0" r="233">
      <c r="A233" s="43" t="n">
        <v>47085</v>
      </c>
      <c r="B233" s="16" t="s">
        <v>536</v>
      </c>
      <c r="C233" s="16" t="s">
        <v>116</v>
      </c>
      <c r="D233" s="16" t="s">
        <v>117</v>
      </c>
      <c r="E233" s="6" t="n">
        <v>1000</v>
      </c>
      <c r="F233" s="7" t="n">
        <v>19</v>
      </c>
      <c r="G233" s="6" t="n">
        <v>61.08</v>
      </c>
      <c r="H233" s="6" t="n">
        <v>71</v>
      </c>
      <c r="I233" s="6" t="n">
        <v>1160.52</v>
      </c>
      <c r="J233" s="6" t="n">
        <v>1010.52</v>
      </c>
    </row>
    <row collapsed="false" customFormat="false" customHeight="false" hidden="false" ht="12.1" outlineLevel="0" r="234">
      <c r="A234" s="43" t="n">
        <v>47093</v>
      </c>
      <c r="B234" s="16" t="s">
        <v>869</v>
      </c>
      <c r="C234" s="16" t="s">
        <v>91</v>
      </c>
      <c r="D234" s="16" t="s">
        <v>93</v>
      </c>
      <c r="E234" s="6" t="n">
        <v>1000</v>
      </c>
      <c r="F234" s="7" t="n">
        <v>42</v>
      </c>
      <c r="G234" s="6" t="n">
        <v>10.02</v>
      </c>
      <c r="H234" s="6" t="n">
        <v>55</v>
      </c>
      <c r="I234" s="6" t="n">
        <v>420.84</v>
      </c>
      <c r="J234" s="6" t="n">
        <v>365.84</v>
      </c>
    </row>
    <row collapsed="false" customFormat="false" customHeight="false" hidden="false" ht="12.1" outlineLevel="0" r="235">
      <c r="A235" s="43" t="n">
        <v>47098</v>
      </c>
      <c r="B235" s="16" t="s">
        <v>869</v>
      </c>
      <c r="C235" s="16" t="s">
        <v>128</v>
      </c>
      <c r="D235" s="16" t="s">
        <v>129</v>
      </c>
      <c r="E235" s="6" t="n">
        <v>1000</v>
      </c>
      <c r="F235" s="7" t="n">
        <v>5</v>
      </c>
      <c r="G235" s="6" t="n">
        <v>13.56</v>
      </c>
      <c r="H235" s="6" t="n">
        <v>9</v>
      </c>
      <c r="I235" s="6" t="n">
        <v>67.8</v>
      </c>
      <c r="J235" s="6" t="n">
        <v>58.8</v>
      </c>
    </row>
    <row collapsed="false" customFormat="false" customHeight="false" hidden="false" ht="12.1" outlineLevel="0" r="236">
      <c r="A236" s="43" t="n">
        <v>47106</v>
      </c>
      <c r="B236" s="16" t="s">
        <v>536</v>
      </c>
      <c r="C236" s="16" t="s">
        <v>120</v>
      </c>
      <c r="D236" s="16" t="s">
        <v>121</v>
      </c>
      <c r="E236" s="6" t="n">
        <v>1000</v>
      </c>
      <c r="F236" s="7" t="n">
        <v>10</v>
      </c>
      <c r="G236" s="6" t="n">
        <v>59.84</v>
      </c>
      <c r="H236" s="6" t="n">
        <v>70</v>
      </c>
      <c r="I236" s="6" t="n">
        <v>598.4</v>
      </c>
      <c r="J236" s="6" t="n">
        <v>520.4</v>
      </c>
    </row>
    <row collapsed="false" customFormat="false" customHeight="false" hidden="false" ht="12.1" outlineLevel="0" r="237">
      <c r="A237" s="43" t="n">
        <v>47123</v>
      </c>
      <c r="B237" s="16" t="s">
        <v>869</v>
      </c>
      <c r="C237" s="16" t="s">
        <v>91</v>
      </c>
      <c r="D237" s="16" t="s">
        <v>93</v>
      </c>
      <c r="E237" s="6" t="n">
        <v>1000</v>
      </c>
      <c r="F237" s="7" t="n">
        <v>42</v>
      </c>
      <c r="G237" s="6" t="n">
        <v>8.35</v>
      </c>
      <c r="H237" s="6" t="n">
        <v>46</v>
      </c>
      <c r="I237" s="6" t="n">
        <v>350.7</v>
      </c>
      <c r="J237" s="6" t="n">
        <v>304.7</v>
      </c>
    </row>
    <row collapsed="false" customFormat="false" customHeight="false" hidden="false" ht="12.1" outlineLevel="0" r="238">
      <c r="A238" s="43" t="n">
        <v>47128</v>
      </c>
      <c r="B238" s="16" t="s">
        <v>869</v>
      </c>
      <c r="C238" s="16" t="s">
        <v>128</v>
      </c>
      <c r="D238" s="16" t="s">
        <v>129</v>
      </c>
      <c r="E238" s="6" t="n">
        <v>1000</v>
      </c>
      <c r="F238" s="7" t="n">
        <v>5</v>
      </c>
      <c r="G238" s="6" t="n">
        <v>13.56</v>
      </c>
      <c r="H238" s="6" t="n">
        <v>9</v>
      </c>
      <c r="I238" s="6" t="n">
        <v>67.8</v>
      </c>
      <c r="J238" s="6" t="n">
        <v>58.8</v>
      </c>
    </row>
    <row collapsed="false" customFormat="false" customHeight="false" hidden="false" ht="12.1" outlineLevel="0" r="239">
      <c r="A239" s="43" t="n">
        <v>47141</v>
      </c>
      <c r="B239" s="16" t="s">
        <v>536</v>
      </c>
      <c r="C239" s="16" t="s">
        <v>96</v>
      </c>
      <c r="D239" s="16" t="s">
        <v>97</v>
      </c>
      <c r="E239" s="6" t="n">
        <v>1000</v>
      </c>
      <c r="F239" s="7" t="n">
        <v>57</v>
      </c>
      <c r="G239" s="6" t="n">
        <v>30.42</v>
      </c>
      <c r="H239" s="6" t="n">
        <v>142</v>
      </c>
      <c r="I239" s="6" t="n">
        <v>1733.94</v>
      </c>
      <c r="J239" s="6" t="n">
        <v>1508.94</v>
      </c>
    </row>
    <row collapsed="false" customFormat="false" customHeight="false" hidden="false" ht="12.1" outlineLevel="0" r="240">
      <c r="A240" s="43" t="n">
        <v>47153</v>
      </c>
      <c r="B240" s="16" t="s">
        <v>869</v>
      </c>
      <c r="C240" s="16" t="s">
        <v>91</v>
      </c>
      <c r="D240" s="16" t="s">
        <v>93</v>
      </c>
      <c r="E240" s="6" t="n">
        <v>1000</v>
      </c>
      <c r="F240" s="7" t="n">
        <v>42</v>
      </c>
      <c r="G240" s="6" t="n">
        <v>8.35</v>
      </c>
      <c r="H240" s="6" t="n">
        <v>46</v>
      </c>
      <c r="I240" s="6" t="n">
        <v>350.7</v>
      </c>
      <c r="J240" s="6" t="n">
        <v>304.7</v>
      </c>
    </row>
    <row collapsed="false" customFormat="false" customHeight="false" hidden="false" ht="12.1" outlineLevel="0" r="241">
      <c r="A241" s="43" t="n">
        <v>47155</v>
      </c>
      <c r="B241" s="16" t="s">
        <v>536</v>
      </c>
      <c r="C241" s="16" t="s">
        <v>100</v>
      </c>
      <c r="D241" s="16" t="s">
        <v>101</v>
      </c>
      <c r="E241" s="6" t="n">
        <v>1000</v>
      </c>
      <c r="F241" s="7" t="n">
        <v>55</v>
      </c>
      <c r="G241" s="6" t="n">
        <v>34.9</v>
      </c>
      <c r="H241" s="6" t="n">
        <v>150</v>
      </c>
      <c r="I241" s="6" t="n">
        <v>1919.5</v>
      </c>
      <c r="J241" s="6" t="n">
        <v>1669.5</v>
      </c>
    </row>
    <row collapsed="false" customFormat="false" customHeight="false" hidden="false" ht="12.1" outlineLevel="0" r="242">
      <c r="A242" s="43" t="n">
        <v>47158</v>
      </c>
      <c r="B242" s="16" t="s">
        <v>869</v>
      </c>
      <c r="C242" s="16" t="s">
        <v>128</v>
      </c>
      <c r="D242" s="16" t="s">
        <v>129</v>
      </c>
      <c r="E242" s="6" t="n">
        <v>1000</v>
      </c>
      <c r="F242" s="7" t="n">
        <v>5</v>
      </c>
      <c r="G242" s="6" t="n">
        <v>13.56</v>
      </c>
      <c r="H242" s="6" t="n">
        <v>9</v>
      </c>
      <c r="I242" s="6" t="n">
        <v>67.8</v>
      </c>
      <c r="J242" s="6" t="n">
        <v>58.8</v>
      </c>
    </row>
    <row collapsed="false" customFormat="false" customHeight="false" hidden="false" ht="12.1" outlineLevel="0" r="243">
      <c r="A243" s="43" t="n">
        <v>47183</v>
      </c>
      <c r="B243" s="16" t="s">
        <v>869</v>
      </c>
      <c r="C243" s="16" t="s">
        <v>91</v>
      </c>
      <c r="D243" s="16" t="s">
        <v>93</v>
      </c>
      <c r="E243" s="6" t="n">
        <v>1000</v>
      </c>
      <c r="F243" s="7" t="n">
        <v>42</v>
      </c>
      <c r="G243" s="6" t="n">
        <v>8.35</v>
      </c>
      <c r="H243" s="6" t="n">
        <v>46</v>
      </c>
      <c r="I243" s="6" t="n">
        <v>350.7</v>
      </c>
      <c r="J243" s="6" t="n">
        <v>304.7</v>
      </c>
    </row>
    <row collapsed="false" customFormat="false" customHeight="false" hidden="false" ht="12.1" outlineLevel="0" r="244">
      <c r="A244" s="43" t="n">
        <v>47188</v>
      </c>
      <c r="B244" s="16" t="s">
        <v>869</v>
      </c>
      <c r="C244" s="16" t="s">
        <v>128</v>
      </c>
      <c r="D244" s="16" t="s">
        <v>129</v>
      </c>
      <c r="E244" s="6" t="n">
        <v>1000</v>
      </c>
      <c r="F244" s="7" t="n">
        <v>5</v>
      </c>
      <c r="G244" s="6" t="n">
        <v>13.56</v>
      </c>
      <c r="H244" s="6" t="n">
        <v>9</v>
      </c>
      <c r="I244" s="6" t="n">
        <v>67.8</v>
      </c>
      <c r="J244" s="6" t="n">
        <v>58.8</v>
      </c>
    </row>
    <row collapsed="false" customFormat="false" customHeight="false" hidden="false" ht="12.1" outlineLevel="0" r="245">
      <c r="A245" s="43" t="n">
        <v>47197</v>
      </c>
      <c r="B245" s="16" t="s">
        <v>536</v>
      </c>
      <c r="C245" s="16" t="s">
        <v>108</v>
      </c>
      <c r="D245" s="16" t="s">
        <v>109</v>
      </c>
      <c r="E245" s="6" t="n">
        <v>1000</v>
      </c>
      <c r="F245" s="7" t="n">
        <v>21</v>
      </c>
      <c r="G245" s="6" t="n">
        <v>59.84</v>
      </c>
      <c r="H245" s="6" t="n">
        <v>93</v>
      </c>
      <c r="I245" s="6" t="n">
        <v>1256.64</v>
      </c>
      <c r="J245" s="6" t="n">
        <v>1093.64</v>
      </c>
    </row>
    <row collapsed="false" customFormat="false" customHeight="false" hidden="false" ht="12.1" outlineLevel="0" r="246">
      <c r="A246" s="43" t="n">
        <v>47213</v>
      </c>
      <c r="B246" s="16" t="s">
        <v>869</v>
      </c>
      <c r="C246" s="16" t="s">
        <v>91</v>
      </c>
      <c r="D246" s="16" t="s">
        <v>93</v>
      </c>
      <c r="E246" s="6" t="n">
        <v>1000</v>
      </c>
      <c r="F246" s="7" t="n">
        <v>42</v>
      </c>
      <c r="G246" s="6" t="n">
        <v>6.68</v>
      </c>
      <c r="H246" s="6" t="n">
        <v>36</v>
      </c>
      <c r="I246" s="6" t="n">
        <v>280.56</v>
      </c>
      <c r="J246" s="6" t="n">
        <v>244.56</v>
      </c>
    </row>
    <row collapsed="false" customFormat="false" customHeight="false" hidden="false" ht="12.1" outlineLevel="0" r="247">
      <c r="A247" s="43" t="n">
        <v>47218</v>
      </c>
      <c r="B247" s="16" t="s">
        <v>869</v>
      </c>
      <c r="C247" s="16" t="s">
        <v>128</v>
      </c>
      <c r="D247" s="16" t="s">
        <v>129</v>
      </c>
      <c r="E247" s="6" t="n">
        <v>1000</v>
      </c>
      <c r="F247" s="7" t="n">
        <v>5</v>
      </c>
      <c r="G247" s="6" t="n">
        <v>13.56</v>
      </c>
      <c r="H247" s="6" t="n">
        <v>9</v>
      </c>
      <c r="I247" s="6" t="n">
        <v>67.8</v>
      </c>
      <c r="J247" s="6" t="n">
        <v>58.8</v>
      </c>
    </row>
    <row collapsed="false" customFormat="false" customHeight="false" hidden="false" ht="12.1" outlineLevel="0" r="248">
      <c r="A248" s="43" t="n">
        <v>47225</v>
      </c>
      <c r="B248" s="16" t="s">
        <v>536</v>
      </c>
      <c r="C248" s="16" t="s">
        <v>112</v>
      </c>
      <c r="D248" s="16" t="s">
        <v>113</v>
      </c>
      <c r="E248" s="6" t="n">
        <v>1000</v>
      </c>
      <c r="F248" s="7" t="n">
        <v>20</v>
      </c>
      <c r="G248" s="6" t="n">
        <v>64.82</v>
      </c>
      <c r="H248" s="6" t="n">
        <v>169</v>
      </c>
      <c r="I248" s="6" t="n">
        <v>1296.4</v>
      </c>
      <c r="J248" s="6" t="n">
        <v>1127.4</v>
      </c>
    </row>
    <row collapsed="false" customFormat="false" customHeight="false" hidden="false" ht="12.1" outlineLevel="0" r="249">
      <c r="A249" s="43" t="n">
        <v>47225</v>
      </c>
      <c r="B249" s="16" t="s">
        <v>643</v>
      </c>
      <c r="C249" s="16" t="s">
        <v>124</v>
      </c>
      <c r="D249" s="16" t="s">
        <v>125</v>
      </c>
      <c r="E249" s="6" t="n">
        <v>1000</v>
      </c>
      <c r="F249" s="7" t="n">
        <v>9</v>
      </c>
      <c r="G249" s="6" t="n">
        <v>64.82</v>
      </c>
      <c r="H249" s="6" t="n">
        <v>76</v>
      </c>
      <c r="I249" s="6" t="n">
        <v>583.38</v>
      </c>
      <c r="J249" s="6" t="n">
        <v>507.38</v>
      </c>
    </row>
    <row collapsed="false" customFormat="false" customHeight="false" hidden="false" ht="12.1" outlineLevel="0" r="250">
      <c r="A250" s="43" t="n">
        <v>47243</v>
      </c>
      <c r="B250" s="16" t="s">
        <v>869</v>
      </c>
      <c r="C250" s="16" t="s">
        <v>91</v>
      </c>
      <c r="D250" s="16" t="s">
        <v>93</v>
      </c>
      <c r="E250" s="6" t="n">
        <v>1000</v>
      </c>
      <c r="F250" s="7" t="n">
        <v>42</v>
      </c>
      <c r="G250" s="6" t="n">
        <v>6.68</v>
      </c>
      <c r="H250" s="6" t="n">
        <v>36</v>
      </c>
      <c r="I250" s="6" t="n">
        <v>280.56</v>
      </c>
      <c r="J250" s="6" t="n">
        <v>244.56</v>
      </c>
    </row>
    <row collapsed="false" customFormat="false" customHeight="false" hidden="false" ht="12.1" outlineLevel="0" r="251">
      <c r="A251" s="43" t="n">
        <v>47248</v>
      </c>
      <c r="B251" s="16" t="s">
        <v>869</v>
      </c>
      <c r="C251" s="16" t="s">
        <v>128</v>
      </c>
      <c r="D251" s="16" t="s">
        <v>129</v>
      </c>
      <c r="E251" s="6" t="n">
        <v>1000</v>
      </c>
      <c r="F251" s="7" t="n">
        <v>5</v>
      </c>
      <c r="G251" s="6" t="n">
        <v>13.56</v>
      </c>
      <c r="H251" s="6" t="n">
        <v>9</v>
      </c>
      <c r="I251" s="6" t="n">
        <v>67.8</v>
      </c>
      <c r="J251" s="6" t="n">
        <v>58.8</v>
      </c>
    </row>
    <row collapsed="false" customFormat="false" customHeight="false" hidden="false" ht="12.1" outlineLevel="0" r="252">
      <c r="A252" s="43" t="n">
        <v>47260</v>
      </c>
      <c r="B252" s="16" t="s">
        <v>536</v>
      </c>
      <c r="C252" s="16" t="s">
        <v>104</v>
      </c>
      <c r="D252" s="16" t="s">
        <v>105</v>
      </c>
      <c r="E252" s="6" t="n">
        <v>1000</v>
      </c>
      <c r="F252" s="7" t="n">
        <v>26</v>
      </c>
      <c r="G252" s="6" t="n">
        <v>61.08</v>
      </c>
      <c r="H252" s="6" t="n">
        <v>135</v>
      </c>
      <c r="I252" s="6" t="n">
        <v>1588.08</v>
      </c>
      <c r="J252" s="6" t="n">
        <v>1382.08</v>
      </c>
    </row>
    <row collapsed="false" customFormat="false" customHeight="false" hidden="false" ht="12.1" outlineLevel="0" r="253">
      <c r="A253" s="43" t="n">
        <v>47267</v>
      </c>
      <c r="B253" s="16" t="s">
        <v>536</v>
      </c>
      <c r="C253" s="16" t="s">
        <v>116</v>
      </c>
      <c r="D253" s="16" t="s">
        <v>117</v>
      </c>
      <c r="E253" s="6" t="n">
        <v>1000</v>
      </c>
      <c r="F253" s="7" t="n">
        <v>19</v>
      </c>
      <c r="G253" s="6" t="n">
        <v>61.08</v>
      </c>
      <c r="H253" s="6" t="n">
        <v>71</v>
      </c>
      <c r="I253" s="6" t="n">
        <v>1160.52</v>
      </c>
      <c r="J253" s="6" t="n">
        <v>1010.52</v>
      </c>
    </row>
    <row collapsed="false" customFormat="false" customHeight="false" hidden="false" ht="12.1" outlineLevel="0" r="254">
      <c r="A254" s="43" t="n">
        <v>47273</v>
      </c>
      <c r="B254" s="16" t="s">
        <v>869</v>
      </c>
      <c r="C254" s="16" t="s">
        <v>91</v>
      </c>
      <c r="D254" s="16" t="s">
        <v>93</v>
      </c>
      <c r="E254" s="6" t="n">
        <v>1000</v>
      </c>
      <c r="F254" s="7" t="n">
        <v>42</v>
      </c>
      <c r="G254" s="6" t="n">
        <v>6.68</v>
      </c>
      <c r="H254" s="6" t="n">
        <v>36</v>
      </c>
      <c r="I254" s="6" t="n">
        <v>280.56</v>
      </c>
      <c r="J254" s="6" t="n">
        <v>244.56</v>
      </c>
    </row>
    <row collapsed="false" customFormat="false" customHeight="false" hidden="false" ht="12.1" outlineLevel="0" r="255">
      <c r="A255" s="43" t="n">
        <v>47278</v>
      </c>
      <c r="B255" s="16" t="s">
        <v>869</v>
      </c>
      <c r="C255" s="16" t="s">
        <v>128</v>
      </c>
      <c r="D255" s="16" t="s">
        <v>129</v>
      </c>
      <c r="E255" s="6" t="n">
        <v>1000</v>
      </c>
      <c r="F255" s="7" t="n">
        <v>5</v>
      </c>
      <c r="G255" s="6" t="n">
        <v>13.56</v>
      </c>
      <c r="H255" s="6" t="n">
        <v>9</v>
      </c>
      <c r="I255" s="6" t="n">
        <v>67.8</v>
      </c>
      <c r="J255" s="6" t="n">
        <v>58.8</v>
      </c>
    </row>
    <row collapsed="false" customFormat="false" customHeight="false" hidden="false" ht="12.1" outlineLevel="0" r="256">
      <c r="A256" s="43" t="n">
        <v>47288</v>
      </c>
      <c r="B256" s="16" t="s">
        <v>536</v>
      </c>
      <c r="C256" s="16" t="s">
        <v>120</v>
      </c>
      <c r="D256" s="16" t="s">
        <v>121</v>
      </c>
      <c r="E256" s="6" t="n">
        <v>1000</v>
      </c>
      <c r="F256" s="7" t="n">
        <v>10</v>
      </c>
      <c r="G256" s="6" t="n">
        <v>59.84</v>
      </c>
      <c r="H256" s="6" t="n">
        <v>70</v>
      </c>
      <c r="I256" s="6" t="n">
        <v>598.4</v>
      </c>
      <c r="J256" s="6" t="n">
        <v>520.4</v>
      </c>
    </row>
    <row collapsed="false" customFormat="false" customHeight="false" hidden="false" ht="12.1" outlineLevel="0" r="257">
      <c r="A257" s="43" t="n">
        <v>47303</v>
      </c>
      <c r="B257" s="16" t="s">
        <v>869</v>
      </c>
      <c r="C257" s="16" t="s">
        <v>91</v>
      </c>
      <c r="D257" s="16" t="s">
        <v>93</v>
      </c>
      <c r="E257" s="6" t="n">
        <v>1000</v>
      </c>
      <c r="F257" s="7" t="n">
        <v>42</v>
      </c>
      <c r="G257" s="6" t="n">
        <v>5.01</v>
      </c>
      <c r="H257" s="6" t="n">
        <v>27</v>
      </c>
      <c r="I257" s="6" t="n">
        <v>210.42</v>
      </c>
      <c r="J257" s="6" t="n">
        <v>183.42</v>
      </c>
    </row>
    <row collapsed="false" customFormat="false" customHeight="false" hidden="false" ht="12.1" outlineLevel="0" r="258">
      <c r="A258" s="43" t="n">
        <v>47323</v>
      </c>
      <c r="B258" s="16" t="s">
        <v>536</v>
      </c>
      <c r="C258" s="16" t="s">
        <v>96</v>
      </c>
      <c r="D258" s="16" t="s">
        <v>97</v>
      </c>
      <c r="E258" s="6" t="n">
        <v>1000</v>
      </c>
      <c r="F258" s="7" t="n">
        <v>57</v>
      </c>
      <c r="G258" s="6" t="n">
        <v>30.42</v>
      </c>
      <c r="H258" s="6" t="n">
        <v>142</v>
      </c>
      <c r="I258" s="6" t="n">
        <v>1733.94</v>
      </c>
      <c r="J258" s="6" t="n">
        <v>1508.94</v>
      </c>
    </row>
    <row collapsed="false" customFormat="false" customHeight="false" hidden="false" ht="12.1" outlineLevel="0" r="259">
      <c r="A259" s="43" t="n">
        <v>47333</v>
      </c>
      <c r="B259" s="16" t="s">
        <v>869</v>
      </c>
      <c r="C259" s="16" t="s">
        <v>91</v>
      </c>
      <c r="D259" s="16" t="s">
        <v>93</v>
      </c>
      <c r="E259" s="6" t="n">
        <v>1000</v>
      </c>
      <c r="F259" s="7" t="n">
        <v>42</v>
      </c>
      <c r="G259" s="6" t="n">
        <v>5.01</v>
      </c>
      <c r="H259" s="6" t="n">
        <v>27</v>
      </c>
      <c r="I259" s="6" t="n">
        <v>210.42</v>
      </c>
      <c r="J259" s="6" t="n">
        <v>183.42</v>
      </c>
    </row>
    <row collapsed="false" customFormat="false" customHeight="false" hidden="false" ht="12.1" outlineLevel="0" r="260">
      <c r="A260" s="43" t="n">
        <v>47337</v>
      </c>
      <c r="B260" s="16" t="s">
        <v>536</v>
      </c>
      <c r="C260" s="16" t="s">
        <v>100</v>
      </c>
      <c r="D260" s="16" t="s">
        <v>101</v>
      </c>
      <c r="E260" s="6" t="n">
        <v>1000</v>
      </c>
      <c r="F260" s="7" t="n">
        <v>55</v>
      </c>
      <c r="G260" s="6" t="n">
        <v>34.9</v>
      </c>
      <c r="H260" s="6" t="n">
        <v>150</v>
      </c>
      <c r="I260" s="6" t="n">
        <v>1919.5</v>
      </c>
      <c r="J260" s="6" t="n">
        <v>1669.5</v>
      </c>
    </row>
    <row collapsed="false" customFormat="false" customHeight="false" hidden="false" ht="12.1" outlineLevel="0" r="261">
      <c r="A261" s="43" t="n">
        <v>47363</v>
      </c>
      <c r="B261" s="16" t="s">
        <v>869</v>
      </c>
      <c r="C261" s="16" t="s">
        <v>91</v>
      </c>
      <c r="D261" s="16" t="s">
        <v>93</v>
      </c>
      <c r="E261" s="6" t="n">
        <v>1000</v>
      </c>
      <c r="F261" s="7" t="n">
        <v>42</v>
      </c>
      <c r="G261" s="6" t="n">
        <v>5.01</v>
      </c>
      <c r="H261" s="6" t="n">
        <v>27</v>
      </c>
      <c r="I261" s="6" t="n">
        <v>210.42</v>
      </c>
      <c r="J261" s="6" t="n">
        <v>183.42</v>
      </c>
    </row>
    <row collapsed="false" customFormat="false" customHeight="false" hidden="false" ht="12.1" outlineLevel="0" r="262">
      <c r="A262" s="43" t="n">
        <v>47379</v>
      </c>
      <c r="B262" s="16" t="s">
        <v>536</v>
      </c>
      <c r="C262" s="16" t="s">
        <v>108</v>
      </c>
      <c r="D262" s="16" t="s">
        <v>109</v>
      </c>
      <c r="E262" s="6" t="n">
        <v>1000</v>
      </c>
      <c r="F262" s="7" t="n">
        <v>21</v>
      </c>
      <c r="G262" s="6" t="n">
        <v>59.84</v>
      </c>
      <c r="H262" s="6" t="n">
        <v>93</v>
      </c>
      <c r="I262" s="6" t="n">
        <v>1256.64</v>
      </c>
      <c r="J262" s="6" t="n">
        <v>1093.64</v>
      </c>
    </row>
    <row collapsed="false" customFormat="false" customHeight="false" hidden="false" ht="12.1" outlineLevel="0" r="263">
      <c r="A263" s="43" t="n">
        <v>47393</v>
      </c>
      <c r="B263" s="16" t="s">
        <v>869</v>
      </c>
      <c r="C263" s="16" t="s">
        <v>91</v>
      </c>
      <c r="D263" s="16" t="s">
        <v>93</v>
      </c>
      <c r="E263" s="6" t="n">
        <v>1000</v>
      </c>
      <c r="F263" s="7" t="n">
        <v>42</v>
      </c>
      <c r="G263" s="6" t="n">
        <v>3.34</v>
      </c>
      <c r="H263" s="6" t="n">
        <v>18</v>
      </c>
      <c r="I263" s="6" t="n">
        <v>140.28</v>
      </c>
      <c r="J263" s="6" t="n">
        <v>122.28</v>
      </c>
    </row>
    <row collapsed="false" customFormat="false" customHeight="false" hidden="false" ht="12.1" outlineLevel="0" r="264">
      <c r="A264" s="43" t="n">
        <v>47407</v>
      </c>
      <c r="B264" s="16" t="s">
        <v>536</v>
      </c>
      <c r="C264" s="16" t="s">
        <v>112</v>
      </c>
      <c r="D264" s="16" t="s">
        <v>113</v>
      </c>
      <c r="E264" s="6" t="n">
        <v>1000</v>
      </c>
      <c r="F264" s="7" t="n">
        <v>20</v>
      </c>
      <c r="G264" s="6" t="n">
        <v>64.82</v>
      </c>
      <c r="H264" s="6" t="n">
        <v>169</v>
      </c>
      <c r="I264" s="6" t="n">
        <v>1296.4</v>
      </c>
      <c r="J264" s="6" t="n">
        <v>1127.4</v>
      </c>
    </row>
    <row collapsed="false" customFormat="false" customHeight="false" hidden="false" ht="12.1" outlineLevel="0" r="265">
      <c r="A265" s="43" t="n">
        <v>47407</v>
      </c>
      <c r="B265" s="16" t="s">
        <v>643</v>
      </c>
      <c r="C265" s="16" t="s">
        <v>124</v>
      </c>
      <c r="D265" s="16" t="s">
        <v>125</v>
      </c>
      <c r="E265" s="6" t="n">
        <v>1000</v>
      </c>
      <c r="F265" s="7" t="n">
        <v>9</v>
      </c>
      <c r="G265" s="6" t="n">
        <v>64.82</v>
      </c>
      <c r="H265" s="6" t="n">
        <v>76</v>
      </c>
      <c r="I265" s="6" t="n">
        <v>583.38</v>
      </c>
      <c r="J265" s="6" t="n">
        <v>507.38</v>
      </c>
    </row>
    <row collapsed="false" customFormat="false" customHeight="false" hidden="false" ht="12.1" outlineLevel="0" r="266">
      <c r="A266" s="43" t="n">
        <v>47423</v>
      </c>
      <c r="B266" s="16" t="s">
        <v>869</v>
      </c>
      <c r="C266" s="16" t="s">
        <v>91</v>
      </c>
      <c r="D266" s="16" t="s">
        <v>93</v>
      </c>
      <c r="E266" s="6" t="n">
        <v>1000</v>
      </c>
      <c r="F266" s="7" t="n">
        <v>42</v>
      </c>
      <c r="G266" s="6" t="n">
        <v>3.34</v>
      </c>
      <c r="H266" s="6" t="n">
        <v>18</v>
      </c>
      <c r="I266" s="6" t="n">
        <v>140.28</v>
      </c>
      <c r="J266" s="6" t="n">
        <v>122.28</v>
      </c>
    </row>
    <row collapsed="false" customFormat="false" customHeight="false" hidden="false" ht="12.1" outlineLevel="0" r="267">
      <c r="A267" s="43" t="n">
        <v>47442</v>
      </c>
      <c r="B267" s="16" t="s">
        <v>536</v>
      </c>
      <c r="C267" s="16" t="s">
        <v>104</v>
      </c>
      <c r="D267" s="16" t="s">
        <v>105</v>
      </c>
      <c r="E267" s="6" t="n">
        <v>1000</v>
      </c>
      <c r="F267" s="7" t="n">
        <v>26</v>
      </c>
      <c r="G267" s="6" t="n">
        <v>61.08</v>
      </c>
      <c r="H267" s="6" t="n">
        <v>135</v>
      </c>
      <c r="I267" s="6" t="n">
        <v>1588.08</v>
      </c>
      <c r="J267" s="6" t="n">
        <v>1382.08</v>
      </c>
    </row>
    <row collapsed="false" customFormat="false" customHeight="false" hidden="false" ht="12.1" outlineLevel="0" r="268">
      <c r="A268" s="43" t="n">
        <v>47449</v>
      </c>
      <c r="B268" s="16" t="s">
        <v>536</v>
      </c>
      <c r="C268" s="16" t="s">
        <v>116</v>
      </c>
      <c r="D268" s="16" t="s">
        <v>117</v>
      </c>
      <c r="E268" s="6" t="n">
        <v>1000</v>
      </c>
      <c r="F268" s="7" t="n">
        <v>19</v>
      </c>
      <c r="G268" s="6" t="n">
        <v>61.08</v>
      </c>
      <c r="H268" s="6" t="n">
        <v>71</v>
      </c>
      <c r="I268" s="6" t="n">
        <v>1160.52</v>
      </c>
      <c r="J268" s="6" t="n">
        <v>1010.52</v>
      </c>
    </row>
    <row collapsed="false" customFormat="false" customHeight="false" hidden="false" ht="12.1" outlineLevel="0" r="269">
      <c r="A269" s="43" t="n">
        <v>47453</v>
      </c>
      <c r="B269" s="16" t="s">
        <v>869</v>
      </c>
      <c r="C269" s="16" t="s">
        <v>91</v>
      </c>
      <c r="D269" s="16" t="s">
        <v>93</v>
      </c>
      <c r="E269" s="6" t="n">
        <v>1000</v>
      </c>
      <c r="F269" s="7" t="n">
        <v>42</v>
      </c>
      <c r="G269" s="6" t="n">
        <v>3.34</v>
      </c>
      <c r="H269" s="6" t="n">
        <v>18</v>
      </c>
      <c r="I269" s="6" t="n">
        <v>140.28</v>
      </c>
      <c r="J269" s="6" t="n">
        <v>122.28</v>
      </c>
    </row>
    <row collapsed="false" customFormat="false" customHeight="false" hidden="false" ht="12.1" outlineLevel="0" r="270">
      <c r="A270" s="43" t="n">
        <v>47470</v>
      </c>
      <c r="B270" s="16" t="s">
        <v>536</v>
      </c>
      <c r="C270" s="16" t="s">
        <v>120</v>
      </c>
      <c r="D270" s="16" t="s">
        <v>121</v>
      </c>
      <c r="E270" s="6" t="n">
        <v>1000</v>
      </c>
      <c r="F270" s="7" t="n">
        <v>10</v>
      </c>
      <c r="G270" s="6" t="n">
        <v>59.84</v>
      </c>
      <c r="H270" s="6" t="n">
        <v>70</v>
      </c>
      <c r="I270" s="6" t="n">
        <v>598.4</v>
      </c>
      <c r="J270" s="6" t="n">
        <v>520.4</v>
      </c>
    </row>
    <row collapsed="false" customFormat="false" customHeight="false" hidden="false" ht="12.1" outlineLevel="0" r="271">
      <c r="A271" s="43" t="n">
        <v>47483</v>
      </c>
      <c r="B271" s="16" t="s">
        <v>869</v>
      </c>
      <c r="C271" s="16" t="s">
        <v>91</v>
      </c>
      <c r="D271" s="16" t="s">
        <v>93</v>
      </c>
      <c r="E271" s="6" t="n">
        <v>1000</v>
      </c>
      <c r="F271" s="7" t="n">
        <v>42</v>
      </c>
      <c r="G271" s="6" t="n">
        <v>1.67</v>
      </c>
      <c r="H271" s="6" t="n">
        <v>9</v>
      </c>
      <c r="I271" s="6" t="n">
        <v>70.14</v>
      </c>
      <c r="J271" s="6" t="n">
        <v>61.14</v>
      </c>
    </row>
    <row collapsed="false" customFormat="false" customHeight="false" hidden="false" ht="12.1" outlineLevel="0" r="272">
      <c r="A272" s="43" t="n">
        <v>47505</v>
      </c>
      <c r="B272" s="16" t="s">
        <v>536</v>
      </c>
      <c r="C272" s="16" t="s">
        <v>96</v>
      </c>
      <c r="D272" s="16" t="s">
        <v>97</v>
      </c>
      <c r="E272" s="6" t="n">
        <v>1000</v>
      </c>
      <c r="F272" s="7" t="n">
        <v>57</v>
      </c>
      <c r="G272" s="6" t="n">
        <v>30.42</v>
      </c>
      <c r="H272" s="6" t="n">
        <v>142</v>
      </c>
      <c r="I272" s="6" t="n">
        <v>1733.94</v>
      </c>
      <c r="J272" s="6" t="n">
        <v>1508.94</v>
      </c>
    </row>
    <row collapsed="false" customFormat="false" customHeight="false" hidden="false" ht="12.1" outlineLevel="0" r="273">
      <c r="A273" s="43" t="n">
        <v>47513</v>
      </c>
      <c r="B273" s="16" t="s">
        <v>869</v>
      </c>
      <c r="C273" s="16" t="s">
        <v>91</v>
      </c>
      <c r="D273" s="16" t="s">
        <v>93</v>
      </c>
      <c r="E273" s="6" t="n">
        <v>1000</v>
      </c>
      <c r="F273" s="7" t="n">
        <v>42</v>
      </c>
      <c r="G273" s="6" t="n">
        <v>1.67</v>
      </c>
      <c r="H273" s="6" t="n">
        <v>9</v>
      </c>
      <c r="I273" s="6" t="n">
        <v>70.14</v>
      </c>
      <c r="J273" s="6" t="n">
        <v>61.14</v>
      </c>
    </row>
    <row collapsed="false" customFormat="false" customHeight="false" hidden="false" ht="12.1" outlineLevel="0" r="274">
      <c r="A274" s="43" t="n">
        <v>47519</v>
      </c>
      <c r="B274" s="16" t="s">
        <v>536</v>
      </c>
      <c r="C274" s="16" t="s">
        <v>100</v>
      </c>
      <c r="D274" s="16" t="s">
        <v>101</v>
      </c>
      <c r="E274" s="6" t="n">
        <v>1000</v>
      </c>
      <c r="F274" s="7" t="n">
        <v>55</v>
      </c>
      <c r="G274" s="6" t="n">
        <v>34.9</v>
      </c>
      <c r="H274" s="6" t="n">
        <v>150</v>
      </c>
      <c r="I274" s="6" t="n">
        <v>1919.5</v>
      </c>
      <c r="J274" s="6" t="n">
        <v>1669.5</v>
      </c>
    </row>
    <row collapsed="false" customFormat="false" customHeight="false" hidden="false" ht="12.1" outlineLevel="0" r="275">
      <c r="A275" s="43" t="n">
        <v>47543</v>
      </c>
      <c r="B275" s="16" t="s">
        <v>869</v>
      </c>
      <c r="C275" s="16" t="s">
        <v>91</v>
      </c>
      <c r="D275" s="16" t="s">
        <v>93</v>
      </c>
      <c r="E275" s="6" t="n">
        <v>1000</v>
      </c>
      <c r="F275" s="7" t="n">
        <v>42</v>
      </c>
      <c r="G275" s="6" t="n">
        <v>1.67</v>
      </c>
      <c r="H275" s="6" t="n">
        <v>9</v>
      </c>
      <c r="I275" s="6" t="n">
        <v>70.14</v>
      </c>
      <c r="J275" s="6" t="n">
        <v>61.14</v>
      </c>
    </row>
    <row collapsed="false" customFormat="false" customHeight="false" hidden="false" ht="12.1" outlineLevel="0" r="276">
      <c r="A276" s="43" t="n">
        <v>47561</v>
      </c>
      <c r="B276" s="16" t="s">
        <v>536</v>
      </c>
      <c r="C276" s="16" t="s">
        <v>108</v>
      </c>
      <c r="D276" s="16" t="s">
        <v>109</v>
      </c>
      <c r="E276" s="6" t="n">
        <v>1000</v>
      </c>
      <c r="F276" s="7" t="n">
        <v>21</v>
      </c>
      <c r="G276" s="6" t="n">
        <v>59.84</v>
      </c>
      <c r="H276" s="6" t="n">
        <v>93</v>
      </c>
      <c r="I276" s="6" t="n">
        <v>1256.64</v>
      </c>
      <c r="J276" s="6" t="n">
        <v>1093.64</v>
      </c>
    </row>
    <row collapsed="false" customFormat="false" customHeight="false" hidden="false" ht="12.1" outlineLevel="0" r="277">
      <c r="A277" s="43" t="n">
        <v>47589</v>
      </c>
      <c r="B277" s="16" t="s">
        <v>536</v>
      </c>
      <c r="C277" s="16" t="s">
        <v>112</v>
      </c>
      <c r="D277" s="16" t="s">
        <v>113</v>
      </c>
      <c r="E277" s="6" t="n">
        <v>1000</v>
      </c>
      <c r="F277" s="7" t="n">
        <v>20</v>
      </c>
      <c r="G277" s="6" t="n">
        <v>64.82</v>
      </c>
      <c r="H277" s="6" t="n">
        <v>169</v>
      </c>
      <c r="I277" s="6" t="n">
        <v>1296.4</v>
      </c>
      <c r="J277" s="6" t="n">
        <v>1127.4</v>
      </c>
    </row>
    <row collapsed="false" customFormat="false" customHeight="false" hidden="false" ht="12.1" outlineLevel="0" r="278">
      <c r="A278" s="43" t="n">
        <v>47589</v>
      </c>
      <c r="B278" s="16" t="s">
        <v>643</v>
      </c>
      <c r="C278" s="16" t="s">
        <v>124</v>
      </c>
      <c r="D278" s="16" t="s">
        <v>125</v>
      </c>
      <c r="E278" s="6" t="n">
        <v>1000</v>
      </c>
      <c r="F278" s="7" t="n">
        <v>9</v>
      </c>
      <c r="G278" s="6" t="n">
        <v>64.82</v>
      </c>
      <c r="H278" s="6" t="n">
        <v>76</v>
      </c>
      <c r="I278" s="6" t="n">
        <v>583.38</v>
      </c>
      <c r="J278" s="6" t="n">
        <v>507.38</v>
      </c>
    </row>
    <row collapsed="false" customFormat="false" customHeight="false" hidden="false" ht="12.1" outlineLevel="0" r="279">
      <c r="A279" s="43" t="n">
        <v>47624</v>
      </c>
      <c r="B279" s="16" t="s">
        <v>536</v>
      </c>
      <c r="C279" s="16" t="s">
        <v>104</v>
      </c>
      <c r="D279" s="16" t="s">
        <v>105</v>
      </c>
      <c r="E279" s="6" t="n">
        <v>1000</v>
      </c>
      <c r="F279" s="7" t="n">
        <v>26</v>
      </c>
      <c r="G279" s="6" t="n">
        <v>61.08</v>
      </c>
      <c r="H279" s="6" t="n">
        <v>135</v>
      </c>
      <c r="I279" s="6" t="n">
        <v>1588.08</v>
      </c>
      <c r="J279" s="6" t="n">
        <v>1382.08</v>
      </c>
    </row>
    <row collapsed="false" customFormat="false" customHeight="false" hidden="false" ht="12.1" outlineLevel="0" r="280">
      <c r="A280" s="43" t="n">
        <v>47631</v>
      </c>
      <c r="B280" s="16" t="s">
        <v>536</v>
      </c>
      <c r="C280" s="16" t="s">
        <v>116</v>
      </c>
      <c r="D280" s="16" t="s">
        <v>117</v>
      </c>
      <c r="E280" s="6" t="n">
        <v>1000</v>
      </c>
      <c r="F280" s="7" t="n">
        <v>19</v>
      </c>
      <c r="G280" s="6" t="n">
        <v>61.08</v>
      </c>
      <c r="H280" s="6" t="n">
        <v>71</v>
      </c>
      <c r="I280" s="6" t="n">
        <v>1160.52</v>
      </c>
      <c r="J280" s="6" t="n">
        <v>1010.52</v>
      </c>
    </row>
    <row collapsed="false" customFormat="false" customHeight="false" hidden="false" ht="12.1" outlineLevel="0" r="281">
      <c r="A281" s="43" t="n">
        <v>47652</v>
      </c>
      <c r="B281" s="16" t="s">
        <v>536</v>
      </c>
      <c r="C281" s="16" t="s">
        <v>120</v>
      </c>
      <c r="D281" s="16" t="s">
        <v>121</v>
      </c>
      <c r="E281" s="6" t="n">
        <v>1000</v>
      </c>
      <c r="F281" s="7" t="n">
        <v>10</v>
      </c>
      <c r="G281" s="6" t="n">
        <v>59.84</v>
      </c>
      <c r="H281" s="6" t="n">
        <v>70</v>
      </c>
      <c r="I281" s="6" t="n">
        <v>598.4</v>
      </c>
      <c r="J281" s="6" t="n">
        <v>520.4</v>
      </c>
    </row>
    <row collapsed="false" customFormat="false" customHeight="false" hidden="false" ht="12.1" outlineLevel="0" r="282">
      <c r="A282" s="43" t="n">
        <v>47687</v>
      </c>
      <c r="B282" s="16" t="s">
        <v>536</v>
      </c>
      <c r="C282" s="16" t="s">
        <v>96</v>
      </c>
      <c r="D282" s="16" t="s">
        <v>97</v>
      </c>
      <c r="E282" s="6" t="n">
        <v>1000</v>
      </c>
      <c r="F282" s="7" t="n">
        <v>57</v>
      </c>
      <c r="G282" s="6" t="n">
        <v>30.42</v>
      </c>
      <c r="H282" s="6" t="n">
        <v>142</v>
      </c>
      <c r="I282" s="6" t="n">
        <v>1733.94</v>
      </c>
      <c r="J282" s="6" t="n">
        <v>1508.94</v>
      </c>
    </row>
    <row collapsed="false" customFormat="false" customHeight="false" hidden="false" ht="12.1" outlineLevel="0" r="283">
      <c r="A283" s="43" t="n">
        <v>47701</v>
      </c>
      <c r="B283" s="16" t="s">
        <v>536</v>
      </c>
      <c r="C283" s="16" t="s">
        <v>100</v>
      </c>
      <c r="D283" s="16" t="s">
        <v>101</v>
      </c>
      <c r="E283" s="6" t="n">
        <v>1000</v>
      </c>
      <c r="F283" s="7" t="n">
        <v>55</v>
      </c>
      <c r="G283" s="6" t="n">
        <v>34.9</v>
      </c>
      <c r="H283" s="6" t="n">
        <v>150</v>
      </c>
      <c r="I283" s="6" t="n">
        <v>1919.5</v>
      </c>
      <c r="J283" s="6" t="n">
        <v>1669.5</v>
      </c>
    </row>
    <row collapsed="false" customFormat="false" customHeight="false" hidden="false" ht="12.1" outlineLevel="0" r="284">
      <c r="A284" s="43" t="n">
        <v>47743</v>
      </c>
      <c r="B284" s="16" t="s">
        <v>536</v>
      </c>
      <c r="C284" s="16" t="s">
        <v>108</v>
      </c>
      <c r="D284" s="16" t="s">
        <v>109</v>
      </c>
      <c r="E284" s="6" t="n">
        <v>1000</v>
      </c>
      <c r="F284" s="7" t="n">
        <v>21</v>
      </c>
      <c r="G284" s="6" t="n">
        <v>59.84</v>
      </c>
      <c r="H284" s="6" t="n">
        <v>93</v>
      </c>
      <c r="I284" s="6" t="n">
        <v>1256.64</v>
      </c>
      <c r="J284" s="6" t="n">
        <v>1093.64</v>
      </c>
    </row>
    <row collapsed="false" customFormat="false" customHeight="false" hidden="false" ht="12.1" outlineLevel="0" r="285">
      <c r="A285" s="43" t="n">
        <v>47771</v>
      </c>
      <c r="B285" s="16" t="s">
        <v>536</v>
      </c>
      <c r="C285" s="16" t="s">
        <v>112</v>
      </c>
      <c r="D285" s="16" t="s">
        <v>113</v>
      </c>
      <c r="E285" s="6" t="n">
        <v>1000</v>
      </c>
      <c r="F285" s="7" t="n">
        <v>20</v>
      </c>
      <c r="G285" s="6" t="n">
        <v>64.82</v>
      </c>
      <c r="H285" s="6" t="n">
        <v>169</v>
      </c>
      <c r="I285" s="6" t="n">
        <v>1296.4</v>
      </c>
      <c r="J285" s="6" t="n">
        <v>1127.4</v>
      </c>
    </row>
    <row collapsed="false" customFormat="false" customHeight="false" hidden="false" ht="12.1" outlineLevel="0" r="286">
      <c r="A286" s="43" t="n">
        <v>47771</v>
      </c>
      <c r="B286" s="16" t="s">
        <v>643</v>
      </c>
      <c r="C286" s="16" t="s">
        <v>124</v>
      </c>
      <c r="D286" s="16" t="s">
        <v>125</v>
      </c>
      <c r="E286" s="6" t="n">
        <v>1000</v>
      </c>
      <c r="F286" s="7" t="n">
        <v>9</v>
      </c>
      <c r="G286" s="6" t="n">
        <v>64.82</v>
      </c>
      <c r="H286" s="6" t="n">
        <v>76</v>
      </c>
      <c r="I286" s="6" t="n">
        <v>583.38</v>
      </c>
      <c r="J286" s="6" t="n">
        <v>507.38</v>
      </c>
    </row>
    <row collapsed="false" customFormat="false" customHeight="false" hidden="false" ht="12.1" outlineLevel="0" r="287">
      <c r="A287" s="43" t="n">
        <v>47806</v>
      </c>
      <c r="B287" s="16" t="s">
        <v>536</v>
      </c>
      <c r="C287" s="16" t="s">
        <v>104</v>
      </c>
      <c r="D287" s="16" t="s">
        <v>105</v>
      </c>
      <c r="E287" s="6" t="n">
        <v>1000</v>
      </c>
      <c r="F287" s="7" t="n">
        <v>26</v>
      </c>
      <c r="G287" s="6" t="n">
        <v>61.08</v>
      </c>
      <c r="H287" s="6" t="n">
        <v>135</v>
      </c>
      <c r="I287" s="6" t="n">
        <v>1588.08</v>
      </c>
      <c r="J287" s="6" t="n">
        <v>1382.08</v>
      </c>
    </row>
    <row collapsed="false" customFormat="false" customHeight="false" hidden="false" ht="12.1" outlineLevel="0" r="288">
      <c r="A288" s="43" t="n">
        <v>47813</v>
      </c>
      <c r="B288" s="16" t="s">
        <v>536</v>
      </c>
      <c r="C288" s="16" t="s">
        <v>116</v>
      </c>
      <c r="D288" s="16" t="s">
        <v>117</v>
      </c>
      <c r="E288" s="6" t="n">
        <v>1000</v>
      </c>
      <c r="F288" s="7" t="n">
        <v>19</v>
      </c>
      <c r="G288" s="6" t="n">
        <v>61.08</v>
      </c>
      <c r="H288" s="6" t="n">
        <v>71</v>
      </c>
      <c r="I288" s="6" t="n">
        <v>1160.52</v>
      </c>
      <c r="J288" s="6" t="n">
        <v>1010.52</v>
      </c>
    </row>
    <row collapsed="false" customFormat="false" customHeight="false" hidden="false" ht="12.1" outlineLevel="0" r="289">
      <c r="A289" s="43" t="n">
        <v>47834</v>
      </c>
      <c r="B289" s="16" t="s">
        <v>536</v>
      </c>
      <c r="C289" s="16" t="s">
        <v>120</v>
      </c>
      <c r="D289" s="16" t="s">
        <v>121</v>
      </c>
      <c r="E289" s="6" t="n">
        <v>1000</v>
      </c>
      <c r="F289" s="7" t="n">
        <v>10</v>
      </c>
      <c r="G289" s="6" t="n">
        <v>59.84</v>
      </c>
      <c r="H289" s="6" t="n">
        <v>70</v>
      </c>
      <c r="I289" s="6" t="n">
        <v>598.4</v>
      </c>
      <c r="J289" s="6" t="n">
        <v>520.4</v>
      </c>
    </row>
    <row collapsed="false" customFormat="false" customHeight="false" hidden="false" ht="12.1" outlineLevel="0" r="290">
      <c r="A290" s="43" t="n">
        <v>47869</v>
      </c>
      <c r="B290" s="16" t="s">
        <v>536</v>
      </c>
      <c r="C290" s="16" t="s">
        <v>96</v>
      </c>
      <c r="D290" s="16" t="s">
        <v>97</v>
      </c>
      <c r="E290" s="6" t="n">
        <v>1000</v>
      </c>
      <c r="F290" s="7" t="n">
        <v>57</v>
      </c>
      <c r="G290" s="6" t="n">
        <v>30.42</v>
      </c>
      <c r="H290" s="6" t="n">
        <v>142</v>
      </c>
      <c r="I290" s="6" t="n">
        <v>1733.94</v>
      </c>
      <c r="J290" s="6" t="n">
        <v>1508.94</v>
      </c>
    </row>
    <row collapsed="false" customFormat="false" customHeight="false" hidden="false" ht="12.1" outlineLevel="0" r="291">
      <c r="A291" s="43" t="n">
        <v>47883</v>
      </c>
      <c r="B291" s="16" t="s">
        <v>536</v>
      </c>
      <c r="C291" s="16" t="s">
        <v>100</v>
      </c>
      <c r="D291" s="16" t="s">
        <v>101</v>
      </c>
      <c r="E291" s="6" t="n">
        <v>1000</v>
      </c>
      <c r="F291" s="7" t="n">
        <v>55</v>
      </c>
      <c r="G291" s="6" t="n">
        <v>34.9</v>
      </c>
      <c r="H291" s="6" t="n">
        <v>150</v>
      </c>
      <c r="I291" s="6" t="n">
        <v>1919.5</v>
      </c>
      <c r="J291" s="6" t="n">
        <v>1669.5</v>
      </c>
    </row>
    <row collapsed="false" customFormat="false" customHeight="false" hidden="false" ht="12.1" outlineLevel="0" r="292">
      <c r="A292" s="43" t="n">
        <v>47925</v>
      </c>
      <c r="B292" s="16" t="s">
        <v>536</v>
      </c>
      <c r="C292" s="16" t="s">
        <v>108</v>
      </c>
      <c r="D292" s="16" t="s">
        <v>109</v>
      </c>
      <c r="E292" s="6" t="n">
        <v>1000</v>
      </c>
      <c r="F292" s="7" t="n">
        <v>21</v>
      </c>
      <c r="G292" s="6" t="n">
        <v>59.84</v>
      </c>
      <c r="H292" s="6" t="n">
        <v>93</v>
      </c>
      <c r="I292" s="6" t="n">
        <v>1256.64</v>
      </c>
      <c r="J292" s="6" t="n">
        <v>1093.64</v>
      </c>
    </row>
    <row collapsed="false" customFormat="false" customHeight="false" hidden="false" ht="12.1" outlineLevel="0" r="293">
      <c r="A293" s="43" t="n">
        <v>47953</v>
      </c>
      <c r="B293" s="16" t="s">
        <v>536</v>
      </c>
      <c r="C293" s="16" t="s">
        <v>112</v>
      </c>
      <c r="D293" s="16" t="s">
        <v>113</v>
      </c>
      <c r="E293" s="6" t="n">
        <v>1000</v>
      </c>
      <c r="F293" s="7" t="n">
        <v>20</v>
      </c>
      <c r="G293" s="6" t="n">
        <v>64.82</v>
      </c>
      <c r="H293" s="6" t="n">
        <v>169</v>
      </c>
      <c r="I293" s="6" t="n">
        <v>1296.4</v>
      </c>
      <c r="J293" s="6" t="n">
        <v>1127.4</v>
      </c>
    </row>
    <row collapsed="false" customFormat="false" customHeight="false" hidden="false" ht="12.1" outlineLevel="0" r="294">
      <c r="A294" s="43" t="n">
        <v>47953</v>
      </c>
      <c r="B294" s="16" t="s">
        <v>643</v>
      </c>
      <c r="C294" s="16" t="s">
        <v>124</v>
      </c>
      <c r="D294" s="16" t="s">
        <v>125</v>
      </c>
      <c r="E294" s="6" t="n">
        <v>1000</v>
      </c>
      <c r="F294" s="7" t="n">
        <v>9</v>
      </c>
      <c r="G294" s="6" t="n">
        <v>64.82</v>
      </c>
      <c r="H294" s="6" t="n">
        <v>76</v>
      </c>
      <c r="I294" s="6" t="n">
        <v>583.38</v>
      </c>
      <c r="J294" s="6" t="n">
        <v>507.38</v>
      </c>
    </row>
    <row collapsed="false" customFormat="false" customHeight="false" hidden="false" ht="12.1" outlineLevel="0" r="295">
      <c r="A295" s="43" t="n">
        <v>47988</v>
      </c>
      <c r="B295" s="16" t="s">
        <v>536</v>
      </c>
      <c r="C295" s="16" t="s">
        <v>104</v>
      </c>
      <c r="D295" s="16" t="s">
        <v>105</v>
      </c>
      <c r="E295" s="6" t="n">
        <v>1000</v>
      </c>
      <c r="F295" s="7" t="n">
        <v>26</v>
      </c>
      <c r="G295" s="6" t="n">
        <v>61.08</v>
      </c>
      <c r="H295" s="6" t="n">
        <v>135</v>
      </c>
      <c r="I295" s="6" t="n">
        <v>1588.08</v>
      </c>
      <c r="J295" s="6" t="n">
        <v>1382.08</v>
      </c>
    </row>
    <row collapsed="false" customFormat="false" customHeight="false" hidden="false" ht="12.1" outlineLevel="0" r="296">
      <c r="A296" s="43" t="n">
        <v>47995</v>
      </c>
      <c r="B296" s="16" t="s">
        <v>536</v>
      </c>
      <c r="C296" s="16" t="s">
        <v>116</v>
      </c>
      <c r="D296" s="16" t="s">
        <v>117</v>
      </c>
      <c r="E296" s="6" t="n">
        <v>1000</v>
      </c>
      <c r="F296" s="7" t="n">
        <v>19</v>
      </c>
      <c r="G296" s="6" t="n">
        <v>61.08</v>
      </c>
      <c r="H296" s="6" t="n">
        <v>71</v>
      </c>
      <c r="I296" s="6" t="n">
        <v>1160.52</v>
      </c>
      <c r="J296" s="6" t="n">
        <v>1010.52</v>
      </c>
    </row>
    <row collapsed="false" customFormat="false" customHeight="false" hidden="false" ht="12.1" outlineLevel="0" r="297">
      <c r="A297" s="43" t="n">
        <v>48016</v>
      </c>
      <c r="B297" s="16" t="s">
        <v>536</v>
      </c>
      <c r="C297" s="16" t="s">
        <v>120</v>
      </c>
      <c r="D297" s="16" t="s">
        <v>121</v>
      </c>
      <c r="E297" s="6" t="n">
        <v>1000</v>
      </c>
      <c r="F297" s="7" t="n">
        <v>10</v>
      </c>
      <c r="G297" s="6" t="n">
        <v>59.84</v>
      </c>
      <c r="H297" s="6" t="n">
        <v>70</v>
      </c>
      <c r="I297" s="6" t="n">
        <v>598.4</v>
      </c>
      <c r="J297" s="6" t="n">
        <v>520.4</v>
      </c>
    </row>
    <row collapsed="false" customFormat="false" customHeight="false" hidden="false" ht="12.1" outlineLevel="0" r="298">
      <c r="A298" s="43" t="n">
        <v>48051</v>
      </c>
      <c r="B298" s="16" t="s">
        <v>536</v>
      </c>
      <c r="C298" s="16" t="s">
        <v>96</v>
      </c>
      <c r="D298" s="16" t="s">
        <v>97</v>
      </c>
      <c r="E298" s="6" t="n">
        <v>1000</v>
      </c>
      <c r="F298" s="7" t="n">
        <v>57</v>
      </c>
      <c r="G298" s="6" t="n">
        <v>30.42</v>
      </c>
      <c r="H298" s="6" t="n">
        <v>142</v>
      </c>
      <c r="I298" s="6" t="n">
        <v>1733.94</v>
      </c>
      <c r="J298" s="6" t="n">
        <v>1508.94</v>
      </c>
    </row>
    <row collapsed="false" customFormat="false" customHeight="false" hidden="false" ht="12.1" outlineLevel="0" r="299">
      <c r="A299" s="43" t="n">
        <v>48065</v>
      </c>
      <c r="B299" s="16" t="s">
        <v>536</v>
      </c>
      <c r="C299" s="16" t="s">
        <v>100</v>
      </c>
      <c r="D299" s="16" t="s">
        <v>101</v>
      </c>
      <c r="E299" s="6" t="n">
        <v>1000</v>
      </c>
      <c r="F299" s="7" t="n">
        <v>55</v>
      </c>
      <c r="G299" s="6" t="n">
        <v>34.9</v>
      </c>
      <c r="H299" s="6" t="n">
        <v>150</v>
      </c>
      <c r="I299" s="6" t="n">
        <v>1919.5</v>
      </c>
      <c r="J299" s="6" t="n">
        <v>1669.5</v>
      </c>
    </row>
    <row collapsed="false" customFormat="false" customHeight="false" hidden="false" ht="12.1" outlineLevel="0" r="300">
      <c r="A300" s="43" t="n">
        <v>48107</v>
      </c>
      <c r="B300" s="16" t="s">
        <v>536</v>
      </c>
      <c r="C300" s="16" t="s">
        <v>108</v>
      </c>
      <c r="D300" s="16" t="s">
        <v>109</v>
      </c>
      <c r="E300" s="6" t="n">
        <v>1000</v>
      </c>
      <c r="F300" s="7" t="n">
        <v>21</v>
      </c>
      <c r="G300" s="6" t="n">
        <v>59.84</v>
      </c>
      <c r="H300" s="6" t="n">
        <v>93</v>
      </c>
      <c r="I300" s="6" t="n">
        <v>1256.64</v>
      </c>
      <c r="J300" s="6" t="n">
        <v>1093.64</v>
      </c>
    </row>
    <row collapsed="false" customFormat="false" customHeight="false" hidden="false" ht="12.1" outlineLevel="0" r="301">
      <c r="A301" s="43" t="n">
        <v>48135</v>
      </c>
      <c r="B301" s="16" t="s">
        <v>536</v>
      </c>
      <c r="C301" s="16" t="s">
        <v>112</v>
      </c>
      <c r="D301" s="16" t="s">
        <v>113</v>
      </c>
      <c r="E301" s="6" t="n">
        <v>1000</v>
      </c>
      <c r="F301" s="7" t="n">
        <v>20</v>
      </c>
      <c r="G301" s="6" t="n">
        <v>64.82</v>
      </c>
      <c r="H301" s="6" t="n">
        <v>169</v>
      </c>
      <c r="I301" s="6" t="n">
        <v>1296.4</v>
      </c>
      <c r="J301" s="6" t="n">
        <v>1127.4</v>
      </c>
    </row>
    <row collapsed="false" customFormat="false" customHeight="false" hidden="false" ht="12.1" outlineLevel="0" r="302">
      <c r="A302" s="43" t="n">
        <v>48135</v>
      </c>
      <c r="B302" s="16" t="s">
        <v>643</v>
      </c>
      <c r="C302" s="16" t="s">
        <v>124</v>
      </c>
      <c r="D302" s="16" t="s">
        <v>125</v>
      </c>
      <c r="E302" s="6" t="n">
        <v>1000</v>
      </c>
      <c r="F302" s="7" t="n">
        <v>9</v>
      </c>
      <c r="G302" s="6" t="n">
        <v>64.82</v>
      </c>
      <c r="H302" s="6" t="n">
        <v>76</v>
      </c>
      <c r="I302" s="6" t="n">
        <v>583.38</v>
      </c>
      <c r="J302" s="6" t="n">
        <v>507.38</v>
      </c>
    </row>
    <row collapsed="false" customFormat="false" customHeight="false" hidden="false" ht="12.1" outlineLevel="0" r="303">
      <c r="A303" s="43" t="n">
        <v>48170</v>
      </c>
      <c r="B303" s="16" t="s">
        <v>536</v>
      </c>
      <c r="C303" s="16" t="s">
        <v>104</v>
      </c>
      <c r="D303" s="16" t="s">
        <v>105</v>
      </c>
      <c r="E303" s="6" t="n">
        <v>1000</v>
      </c>
      <c r="F303" s="7" t="n">
        <v>26</v>
      </c>
      <c r="G303" s="6" t="n">
        <v>61.08</v>
      </c>
      <c r="H303" s="6" t="n">
        <v>135</v>
      </c>
      <c r="I303" s="6" t="n">
        <v>1588.08</v>
      </c>
      <c r="J303" s="6" t="n">
        <v>1382.08</v>
      </c>
    </row>
    <row collapsed="false" customFormat="false" customHeight="false" hidden="false" ht="12.1" outlineLevel="0" r="304">
      <c r="A304" s="43" t="n">
        <v>48177</v>
      </c>
      <c r="B304" s="16" t="s">
        <v>536</v>
      </c>
      <c r="C304" s="16" t="s">
        <v>116</v>
      </c>
      <c r="D304" s="16" t="s">
        <v>117</v>
      </c>
      <c r="E304" s="6" t="n">
        <v>1000</v>
      </c>
      <c r="F304" s="7" t="n">
        <v>19</v>
      </c>
      <c r="G304" s="6" t="n">
        <v>61.08</v>
      </c>
      <c r="H304" s="6" t="n">
        <v>71</v>
      </c>
      <c r="I304" s="6" t="n">
        <v>1160.52</v>
      </c>
      <c r="J304" s="6" t="n">
        <v>1010.52</v>
      </c>
    </row>
    <row collapsed="false" customFormat="false" customHeight="false" hidden="false" ht="12.1" outlineLevel="0" r="305">
      <c r="A305" s="43" t="n">
        <v>48198</v>
      </c>
      <c r="B305" s="16" t="s">
        <v>536</v>
      </c>
      <c r="C305" s="16" t="s">
        <v>120</v>
      </c>
      <c r="D305" s="16" t="s">
        <v>121</v>
      </c>
      <c r="E305" s="6" t="n">
        <v>1000</v>
      </c>
      <c r="F305" s="7" t="n">
        <v>10</v>
      </c>
      <c r="G305" s="6" t="n">
        <v>59.84</v>
      </c>
      <c r="H305" s="6" t="n">
        <v>70</v>
      </c>
      <c r="I305" s="6" t="n">
        <v>598.4</v>
      </c>
      <c r="J305" s="6" t="n">
        <v>520.4</v>
      </c>
    </row>
    <row collapsed="false" customFormat="false" customHeight="false" hidden="false" ht="12.1" outlineLevel="0" r="306">
      <c r="A306" s="43" t="n">
        <v>48233</v>
      </c>
      <c r="B306" s="16" t="s">
        <v>536</v>
      </c>
      <c r="C306" s="16" t="s">
        <v>96</v>
      </c>
      <c r="D306" s="16" t="s">
        <v>97</v>
      </c>
      <c r="E306" s="6" t="n">
        <v>1000</v>
      </c>
      <c r="F306" s="7" t="n">
        <v>57</v>
      </c>
      <c r="G306" s="6" t="n">
        <v>30.42</v>
      </c>
      <c r="H306" s="6" t="n">
        <v>142</v>
      </c>
      <c r="I306" s="6" t="n">
        <v>1733.94</v>
      </c>
      <c r="J306" s="6" t="n">
        <v>1508.94</v>
      </c>
    </row>
    <row collapsed="false" customFormat="false" customHeight="false" hidden="false" ht="12.1" outlineLevel="0" r="307">
      <c r="A307" s="43" t="n">
        <v>48247</v>
      </c>
      <c r="B307" s="16" t="s">
        <v>536</v>
      </c>
      <c r="C307" s="16" t="s">
        <v>100</v>
      </c>
      <c r="D307" s="16" t="s">
        <v>101</v>
      </c>
      <c r="E307" s="6" t="n">
        <v>1000</v>
      </c>
      <c r="F307" s="7" t="n">
        <v>55</v>
      </c>
      <c r="G307" s="6" t="n">
        <v>34.9</v>
      </c>
      <c r="H307" s="6" t="n">
        <v>150</v>
      </c>
      <c r="I307" s="6" t="n">
        <v>1919.5</v>
      </c>
      <c r="J307" s="6" t="n">
        <v>1669.5</v>
      </c>
    </row>
    <row collapsed="false" customFormat="false" customHeight="false" hidden="false" ht="12.1" outlineLevel="0" r="308">
      <c r="A308" s="43" t="n">
        <v>48289</v>
      </c>
      <c r="B308" s="16" t="s">
        <v>536</v>
      </c>
      <c r="C308" s="16" t="s">
        <v>108</v>
      </c>
      <c r="D308" s="16" t="s">
        <v>109</v>
      </c>
      <c r="E308" s="6" t="n">
        <v>1000</v>
      </c>
      <c r="F308" s="7" t="n">
        <v>21</v>
      </c>
      <c r="G308" s="6" t="n">
        <v>59.84</v>
      </c>
      <c r="H308" s="6" t="n">
        <v>93</v>
      </c>
      <c r="I308" s="6" t="n">
        <v>1256.64</v>
      </c>
      <c r="J308" s="6" t="n">
        <v>1093.64</v>
      </c>
    </row>
    <row collapsed="false" customFormat="false" customHeight="false" hidden="false" ht="12.1" outlineLevel="0" r="309">
      <c r="A309" s="43" t="n">
        <v>48317</v>
      </c>
      <c r="B309" s="16" t="s">
        <v>536</v>
      </c>
      <c r="C309" s="16" t="s">
        <v>112</v>
      </c>
      <c r="D309" s="16" t="s">
        <v>113</v>
      </c>
      <c r="E309" s="6" t="n">
        <v>1000</v>
      </c>
      <c r="F309" s="7" t="n">
        <v>20</v>
      </c>
      <c r="G309" s="6" t="n">
        <v>64.82</v>
      </c>
      <c r="H309" s="6" t="n">
        <v>169</v>
      </c>
      <c r="I309" s="6" t="n">
        <v>1296.4</v>
      </c>
      <c r="J309" s="6" t="n">
        <v>1127.4</v>
      </c>
    </row>
    <row collapsed="false" customFormat="false" customHeight="false" hidden="false" ht="12.1" outlineLevel="0" r="310">
      <c r="A310" s="43" t="n">
        <v>48317</v>
      </c>
      <c r="B310" s="16" t="s">
        <v>643</v>
      </c>
      <c r="C310" s="16" t="s">
        <v>124</v>
      </c>
      <c r="D310" s="16" t="s">
        <v>125</v>
      </c>
      <c r="E310" s="6" t="n">
        <v>1000</v>
      </c>
      <c r="F310" s="7" t="n">
        <v>9</v>
      </c>
      <c r="G310" s="6" t="n">
        <v>64.82</v>
      </c>
      <c r="H310" s="6" t="n">
        <v>76</v>
      </c>
      <c r="I310" s="6" t="n">
        <v>583.38</v>
      </c>
      <c r="J310" s="6" t="n">
        <v>507.38</v>
      </c>
    </row>
    <row collapsed="false" customFormat="false" customHeight="false" hidden="false" ht="12.1" outlineLevel="0" r="311">
      <c r="A311" s="43" t="n">
        <v>48352</v>
      </c>
      <c r="B311" s="16" t="s">
        <v>536</v>
      </c>
      <c r="C311" s="16" t="s">
        <v>104</v>
      </c>
      <c r="D311" s="16" t="s">
        <v>105</v>
      </c>
      <c r="E311" s="6" t="n">
        <v>1000</v>
      </c>
      <c r="F311" s="7" t="n">
        <v>26</v>
      </c>
      <c r="G311" s="6" t="n">
        <v>61.08</v>
      </c>
      <c r="H311" s="6" t="n">
        <v>135</v>
      </c>
      <c r="I311" s="6" t="n">
        <v>1588.08</v>
      </c>
      <c r="J311" s="6" t="n">
        <v>1382.08</v>
      </c>
    </row>
    <row collapsed="false" customFormat="false" customHeight="false" hidden="false" ht="12.1" outlineLevel="0" r="312">
      <c r="A312" s="43" t="n">
        <v>48359</v>
      </c>
      <c r="B312" s="16" t="s">
        <v>536</v>
      </c>
      <c r="C312" s="16" t="s">
        <v>116</v>
      </c>
      <c r="D312" s="16" t="s">
        <v>117</v>
      </c>
      <c r="E312" s="6" t="n">
        <v>1000</v>
      </c>
      <c r="F312" s="7" t="n">
        <v>19</v>
      </c>
      <c r="G312" s="6" t="n">
        <v>61.08</v>
      </c>
      <c r="H312" s="6" t="n">
        <v>71</v>
      </c>
      <c r="I312" s="6" t="n">
        <v>1160.52</v>
      </c>
      <c r="J312" s="6" t="n">
        <v>1010.52</v>
      </c>
    </row>
    <row collapsed="false" customFormat="false" customHeight="false" hidden="false" ht="12.1" outlineLevel="0" r="313">
      <c r="A313" s="43" t="n">
        <v>48380</v>
      </c>
      <c r="B313" s="16" t="s">
        <v>536</v>
      </c>
      <c r="C313" s="16" t="s">
        <v>120</v>
      </c>
      <c r="D313" s="16" t="s">
        <v>121</v>
      </c>
      <c r="E313" s="6" t="n">
        <v>1000</v>
      </c>
      <c r="F313" s="7" t="n">
        <v>10</v>
      </c>
      <c r="G313" s="6" t="n">
        <v>59.84</v>
      </c>
      <c r="H313" s="6" t="n">
        <v>70</v>
      </c>
      <c r="I313" s="6" t="n">
        <v>598.4</v>
      </c>
      <c r="J313" s="6" t="n">
        <v>520.4</v>
      </c>
    </row>
    <row collapsed="false" customFormat="false" customHeight="false" hidden="false" ht="12.1" outlineLevel="0" r="314">
      <c r="A314" s="43" t="n">
        <v>48415</v>
      </c>
      <c r="B314" s="16" t="s">
        <v>536</v>
      </c>
      <c r="C314" s="16" t="s">
        <v>96</v>
      </c>
      <c r="D314" s="16" t="s">
        <v>97</v>
      </c>
      <c r="E314" s="6" t="n">
        <v>1000</v>
      </c>
      <c r="F314" s="7" t="n">
        <v>57</v>
      </c>
      <c r="G314" s="6" t="n">
        <v>30.42</v>
      </c>
      <c r="H314" s="6" t="n">
        <v>142</v>
      </c>
      <c r="I314" s="6" t="n">
        <v>1733.94</v>
      </c>
      <c r="J314" s="6" t="n">
        <v>1508.94</v>
      </c>
    </row>
    <row collapsed="false" customFormat="false" customHeight="false" hidden="false" ht="12.1" outlineLevel="0" r="315">
      <c r="A315" s="43" t="n">
        <v>48429</v>
      </c>
      <c r="B315" s="16" t="s">
        <v>536</v>
      </c>
      <c r="C315" s="16" t="s">
        <v>100</v>
      </c>
      <c r="D315" s="16" t="s">
        <v>101</v>
      </c>
      <c r="E315" s="6" t="n">
        <v>1000</v>
      </c>
      <c r="F315" s="7" t="n">
        <v>55</v>
      </c>
      <c r="G315" s="6" t="n">
        <v>34.9</v>
      </c>
      <c r="H315" s="6" t="n">
        <v>150</v>
      </c>
      <c r="I315" s="6" t="n">
        <v>1919.5</v>
      </c>
      <c r="J315" s="6" t="n">
        <v>1669.5</v>
      </c>
    </row>
    <row collapsed="false" customFormat="false" customHeight="false" hidden="false" ht="12.1" outlineLevel="0" r="316">
      <c r="A316" s="43" t="n">
        <v>48471</v>
      </c>
      <c r="B316" s="16" t="s">
        <v>536</v>
      </c>
      <c r="C316" s="16" t="s">
        <v>108</v>
      </c>
      <c r="D316" s="16" t="s">
        <v>109</v>
      </c>
      <c r="E316" s="6" t="n">
        <v>1000</v>
      </c>
      <c r="F316" s="7" t="n">
        <v>21</v>
      </c>
      <c r="G316" s="6" t="n">
        <v>59.84</v>
      </c>
      <c r="H316" s="6" t="n">
        <v>93</v>
      </c>
      <c r="I316" s="6" t="n">
        <v>1256.64</v>
      </c>
      <c r="J316" s="6" t="n">
        <v>1093.64</v>
      </c>
    </row>
    <row collapsed="false" customFormat="false" customHeight="false" hidden="false" ht="12.1" outlineLevel="0" r="317">
      <c r="A317" s="43" t="n">
        <v>48499</v>
      </c>
      <c r="B317" s="16" t="s">
        <v>536</v>
      </c>
      <c r="C317" s="16" t="s">
        <v>112</v>
      </c>
      <c r="D317" s="16" t="s">
        <v>113</v>
      </c>
      <c r="E317" s="6" t="n">
        <v>1000</v>
      </c>
      <c r="F317" s="7" t="n">
        <v>20</v>
      </c>
      <c r="G317" s="6" t="n">
        <v>64.82</v>
      </c>
      <c r="H317" s="6" t="n">
        <v>169</v>
      </c>
      <c r="I317" s="6" t="n">
        <v>1296.4</v>
      </c>
      <c r="J317" s="6" t="n">
        <v>1127.4</v>
      </c>
    </row>
    <row collapsed="false" customFormat="false" customHeight="false" hidden="false" ht="12.1" outlineLevel="0" r="318">
      <c r="A318" s="43" t="n">
        <v>48499</v>
      </c>
      <c r="B318" s="16" t="s">
        <v>643</v>
      </c>
      <c r="C318" s="16" t="s">
        <v>124</v>
      </c>
      <c r="D318" s="16" t="s">
        <v>125</v>
      </c>
      <c r="E318" s="6" t="n">
        <v>1000</v>
      </c>
      <c r="F318" s="7" t="n">
        <v>9</v>
      </c>
      <c r="G318" s="6" t="n">
        <v>64.82</v>
      </c>
      <c r="H318" s="6" t="n">
        <v>76</v>
      </c>
      <c r="I318" s="6" t="n">
        <v>583.38</v>
      </c>
      <c r="J318" s="6" t="n">
        <v>507.38</v>
      </c>
    </row>
    <row collapsed="false" customFormat="false" customHeight="false" hidden="false" ht="12.1" outlineLevel="0" r="319">
      <c r="A319" s="43" t="n">
        <v>48534</v>
      </c>
      <c r="B319" s="16" t="s">
        <v>536</v>
      </c>
      <c r="C319" s="16" t="s">
        <v>104</v>
      </c>
      <c r="D319" s="16" t="s">
        <v>105</v>
      </c>
      <c r="E319" s="6" t="n">
        <v>1000</v>
      </c>
      <c r="F319" s="7" t="n">
        <v>26</v>
      </c>
      <c r="G319" s="6" t="n">
        <v>61.08</v>
      </c>
      <c r="H319" s="6" t="n">
        <v>135</v>
      </c>
      <c r="I319" s="6" t="n">
        <v>1588.08</v>
      </c>
      <c r="J319" s="6" t="n">
        <v>1382.08</v>
      </c>
    </row>
    <row collapsed="false" customFormat="false" customHeight="false" hidden="false" ht="12.1" outlineLevel="0" r="320">
      <c r="A320" s="43" t="n">
        <v>48541</v>
      </c>
      <c r="B320" s="16" t="s">
        <v>536</v>
      </c>
      <c r="C320" s="16" t="s">
        <v>116</v>
      </c>
      <c r="D320" s="16" t="s">
        <v>117</v>
      </c>
      <c r="E320" s="6" t="n">
        <v>1000</v>
      </c>
      <c r="F320" s="7" t="n">
        <v>19</v>
      </c>
      <c r="G320" s="6" t="n">
        <v>61.08</v>
      </c>
      <c r="H320" s="6" t="n">
        <v>71</v>
      </c>
      <c r="I320" s="6" t="n">
        <v>1160.52</v>
      </c>
      <c r="J320" s="6" t="n">
        <v>1010.52</v>
      </c>
    </row>
    <row collapsed="false" customFormat="false" customHeight="false" hidden="false" ht="12.1" outlineLevel="0" r="321">
      <c r="A321" s="43" t="n">
        <v>48562</v>
      </c>
      <c r="B321" s="16" t="s">
        <v>536</v>
      </c>
      <c r="C321" s="16" t="s">
        <v>120</v>
      </c>
      <c r="D321" s="16" t="s">
        <v>121</v>
      </c>
      <c r="E321" s="6" t="n">
        <v>1000</v>
      </c>
      <c r="F321" s="7" t="n">
        <v>10</v>
      </c>
      <c r="G321" s="6" t="n">
        <v>59.84</v>
      </c>
      <c r="H321" s="6" t="n">
        <v>70</v>
      </c>
      <c r="I321" s="6" t="n">
        <v>598.4</v>
      </c>
      <c r="J321" s="6" t="n">
        <v>520.4</v>
      </c>
    </row>
    <row collapsed="false" customFormat="false" customHeight="false" hidden="false" ht="12.1" outlineLevel="0" r="322">
      <c r="A322" s="43" t="n">
        <v>48597</v>
      </c>
      <c r="B322" s="16" t="s">
        <v>536</v>
      </c>
      <c r="C322" s="16" t="s">
        <v>96</v>
      </c>
      <c r="D322" s="16" t="s">
        <v>97</v>
      </c>
      <c r="E322" s="6" t="n">
        <v>1000</v>
      </c>
      <c r="F322" s="7" t="n">
        <v>57</v>
      </c>
      <c r="G322" s="6" t="n">
        <v>30.42</v>
      </c>
      <c r="H322" s="6" t="n">
        <v>142</v>
      </c>
      <c r="I322" s="6" t="n">
        <v>1733.94</v>
      </c>
      <c r="J322" s="6" t="n">
        <v>1508.94</v>
      </c>
    </row>
    <row collapsed="false" customFormat="false" customHeight="false" hidden="false" ht="12.1" outlineLevel="0" r="323">
      <c r="A323" s="43" t="n">
        <v>48611</v>
      </c>
      <c r="B323" s="16" t="s">
        <v>536</v>
      </c>
      <c r="C323" s="16" t="s">
        <v>100</v>
      </c>
      <c r="D323" s="16" t="s">
        <v>101</v>
      </c>
      <c r="E323" s="6" t="n">
        <v>1000</v>
      </c>
      <c r="F323" s="7" t="n">
        <v>55</v>
      </c>
      <c r="G323" s="6" t="n">
        <v>34.9</v>
      </c>
      <c r="H323" s="6" t="n">
        <v>150</v>
      </c>
      <c r="I323" s="6" t="n">
        <v>1919.5</v>
      </c>
      <c r="J323" s="6" t="n">
        <v>1669.5</v>
      </c>
    </row>
    <row collapsed="false" customFormat="false" customHeight="false" hidden="false" ht="12.1" outlineLevel="0" r="324">
      <c r="A324" s="43" t="n">
        <v>48653</v>
      </c>
      <c r="B324" s="16" t="s">
        <v>536</v>
      </c>
      <c r="C324" s="16" t="s">
        <v>108</v>
      </c>
      <c r="D324" s="16" t="s">
        <v>109</v>
      </c>
      <c r="E324" s="6" t="n">
        <v>1000</v>
      </c>
      <c r="F324" s="7" t="n">
        <v>21</v>
      </c>
      <c r="G324" s="6" t="n">
        <v>59.84</v>
      </c>
      <c r="H324" s="6" t="n">
        <v>93</v>
      </c>
      <c r="I324" s="6" t="n">
        <v>1256.64</v>
      </c>
      <c r="J324" s="6" t="n">
        <v>1093.64</v>
      </c>
    </row>
    <row collapsed="false" customFormat="false" customHeight="false" hidden="false" ht="12.1" outlineLevel="0" r="325">
      <c r="A325" s="43" t="n">
        <v>48681</v>
      </c>
      <c r="B325" s="16" t="s">
        <v>536</v>
      </c>
      <c r="C325" s="16" t="s">
        <v>112</v>
      </c>
      <c r="D325" s="16" t="s">
        <v>113</v>
      </c>
      <c r="E325" s="6" t="n">
        <v>1000</v>
      </c>
      <c r="F325" s="7" t="n">
        <v>20</v>
      </c>
      <c r="G325" s="6" t="n">
        <v>64.82</v>
      </c>
      <c r="H325" s="6" t="n">
        <v>169</v>
      </c>
      <c r="I325" s="6" t="n">
        <v>1296.4</v>
      </c>
      <c r="J325" s="6" t="n">
        <v>1127.4</v>
      </c>
    </row>
    <row collapsed="false" customFormat="false" customHeight="false" hidden="false" ht="12.1" outlineLevel="0" r="326">
      <c r="A326" s="43" t="n">
        <v>48681</v>
      </c>
      <c r="B326" s="16" t="s">
        <v>643</v>
      </c>
      <c r="C326" s="16" t="s">
        <v>124</v>
      </c>
      <c r="D326" s="16" t="s">
        <v>125</v>
      </c>
      <c r="E326" s="6" t="n">
        <v>1000</v>
      </c>
      <c r="F326" s="7" t="n">
        <v>9</v>
      </c>
      <c r="G326" s="6" t="n">
        <v>64.82</v>
      </c>
      <c r="H326" s="6" t="n">
        <v>76</v>
      </c>
      <c r="I326" s="6" t="n">
        <v>583.38</v>
      </c>
      <c r="J326" s="6" t="n">
        <v>507.38</v>
      </c>
    </row>
    <row collapsed="false" customFormat="false" customHeight="false" hidden="false" ht="12.1" outlineLevel="0" r="327">
      <c r="A327" s="43" t="n">
        <v>48716</v>
      </c>
      <c r="B327" s="16" t="s">
        <v>536</v>
      </c>
      <c r="C327" s="16" t="s">
        <v>104</v>
      </c>
      <c r="D327" s="16" t="s">
        <v>105</v>
      </c>
      <c r="E327" s="6" t="n">
        <v>1000</v>
      </c>
      <c r="F327" s="7" t="n">
        <v>26</v>
      </c>
      <c r="G327" s="6" t="n">
        <v>61.08</v>
      </c>
      <c r="H327" s="6" t="n">
        <v>135</v>
      </c>
      <c r="I327" s="6" t="n">
        <v>1588.08</v>
      </c>
      <c r="J327" s="6" t="n">
        <v>1382.08</v>
      </c>
    </row>
    <row collapsed="false" customFormat="false" customHeight="false" hidden="false" ht="12.1" outlineLevel="0" r="328">
      <c r="A328" s="43" t="n">
        <v>48723</v>
      </c>
      <c r="B328" s="16" t="s">
        <v>536</v>
      </c>
      <c r="C328" s="16" t="s">
        <v>116</v>
      </c>
      <c r="D328" s="16" t="s">
        <v>117</v>
      </c>
      <c r="E328" s="6" t="n">
        <v>1000</v>
      </c>
      <c r="F328" s="7" t="n">
        <v>19</v>
      </c>
      <c r="G328" s="6" t="n">
        <v>61.08</v>
      </c>
      <c r="H328" s="6" t="n">
        <v>71</v>
      </c>
      <c r="I328" s="6" t="n">
        <v>1160.52</v>
      </c>
      <c r="J328" s="6" t="n">
        <v>1010.52</v>
      </c>
    </row>
    <row collapsed="false" customFormat="false" customHeight="false" hidden="false" ht="12.1" outlineLevel="0" r="329">
      <c r="A329" s="43" t="n">
        <v>48744</v>
      </c>
      <c r="B329" s="16" t="s">
        <v>536</v>
      </c>
      <c r="C329" s="16" t="s">
        <v>120</v>
      </c>
      <c r="D329" s="16" t="s">
        <v>121</v>
      </c>
      <c r="E329" s="6" t="n">
        <v>1000</v>
      </c>
      <c r="F329" s="7" t="n">
        <v>10</v>
      </c>
      <c r="G329" s="6" t="n">
        <v>59.84</v>
      </c>
      <c r="H329" s="6" t="n">
        <v>70</v>
      </c>
      <c r="I329" s="6" t="n">
        <v>598.4</v>
      </c>
      <c r="J329" s="6" t="n">
        <v>520.4</v>
      </c>
    </row>
    <row collapsed="false" customFormat="false" customHeight="false" hidden="false" ht="12.1" outlineLevel="0" r="330">
      <c r="A330" s="43" t="n">
        <v>48779</v>
      </c>
      <c r="B330" s="16" t="s">
        <v>536</v>
      </c>
      <c r="C330" s="16" t="s">
        <v>96</v>
      </c>
      <c r="D330" s="16" t="s">
        <v>97</v>
      </c>
      <c r="E330" s="6" t="n">
        <v>1000</v>
      </c>
      <c r="F330" s="7" t="n">
        <v>57</v>
      </c>
      <c r="G330" s="6" t="n">
        <v>30.42</v>
      </c>
      <c r="H330" s="6" t="n">
        <v>142</v>
      </c>
      <c r="I330" s="6" t="n">
        <v>1733.94</v>
      </c>
      <c r="J330" s="6" t="n">
        <v>1508.94</v>
      </c>
    </row>
    <row collapsed="false" customFormat="false" customHeight="false" hidden="false" ht="12.1" outlineLevel="0" r="331">
      <c r="A331" s="43" t="n">
        <v>48793</v>
      </c>
      <c r="B331" s="16" t="s">
        <v>536</v>
      </c>
      <c r="C331" s="16" t="s">
        <v>100</v>
      </c>
      <c r="D331" s="16" t="s">
        <v>101</v>
      </c>
      <c r="E331" s="6" t="n">
        <v>1000</v>
      </c>
      <c r="F331" s="7" t="n">
        <v>55</v>
      </c>
      <c r="G331" s="6" t="n">
        <v>34.9</v>
      </c>
      <c r="H331" s="6" t="n">
        <v>150</v>
      </c>
      <c r="I331" s="6" t="n">
        <v>1919.5</v>
      </c>
      <c r="J331" s="6" t="n">
        <v>1669.5</v>
      </c>
    </row>
    <row collapsed="false" customFormat="false" customHeight="false" hidden="false" ht="12.1" outlineLevel="0" r="332">
      <c r="A332" s="43" t="n">
        <v>48835</v>
      </c>
      <c r="B332" s="16" t="s">
        <v>536</v>
      </c>
      <c r="C332" s="16" t="s">
        <v>108</v>
      </c>
      <c r="D332" s="16" t="s">
        <v>109</v>
      </c>
      <c r="E332" s="6" t="n">
        <v>1000</v>
      </c>
      <c r="F332" s="7" t="n">
        <v>21</v>
      </c>
      <c r="G332" s="6" t="n">
        <v>59.84</v>
      </c>
      <c r="H332" s="6" t="n">
        <v>93</v>
      </c>
      <c r="I332" s="6" t="n">
        <v>1256.64</v>
      </c>
      <c r="J332" s="6" t="n">
        <v>1093.64</v>
      </c>
    </row>
    <row collapsed="false" customFormat="false" customHeight="false" hidden="false" ht="12.1" outlineLevel="0" r="333">
      <c r="A333" s="43" t="n">
        <v>48863</v>
      </c>
      <c r="B333" s="16" t="s">
        <v>536</v>
      </c>
      <c r="C333" s="16" t="s">
        <v>112</v>
      </c>
      <c r="D333" s="16" t="s">
        <v>113</v>
      </c>
      <c r="E333" s="6" t="n">
        <v>1000</v>
      </c>
      <c r="F333" s="7" t="n">
        <v>20</v>
      </c>
      <c r="G333" s="6" t="n">
        <v>64.82</v>
      </c>
      <c r="H333" s="6" t="n">
        <v>169</v>
      </c>
      <c r="I333" s="6" t="n">
        <v>1296.4</v>
      </c>
      <c r="J333" s="6" t="n">
        <v>1127.4</v>
      </c>
    </row>
    <row collapsed="false" customFormat="false" customHeight="false" hidden="false" ht="12.1" outlineLevel="0" r="334">
      <c r="A334" s="43" t="n">
        <v>48863</v>
      </c>
      <c r="B334" s="16" t="s">
        <v>643</v>
      </c>
      <c r="C334" s="16" t="s">
        <v>124</v>
      </c>
      <c r="D334" s="16" t="s">
        <v>125</v>
      </c>
      <c r="E334" s="6" t="n">
        <v>1000</v>
      </c>
      <c r="F334" s="7" t="n">
        <v>9</v>
      </c>
      <c r="G334" s="6" t="n">
        <v>64.82</v>
      </c>
      <c r="H334" s="6" t="n">
        <v>76</v>
      </c>
      <c r="I334" s="6" t="n">
        <v>583.38</v>
      </c>
      <c r="J334" s="6" t="n">
        <v>507.38</v>
      </c>
    </row>
    <row collapsed="false" customFormat="false" customHeight="false" hidden="false" ht="12.1" outlineLevel="0" r="335">
      <c r="A335" s="43" t="n">
        <v>48898</v>
      </c>
      <c r="B335" s="16" t="s">
        <v>536</v>
      </c>
      <c r="C335" s="16" t="s">
        <v>104</v>
      </c>
      <c r="D335" s="16" t="s">
        <v>105</v>
      </c>
      <c r="E335" s="6" t="n">
        <v>1000</v>
      </c>
      <c r="F335" s="7" t="n">
        <v>26</v>
      </c>
      <c r="G335" s="6" t="n">
        <v>61.08</v>
      </c>
      <c r="H335" s="6" t="n">
        <v>135</v>
      </c>
      <c r="I335" s="6" t="n">
        <v>1588.08</v>
      </c>
      <c r="J335" s="6" t="n">
        <v>1382.08</v>
      </c>
    </row>
    <row collapsed="false" customFormat="false" customHeight="false" hidden="false" ht="12.1" outlineLevel="0" r="336">
      <c r="A336" s="43" t="n">
        <v>48905</v>
      </c>
      <c r="B336" s="16" t="s">
        <v>536</v>
      </c>
      <c r="C336" s="16" t="s">
        <v>116</v>
      </c>
      <c r="D336" s="16" t="s">
        <v>117</v>
      </c>
      <c r="E336" s="6" t="n">
        <v>1000</v>
      </c>
      <c r="F336" s="7" t="n">
        <v>19</v>
      </c>
      <c r="G336" s="6" t="n">
        <v>61.08</v>
      </c>
      <c r="H336" s="6" t="n">
        <v>71</v>
      </c>
      <c r="I336" s="6" t="n">
        <v>1160.52</v>
      </c>
      <c r="J336" s="6" t="n">
        <v>1010.52</v>
      </c>
    </row>
    <row collapsed="false" customFormat="false" customHeight="false" hidden="false" ht="12.1" outlineLevel="0" r="337">
      <c r="A337" s="43" t="n">
        <v>48926</v>
      </c>
      <c r="B337" s="16" t="s">
        <v>536</v>
      </c>
      <c r="C337" s="16" t="s">
        <v>120</v>
      </c>
      <c r="D337" s="16" t="s">
        <v>121</v>
      </c>
      <c r="E337" s="6" t="n">
        <v>1000</v>
      </c>
      <c r="F337" s="7" t="n">
        <v>10</v>
      </c>
      <c r="G337" s="6" t="n">
        <v>59.84</v>
      </c>
      <c r="H337" s="6" t="n">
        <v>70</v>
      </c>
      <c r="I337" s="6" t="n">
        <v>598.4</v>
      </c>
      <c r="J337" s="6" t="n">
        <v>520.4</v>
      </c>
    </row>
    <row collapsed="false" customFormat="false" customHeight="false" hidden="false" ht="12.1" outlineLevel="0" r="338">
      <c r="A338" s="43" t="n">
        <v>48961</v>
      </c>
      <c r="B338" s="16" t="s">
        <v>536</v>
      </c>
      <c r="C338" s="16" t="s">
        <v>96</v>
      </c>
      <c r="D338" s="16" t="s">
        <v>97</v>
      </c>
      <c r="E338" s="6" t="n">
        <v>1000</v>
      </c>
      <c r="F338" s="7" t="n">
        <v>57</v>
      </c>
      <c r="G338" s="6" t="n">
        <v>30.42</v>
      </c>
      <c r="H338" s="6" t="n">
        <v>142</v>
      </c>
      <c r="I338" s="6" t="n">
        <v>1733.94</v>
      </c>
      <c r="J338" s="6" t="n">
        <v>1508.94</v>
      </c>
    </row>
    <row collapsed="false" customFormat="false" customHeight="false" hidden="false" ht="12.1" outlineLevel="0" r="339">
      <c r="A339" s="43" t="n">
        <v>48975</v>
      </c>
      <c r="B339" s="16" t="s">
        <v>536</v>
      </c>
      <c r="C339" s="16" t="s">
        <v>100</v>
      </c>
      <c r="D339" s="16" t="s">
        <v>101</v>
      </c>
      <c r="E339" s="6" t="n">
        <v>1000</v>
      </c>
      <c r="F339" s="7" t="n">
        <v>55</v>
      </c>
      <c r="G339" s="6" t="n">
        <v>34.9</v>
      </c>
      <c r="H339" s="6" t="n">
        <v>150</v>
      </c>
      <c r="I339" s="6" t="n">
        <v>1919.5</v>
      </c>
      <c r="J339" s="6" t="n">
        <v>1669.5</v>
      </c>
    </row>
    <row collapsed="false" customFormat="false" customHeight="false" hidden="false" ht="12.1" outlineLevel="0" r="340">
      <c r="A340" s="43" t="n">
        <v>49017</v>
      </c>
      <c r="B340" s="16" t="s">
        <v>536</v>
      </c>
      <c r="C340" s="16" t="s">
        <v>108</v>
      </c>
      <c r="D340" s="16" t="s">
        <v>109</v>
      </c>
      <c r="E340" s="6" t="n">
        <v>1000</v>
      </c>
      <c r="F340" s="7" t="n">
        <v>21</v>
      </c>
      <c r="G340" s="6" t="n">
        <v>59.84</v>
      </c>
      <c r="H340" s="6" t="n">
        <v>93</v>
      </c>
      <c r="I340" s="6" t="n">
        <v>1256.64</v>
      </c>
      <c r="J340" s="6" t="n">
        <v>1093.64</v>
      </c>
    </row>
    <row collapsed="false" customFormat="false" customHeight="false" hidden="false" ht="12.1" outlineLevel="0" r="341">
      <c r="A341" s="43" t="n">
        <v>49045</v>
      </c>
      <c r="B341" s="16" t="s">
        <v>536</v>
      </c>
      <c r="C341" s="16" t="s">
        <v>112</v>
      </c>
      <c r="D341" s="16" t="s">
        <v>113</v>
      </c>
      <c r="E341" s="6" t="n">
        <v>1000</v>
      </c>
      <c r="F341" s="7" t="n">
        <v>20</v>
      </c>
      <c r="G341" s="6" t="n">
        <v>64.82</v>
      </c>
      <c r="H341" s="6" t="n">
        <v>169</v>
      </c>
      <c r="I341" s="6" t="n">
        <v>1296.4</v>
      </c>
      <c r="J341" s="6" t="n">
        <v>1127.4</v>
      </c>
    </row>
    <row collapsed="false" customFormat="false" customHeight="false" hidden="false" ht="12.1" outlineLevel="0" r="342">
      <c r="A342" s="43" t="n">
        <v>49045</v>
      </c>
      <c r="B342" s="16" t="s">
        <v>643</v>
      </c>
      <c r="C342" s="16" t="s">
        <v>124</v>
      </c>
      <c r="D342" s="16" t="s">
        <v>125</v>
      </c>
      <c r="E342" s="6" t="n">
        <v>1000</v>
      </c>
      <c r="F342" s="7" t="n">
        <v>9</v>
      </c>
      <c r="G342" s="6" t="n">
        <v>64.82</v>
      </c>
      <c r="H342" s="6" t="n">
        <v>76</v>
      </c>
      <c r="I342" s="6" t="n">
        <v>583.38</v>
      </c>
      <c r="J342" s="6" t="n">
        <v>507.38</v>
      </c>
    </row>
    <row collapsed="false" customFormat="false" customHeight="false" hidden="false" ht="12.1" outlineLevel="0" r="343">
      <c r="A343" s="43" t="n">
        <v>49080</v>
      </c>
      <c r="B343" s="16" t="s">
        <v>536</v>
      </c>
      <c r="C343" s="16" t="s">
        <v>104</v>
      </c>
      <c r="D343" s="16" t="s">
        <v>105</v>
      </c>
      <c r="E343" s="6" t="n">
        <v>1000</v>
      </c>
      <c r="F343" s="7" t="n">
        <v>26</v>
      </c>
      <c r="G343" s="6" t="n">
        <v>61.08</v>
      </c>
      <c r="H343" s="6" t="n">
        <v>135</v>
      </c>
      <c r="I343" s="6" t="n">
        <v>1588.08</v>
      </c>
      <c r="J343" s="6" t="n">
        <v>1382.08</v>
      </c>
    </row>
    <row collapsed="false" customFormat="false" customHeight="false" hidden="false" ht="12.1" outlineLevel="0" r="344">
      <c r="A344" s="43" t="n">
        <v>49087</v>
      </c>
      <c r="B344" s="16" t="s">
        <v>536</v>
      </c>
      <c r="C344" s="16" t="s">
        <v>116</v>
      </c>
      <c r="D344" s="16" t="s">
        <v>117</v>
      </c>
      <c r="E344" s="6" t="n">
        <v>1000</v>
      </c>
      <c r="F344" s="7" t="n">
        <v>19</v>
      </c>
      <c r="G344" s="6" t="n">
        <v>61.08</v>
      </c>
      <c r="H344" s="6" t="n">
        <v>71</v>
      </c>
      <c r="I344" s="6" t="n">
        <v>1160.52</v>
      </c>
      <c r="J344" s="6" t="n">
        <v>1010.52</v>
      </c>
    </row>
    <row collapsed="false" customFormat="false" customHeight="false" hidden="false" ht="12.1" outlineLevel="0" r="345">
      <c r="A345" s="43" t="n">
        <v>49108</v>
      </c>
      <c r="B345" s="16" t="s">
        <v>536</v>
      </c>
      <c r="C345" s="16" t="s">
        <v>120</v>
      </c>
      <c r="D345" s="16" t="s">
        <v>121</v>
      </c>
      <c r="E345" s="6" t="n">
        <v>1000</v>
      </c>
      <c r="F345" s="7" t="n">
        <v>10</v>
      </c>
      <c r="G345" s="6" t="n">
        <v>59.84</v>
      </c>
      <c r="H345" s="6" t="n">
        <v>70</v>
      </c>
      <c r="I345" s="6" t="n">
        <v>598.4</v>
      </c>
      <c r="J345" s="6" t="n">
        <v>520.4</v>
      </c>
    </row>
    <row collapsed="false" customFormat="false" customHeight="false" hidden="false" ht="12.1" outlineLevel="0" r="346">
      <c r="A346" s="43" t="n">
        <v>49143</v>
      </c>
      <c r="B346" s="16" t="s">
        <v>536</v>
      </c>
      <c r="C346" s="16" t="s">
        <v>96</v>
      </c>
      <c r="D346" s="16" t="s">
        <v>97</v>
      </c>
      <c r="E346" s="6" t="n">
        <v>1000</v>
      </c>
      <c r="F346" s="7" t="n">
        <v>57</v>
      </c>
      <c r="G346" s="6" t="n">
        <v>30.42</v>
      </c>
      <c r="H346" s="6" t="n">
        <v>142</v>
      </c>
      <c r="I346" s="6" t="n">
        <v>1733.94</v>
      </c>
      <c r="J346" s="6" t="n">
        <v>1508.94</v>
      </c>
    </row>
    <row collapsed="false" customFormat="false" customHeight="false" hidden="false" ht="12.1" outlineLevel="0" r="347">
      <c r="A347" s="43" t="n">
        <v>49157</v>
      </c>
      <c r="B347" s="16" t="s">
        <v>536</v>
      </c>
      <c r="C347" s="16" t="s">
        <v>100</v>
      </c>
      <c r="D347" s="16" t="s">
        <v>101</v>
      </c>
      <c r="E347" s="6" t="n">
        <v>1000</v>
      </c>
      <c r="F347" s="7" t="n">
        <v>55</v>
      </c>
      <c r="G347" s="6" t="n">
        <v>34.9</v>
      </c>
      <c r="H347" s="6" t="n">
        <v>150</v>
      </c>
      <c r="I347" s="6" t="n">
        <v>1919.5</v>
      </c>
      <c r="J347" s="6" t="n">
        <v>1669.5</v>
      </c>
    </row>
    <row collapsed="false" customFormat="false" customHeight="false" hidden="false" ht="12.1" outlineLevel="0" r="348">
      <c r="A348" s="43" t="n">
        <v>49199</v>
      </c>
      <c r="B348" s="16" t="s">
        <v>536</v>
      </c>
      <c r="C348" s="16" t="s">
        <v>108</v>
      </c>
      <c r="D348" s="16" t="s">
        <v>109</v>
      </c>
      <c r="E348" s="6" t="n">
        <v>1000</v>
      </c>
      <c r="F348" s="7" t="n">
        <v>21</v>
      </c>
      <c r="G348" s="6" t="n">
        <v>59.84</v>
      </c>
      <c r="H348" s="6" t="n">
        <v>93</v>
      </c>
      <c r="I348" s="6" t="n">
        <v>1256.64</v>
      </c>
      <c r="J348" s="6" t="n">
        <v>1093.64</v>
      </c>
    </row>
    <row collapsed="false" customFormat="false" customHeight="false" hidden="false" ht="12.1" outlineLevel="0" r="349">
      <c r="A349" s="43" t="n">
        <v>49227</v>
      </c>
      <c r="B349" s="16" t="s">
        <v>536</v>
      </c>
      <c r="C349" s="16" t="s">
        <v>112</v>
      </c>
      <c r="D349" s="16" t="s">
        <v>113</v>
      </c>
      <c r="E349" s="6" t="n">
        <v>1000</v>
      </c>
      <c r="F349" s="7" t="n">
        <v>20</v>
      </c>
      <c r="G349" s="6" t="n">
        <v>64.82</v>
      </c>
      <c r="H349" s="6" t="n">
        <v>169</v>
      </c>
      <c r="I349" s="6" t="n">
        <v>1296.4</v>
      </c>
      <c r="J349" s="6" t="n">
        <v>1127.4</v>
      </c>
    </row>
    <row collapsed="false" customFormat="false" customHeight="false" hidden="false" ht="12.1" outlineLevel="0" r="350">
      <c r="A350" s="43" t="n">
        <v>49227</v>
      </c>
      <c r="B350" s="16" t="s">
        <v>643</v>
      </c>
      <c r="C350" s="16" t="s">
        <v>124</v>
      </c>
      <c r="D350" s="16" t="s">
        <v>125</v>
      </c>
      <c r="E350" s="6" t="n">
        <v>1000</v>
      </c>
      <c r="F350" s="7" t="n">
        <v>9</v>
      </c>
      <c r="G350" s="6" t="n">
        <v>64.82</v>
      </c>
      <c r="H350" s="6" t="n">
        <v>76</v>
      </c>
      <c r="I350" s="6" t="n">
        <v>583.38</v>
      </c>
      <c r="J350" s="6" t="n">
        <v>507.38</v>
      </c>
    </row>
    <row collapsed="false" customFormat="false" customHeight="false" hidden="false" ht="12.1" outlineLevel="0" r="351">
      <c r="A351" s="43" t="n">
        <v>49262</v>
      </c>
      <c r="B351" s="16" t="s">
        <v>536</v>
      </c>
      <c r="C351" s="16" t="s">
        <v>104</v>
      </c>
      <c r="D351" s="16" t="s">
        <v>105</v>
      </c>
      <c r="E351" s="6" t="n">
        <v>1000</v>
      </c>
      <c r="F351" s="7" t="n">
        <v>26</v>
      </c>
      <c r="G351" s="6" t="n">
        <v>61.08</v>
      </c>
      <c r="H351" s="6" t="n">
        <v>135</v>
      </c>
      <c r="I351" s="6" t="n">
        <v>1588.08</v>
      </c>
      <c r="J351" s="6" t="n">
        <v>1382.08</v>
      </c>
    </row>
    <row collapsed="false" customFormat="false" customHeight="false" hidden="false" ht="12.1" outlineLevel="0" r="352">
      <c r="A352" s="43" t="n">
        <v>49269</v>
      </c>
      <c r="B352" s="16" t="s">
        <v>536</v>
      </c>
      <c r="C352" s="16" t="s">
        <v>116</v>
      </c>
      <c r="D352" s="16" t="s">
        <v>117</v>
      </c>
      <c r="E352" s="6" t="n">
        <v>1000</v>
      </c>
      <c r="F352" s="7" t="n">
        <v>19</v>
      </c>
      <c r="G352" s="6" t="n">
        <v>61.08</v>
      </c>
      <c r="H352" s="6" t="n">
        <v>71</v>
      </c>
      <c r="I352" s="6" t="n">
        <v>1160.52</v>
      </c>
      <c r="J352" s="6" t="n">
        <v>1010.52</v>
      </c>
    </row>
    <row collapsed="false" customFormat="false" customHeight="false" hidden="false" ht="12.1" outlineLevel="0" r="353">
      <c r="A353" s="43" t="n">
        <v>49290</v>
      </c>
      <c r="B353" s="16" t="s">
        <v>536</v>
      </c>
      <c r="C353" s="16" t="s">
        <v>120</v>
      </c>
      <c r="D353" s="16" t="s">
        <v>121</v>
      </c>
      <c r="E353" s="6" t="n">
        <v>1000</v>
      </c>
      <c r="F353" s="7" t="n">
        <v>10</v>
      </c>
      <c r="G353" s="6" t="n">
        <v>59.84</v>
      </c>
      <c r="H353" s="6" t="n">
        <v>70</v>
      </c>
      <c r="I353" s="6" t="n">
        <v>598.4</v>
      </c>
      <c r="J353" s="6" t="n">
        <v>520.4</v>
      </c>
    </row>
    <row collapsed="false" customFormat="false" customHeight="false" hidden="false" ht="12.1" outlineLevel="0" r="354">
      <c r="A354" s="43" t="n">
        <v>49325</v>
      </c>
      <c r="B354" s="16" t="s">
        <v>536</v>
      </c>
      <c r="C354" s="16" t="s">
        <v>96</v>
      </c>
      <c r="D354" s="16" t="s">
        <v>97</v>
      </c>
      <c r="E354" s="6" t="n">
        <v>1000</v>
      </c>
      <c r="F354" s="7" t="n">
        <v>57</v>
      </c>
      <c r="G354" s="6" t="n">
        <v>30.42</v>
      </c>
      <c r="H354" s="6" t="n">
        <v>142</v>
      </c>
      <c r="I354" s="6" t="n">
        <v>1733.94</v>
      </c>
      <c r="J354" s="6" t="n">
        <v>1508.94</v>
      </c>
    </row>
    <row collapsed="false" customFormat="false" customHeight="false" hidden="false" ht="12.1" outlineLevel="0" r="355">
      <c r="A355" s="43" t="n">
        <v>49339</v>
      </c>
      <c r="B355" s="16" t="s">
        <v>536</v>
      </c>
      <c r="C355" s="16" t="s">
        <v>100</v>
      </c>
      <c r="D355" s="16" t="s">
        <v>101</v>
      </c>
      <c r="E355" s="6" t="n">
        <v>1000</v>
      </c>
      <c r="F355" s="7" t="n">
        <v>55</v>
      </c>
      <c r="G355" s="6" t="n">
        <v>34.9</v>
      </c>
      <c r="H355" s="6" t="n">
        <v>150</v>
      </c>
      <c r="I355" s="6" t="n">
        <v>1919.5</v>
      </c>
      <c r="J355" s="6" t="n">
        <v>1669.5</v>
      </c>
    </row>
    <row collapsed="false" customFormat="false" customHeight="false" hidden="false" ht="12.1" outlineLevel="0" r="356">
      <c r="A356" s="43" t="n">
        <v>49381</v>
      </c>
      <c r="B356" s="16" t="s">
        <v>536</v>
      </c>
      <c r="C356" s="16" t="s">
        <v>108</v>
      </c>
      <c r="D356" s="16" t="s">
        <v>109</v>
      </c>
      <c r="E356" s="6" t="n">
        <v>1000</v>
      </c>
      <c r="F356" s="7" t="n">
        <v>21</v>
      </c>
      <c r="G356" s="6" t="n">
        <v>59.84</v>
      </c>
      <c r="H356" s="6" t="n">
        <v>93</v>
      </c>
      <c r="I356" s="6" t="n">
        <v>1256.64</v>
      </c>
      <c r="J356" s="6" t="n">
        <v>1093.64</v>
      </c>
    </row>
    <row collapsed="false" customFormat="false" customHeight="false" hidden="false" ht="12.1" outlineLevel="0" r="357">
      <c r="A357" s="43" t="n">
        <v>49409</v>
      </c>
      <c r="B357" s="16" t="s">
        <v>536</v>
      </c>
      <c r="C357" s="16" t="s">
        <v>112</v>
      </c>
      <c r="D357" s="16" t="s">
        <v>113</v>
      </c>
      <c r="E357" s="6" t="n">
        <v>1000</v>
      </c>
      <c r="F357" s="7" t="n">
        <v>20</v>
      </c>
      <c r="G357" s="6" t="n">
        <v>64.82</v>
      </c>
      <c r="H357" s="6" t="n">
        <v>169</v>
      </c>
      <c r="I357" s="6" t="n">
        <v>1296.4</v>
      </c>
      <c r="J357" s="6" t="n">
        <v>1127.4</v>
      </c>
    </row>
    <row collapsed="false" customFormat="false" customHeight="false" hidden="false" ht="12.1" outlineLevel="0" r="358">
      <c r="A358" s="43" t="n">
        <v>49409</v>
      </c>
      <c r="B358" s="16" t="s">
        <v>643</v>
      </c>
      <c r="C358" s="16" t="s">
        <v>124</v>
      </c>
      <c r="D358" s="16" t="s">
        <v>125</v>
      </c>
      <c r="E358" s="6" t="n">
        <v>1000</v>
      </c>
      <c r="F358" s="7" t="n">
        <v>9</v>
      </c>
      <c r="G358" s="6" t="n">
        <v>64.82</v>
      </c>
      <c r="H358" s="6" t="n">
        <v>76</v>
      </c>
      <c r="I358" s="6" t="n">
        <v>583.38</v>
      </c>
      <c r="J358" s="6" t="n">
        <v>507.38</v>
      </c>
    </row>
    <row collapsed="false" customFormat="false" customHeight="false" hidden="false" ht="12.1" outlineLevel="0" r="359">
      <c r="A359" s="43" t="n">
        <v>49444</v>
      </c>
      <c r="B359" s="16" t="s">
        <v>536</v>
      </c>
      <c r="C359" s="16" t="s">
        <v>104</v>
      </c>
      <c r="D359" s="16" t="s">
        <v>105</v>
      </c>
      <c r="E359" s="6" t="n">
        <v>1000</v>
      </c>
      <c r="F359" s="7" t="n">
        <v>26</v>
      </c>
      <c r="G359" s="6" t="n">
        <v>61.08</v>
      </c>
      <c r="H359" s="6" t="n">
        <v>135</v>
      </c>
      <c r="I359" s="6" t="n">
        <v>1588.08</v>
      </c>
      <c r="J359" s="6" t="n">
        <v>1382.08</v>
      </c>
    </row>
    <row collapsed="false" customFormat="false" customHeight="false" hidden="false" ht="12.1" outlineLevel="0" r="360">
      <c r="A360" s="43" t="n">
        <v>49451</v>
      </c>
      <c r="B360" s="16" t="s">
        <v>536</v>
      </c>
      <c r="C360" s="16" t="s">
        <v>116</v>
      </c>
      <c r="D360" s="16" t="s">
        <v>117</v>
      </c>
      <c r="E360" s="6" t="n">
        <v>1000</v>
      </c>
      <c r="F360" s="7" t="n">
        <v>19</v>
      </c>
      <c r="G360" s="6" t="n">
        <v>61.08</v>
      </c>
      <c r="H360" s="6" t="n">
        <v>71</v>
      </c>
      <c r="I360" s="6" t="n">
        <v>1160.52</v>
      </c>
      <c r="J360" s="6" t="n">
        <v>1010.52</v>
      </c>
    </row>
    <row collapsed="false" customFormat="false" customHeight="false" hidden="false" ht="12.1" outlineLevel="0" r="361">
      <c r="A361" s="43" t="n">
        <v>49472</v>
      </c>
      <c r="B361" s="16" t="s">
        <v>536</v>
      </c>
      <c r="C361" s="16" t="s">
        <v>120</v>
      </c>
      <c r="D361" s="16" t="s">
        <v>121</v>
      </c>
      <c r="E361" s="6" t="n">
        <v>1000</v>
      </c>
      <c r="F361" s="7" t="n">
        <v>10</v>
      </c>
      <c r="G361" s="6" t="n">
        <v>59.84</v>
      </c>
      <c r="H361" s="6" t="n">
        <v>70</v>
      </c>
      <c r="I361" s="6" t="n">
        <v>598.4</v>
      </c>
      <c r="J361" s="6" t="n">
        <v>520.4</v>
      </c>
    </row>
    <row collapsed="false" customFormat="false" customHeight="false" hidden="false" ht="12.1" outlineLevel="0" r="362">
      <c r="A362" s="43" t="n">
        <v>49507</v>
      </c>
      <c r="B362" s="16" t="s">
        <v>536</v>
      </c>
      <c r="C362" s="16" t="s">
        <v>96</v>
      </c>
      <c r="D362" s="16" t="s">
        <v>97</v>
      </c>
      <c r="E362" s="6" t="n">
        <v>1000</v>
      </c>
      <c r="F362" s="7" t="n">
        <v>57</v>
      </c>
      <c r="G362" s="6" t="n">
        <v>30.42</v>
      </c>
      <c r="H362" s="6" t="n">
        <v>142</v>
      </c>
      <c r="I362" s="6" t="n">
        <v>1733.94</v>
      </c>
      <c r="J362" s="6" t="n">
        <v>1508.94</v>
      </c>
    </row>
    <row collapsed="false" customFormat="false" customHeight="false" hidden="false" ht="12.1" outlineLevel="0" r="363">
      <c r="A363" s="43" t="n">
        <v>49521</v>
      </c>
      <c r="B363" s="16" t="s">
        <v>536</v>
      </c>
      <c r="C363" s="16" t="s">
        <v>100</v>
      </c>
      <c r="D363" s="16" t="s">
        <v>101</v>
      </c>
      <c r="E363" s="6" t="n">
        <v>1000</v>
      </c>
      <c r="F363" s="7" t="n">
        <v>55</v>
      </c>
      <c r="G363" s="6" t="n">
        <v>34.9</v>
      </c>
      <c r="H363" s="6" t="n">
        <v>150</v>
      </c>
      <c r="I363" s="6" t="n">
        <v>1919.5</v>
      </c>
      <c r="J363" s="6" t="n">
        <v>1669.5</v>
      </c>
    </row>
    <row collapsed="false" customFormat="false" customHeight="false" hidden="false" ht="12.1" outlineLevel="0" r="364">
      <c r="A364" s="43" t="n">
        <v>49563</v>
      </c>
      <c r="B364" s="16" t="s">
        <v>536</v>
      </c>
      <c r="C364" s="16" t="s">
        <v>108</v>
      </c>
      <c r="D364" s="16" t="s">
        <v>109</v>
      </c>
      <c r="E364" s="6" t="n">
        <v>1000</v>
      </c>
      <c r="F364" s="7" t="n">
        <v>21</v>
      </c>
      <c r="G364" s="6" t="n">
        <v>59.84</v>
      </c>
      <c r="H364" s="6" t="n">
        <v>93</v>
      </c>
      <c r="I364" s="6" t="n">
        <v>1256.64</v>
      </c>
      <c r="J364" s="6" t="n">
        <v>1093.64</v>
      </c>
    </row>
    <row collapsed="false" customFormat="false" customHeight="false" hidden="false" ht="12.1" outlineLevel="0" r="365">
      <c r="A365" s="43" t="n">
        <v>49591</v>
      </c>
      <c r="B365" s="16" t="s">
        <v>536</v>
      </c>
      <c r="C365" s="16" t="s">
        <v>112</v>
      </c>
      <c r="D365" s="16" t="s">
        <v>113</v>
      </c>
      <c r="E365" s="6" t="n">
        <v>1000</v>
      </c>
      <c r="F365" s="7" t="n">
        <v>20</v>
      </c>
      <c r="G365" s="6" t="n">
        <v>64.82</v>
      </c>
      <c r="H365" s="6" t="n">
        <v>169</v>
      </c>
      <c r="I365" s="6" t="n">
        <v>1296.4</v>
      </c>
      <c r="J365" s="6" t="n">
        <v>1127.4</v>
      </c>
    </row>
    <row collapsed="false" customFormat="false" customHeight="false" hidden="false" ht="12.1" outlineLevel="0" r="366">
      <c r="A366" s="43" t="n">
        <v>49591</v>
      </c>
      <c r="B366" s="16" t="s">
        <v>643</v>
      </c>
      <c r="C366" s="16" t="s">
        <v>124</v>
      </c>
      <c r="D366" s="16" t="s">
        <v>125</v>
      </c>
      <c r="E366" s="6" t="n">
        <v>1000</v>
      </c>
      <c r="F366" s="7" t="n">
        <v>9</v>
      </c>
      <c r="G366" s="6" t="n">
        <v>64.82</v>
      </c>
      <c r="H366" s="6" t="n">
        <v>76</v>
      </c>
      <c r="I366" s="6" t="n">
        <v>583.38</v>
      </c>
      <c r="J366" s="6" t="n">
        <v>507.38</v>
      </c>
    </row>
    <row collapsed="false" customFormat="false" customHeight="false" hidden="false" ht="12.1" outlineLevel="0" r="367">
      <c r="A367" s="43" t="n">
        <v>49626</v>
      </c>
      <c r="B367" s="16" t="s">
        <v>536</v>
      </c>
      <c r="C367" s="16" t="s">
        <v>104</v>
      </c>
      <c r="D367" s="16" t="s">
        <v>105</v>
      </c>
      <c r="E367" s="6" t="n">
        <v>1000</v>
      </c>
      <c r="F367" s="7" t="n">
        <v>26</v>
      </c>
      <c r="G367" s="6" t="n">
        <v>61.08</v>
      </c>
      <c r="H367" s="6" t="n">
        <v>135</v>
      </c>
      <c r="I367" s="6" t="n">
        <v>1588.08</v>
      </c>
      <c r="J367" s="6" t="n">
        <v>1382.08</v>
      </c>
    </row>
    <row collapsed="false" customFormat="false" customHeight="false" hidden="false" ht="12.1" outlineLevel="0" r="368">
      <c r="A368" s="43" t="n">
        <v>49633</v>
      </c>
      <c r="B368" s="16" t="s">
        <v>536</v>
      </c>
      <c r="C368" s="16" t="s">
        <v>116</v>
      </c>
      <c r="D368" s="16" t="s">
        <v>117</v>
      </c>
      <c r="E368" s="6" t="n">
        <v>1000</v>
      </c>
      <c r="F368" s="7" t="n">
        <v>19</v>
      </c>
      <c r="G368" s="6" t="n">
        <v>61.08</v>
      </c>
      <c r="H368" s="6" t="n">
        <v>71</v>
      </c>
      <c r="I368" s="6" t="n">
        <v>1160.52</v>
      </c>
      <c r="J368" s="6" t="n">
        <v>1010.52</v>
      </c>
    </row>
    <row collapsed="false" customFormat="false" customHeight="false" hidden="false" ht="12.1" outlineLevel="0" r="369">
      <c r="A369" s="43" t="n">
        <v>49654</v>
      </c>
      <c r="B369" s="16" t="s">
        <v>536</v>
      </c>
      <c r="C369" s="16" t="s">
        <v>120</v>
      </c>
      <c r="D369" s="16" t="s">
        <v>121</v>
      </c>
      <c r="E369" s="6" t="n">
        <v>1000</v>
      </c>
      <c r="F369" s="7" t="n">
        <v>10</v>
      </c>
      <c r="G369" s="6" t="n">
        <v>59.84</v>
      </c>
      <c r="H369" s="6" t="n">
        <v>70</v>
      </c>
      <c r="I369" s="6" t="n">
        <v>598.4</v>
      </c>
      <c r="J369" s="6" t="n">
        <v>520.4</v>
      </c>
    </row>
    <row collapsed="false" customFormat="false" customHeight="false" hidden="false" ht="12.1" outlineLevel="0" r="370">
      <c r="A370" s="43" t="n">
        <v>49703</v>
      </c>
      <c r="B370" s="16" t="s">
        <v>536</v>
      </c>
      <c r="C370" s="16" t="s">
        <v>100</v>
      </c>
      <c r="D370" s="16" t="s">
        <v>101</v>
      </c>
      <c r="E370" s="6" t="n">
        <v>1000</v>
      </c>
      <c r="F370" s="7" t="n">
        <v>55</v>
      </c>
      <c r="G370" s="6" t="n">
        <v>34.9</v>
      </c>
      <c r="H370" s="6" t="n">
        <v>150</v>
      </c>
      <c r="I370" s="6" t="n">
        <v>1919.5</v>
      </c>
      <c r="J370" s="6" t="n">
        <v>1669.5</v>
      </c>
    </row>
    <row collapsed="false" customFormat="false" customHeight="false" hidden="false" ht="12.1" outlineLevel="0" r="371">
      <c r="A371" s="43" t="n">
        <v>49745</v>
      </c>
      <c r="B371" s="16" t="s">
        <v>536</v>
      </c>
      <c r="C371" s="16" t="s">
        <v>108</v>
      </c>
      <c r="D371" s="16" t="s">
        <v>109</v>
      </c>
      <c r="E371" s="6" t="n">
        <v>1000</v>
      </c>
      <c r="F371" s="7" t="n">
        <v>21</v>
      </c>
      <c r="G371" s="6" t="n">
        <v>59.84</v>
      </c>
      <c r="H371" s="6" t="n">
        <v>93</v>
      </c>
      <c r="I371" s="6" t="n">
        <v>1256.64</v>
      </c>
      <c r="J371" s="6" t="n">
        <v>1093.64</v>
      </c>
    </row>
    <row collapsed="false" customFormat="false" customHeight="false" hidden="false" ht="12.1" outlineLevel="0" r="372">
      <c r="A372" s="43" t="n">
        <v>49773</v>
      </c>
      <c r="B372" s="16" t="s">
        <v>536</v>
      </c>
      <c r="C372" s="16" t="s">
        <v>112</v>
      </c>
      <c r="D372" s="16" t="s">
        <v>113</v>
      </c>
      <c r="E372" s="6" t="n">
        <v>1000</v>
      </c>
      <c r="F372" s="7" t="n">
        <v>20</v>
      </c>
      <c r="G372" s="6" t="n">
        <v>64.82</v>
      </c>
      <c r="H372" s="6" t="n">
        <v>169</v>
      </c>
      <c r="I372" s="6" t="n">
        <v>1296.4</v>
      </c>
      <c r="J372" s="6" t="n">
        <v>1127.4</v>
      </c>
    </row>
    <row collapsed="false" customFormat="false" customHeight="false" hidden="false" ht="12.1" outlineLevel="0" r="373">
      <c r="A373" s="43" t="n">
        <v>49773</v>
      </c>
      <c r="B373" s="16" t="s">
        <v>643</v>
      </c>
      <c r="C373" s="16" t="s">
        <v>124</v>
      </c>
      <c r="D373" s="16" t="s">
        <v>125</v>
      </c>
      <c r="E373" s="6" t="n">
        <v>1000</v>
      </c>
      <c r="F373" s="7" t="n">
        <v>9</v>
      </c>
      <c r="G373" s="6" t="n">
        <v>64.82</v>
      </c>
      <c r="H373" s="6" t="n">
        <v>76</v>
      </c>
      <c r="I373" s="6" t="n">
        <v>583.38</v>
      </c>
      <c r="J373" s="6" t="n">
        <v>507.38</v>
      </c>
    </row>
    <row collapsed="false" customFormat="false" customHeight="false" hidden="false" ht="12.1" outlineLevel="0" r="374">
      <c r="A374" s="43" t="n">
        <v>49808</v>
      </c>
      <c r="B374" s="16" t="s">
        <v>536</v>
      </c>
      <c r="C374" s="16" t="s">
        <v>104</v>
      </c>
      <c r="D374" s="16" t="s">
        <v>105</v>
      </c>
      <c r="E374" s="6" t="n">
        <v>1000</v>
      </c>
      <c r="F374" s="7" t="n">
        <v>26</v>
      </c>
      <c r="G374" s="6" t="n">
        <v>61.08</v>
      </c>
      <c r="H374" s="6" t="n">
        <v>135</v>
      </c>
      <c r="I374" s="6" t="n">
        <v>1588.08</v>
      </c>
      <c r="J374" s="6" t="n">
        <v>1382.08</v>
      </c>
    </row>
    <row collapsed="false" customFormat="false" customHeight="false" hidden="false" ht="12.1" outlineLevel="0" r="375">
      <c r="A375" s="43" t="n">
        <v>49815</v>
      </c>
      <c r="B375" s="16" t="s">
        <v>536</v>
      </c>
      <c r="C375" s="16" t="s">
        <v>116</v>
      </c>
      <c r="D375" s="16" t="s">
        <v>117</v>
      </c>
      <c r="E375" s="6" t="n">
        <v>1000</v>
      </c>
      <c r="F375" s="7" t="n">
        <v>19</v>
      </c>
      <c r="G375" s="6" t="n">
        <v>61.08</v>
      </c>
      <c r="H375" s="6" t="n">
        <v>71</v>
      </c>
      <c r="I375" s="6" t="n">
        <v>1160.52</v>
      </c>
      <c r="J375" s="6" t="n">
        <v>1010.52</v>
      </c>
    </row>
    <row collapsed="false" customFormat="false" customHeight="false" hidden="false" ht="12.1" outlineLevel="0" r="376">
      <c r="A376" s="43" t="n">
        <v>49836</v>
      </c>
      <c r="B376" s="16" t="s">
        <v>536</v>
      </c>
      <c r="C376" s="16" t="s">
        <v>120</v>
      </c>
      <c r="D376" s="16" t="s">
        <v>121</v>
      </c>
      <c r="E376" s="6" t="n">
        <v>1000</v>
      </c>
      <c r="F376" s="7" t="n">
        <v>10</v>
      </c>
      <c r="G376" s="6" t="n">
        <v>59.84</v>
      </c>
      <c r="H376" s="6" t="n">
        <v>70</v>
      </c>
      <c r="I376" s="6" t="n">
        <v>598.4</v>
      </c>
      <c r="J376" s="6" t="n">
        <v>520.4</v>
      </c>
    </row>
    <row collapsed="false" customFormat="false" customHeight="false" hidden="false" ht="12.1" outlineLevel="0" r="377">
      <c r="A377" s="43" t="n">
        <v>49885</v>
      </c>
      <c r="B377" s="16" t="s">
        <v>536</v>
      </c>
      <c r="C377" s="16" t="s">
        <v>100</v>
      </c>
      <c r="D377" s="16" t="s">
        <v>101</v>
      </c>
      <c r="E377" s="6" t="n">
        <v>1000</v>
      </c>
      <c r="F377" s="7" t="n">
        <v>55</v>
      </c>
      <c r="G377" s="6" t="n">
        <v>34.9</v>
      </c>
      <c r="H377" s="6" t="n">
        <v>150</v>
      </c>
      <c r="I377" s="6" t="n">
        <v>1919.5</v>
      </c>
      <c r="J377" s="6" t="n">
        <v>1669.5</v>
      </c>
    </row>
    <row collapsed="false" customFormat="false" customHeight="false" hidden="false" ht="12.1" outlineLevel="0" r="378">
      <c r="A378" s="43" t="n">
        <v>49955</v>
      </c>
      <c r="B378" s="16" t="s">
        <v>536</v>
      </c>
      <c r="C378" s="16" t="s">
        <v>112</v>
      </c>
      <c r="D378" s="16" t="s">
        <v>113</v>
      </c>
      <c r="E378" s="6" t="n">
        <v>1000</v>
      </c>
      <c r="F378" s="7" t="n">
        <v>20</v>
      </c>
      <c r="G378" s="6" t="n">
        <v>64.82</v>
      </c>
      <c r="H378" s="6" t="n">
        <v>169</v>
      </c>
      <c r="I378" s="6" t="n">
        <v>1296.4</v>
      </c>
      <c r="J378" s="6" t="n">
        <v>1127.4</v>
      </c>
    </row>
    <row collapsed="false" customFormat="false" customHeight="false" hidden="false" ht="12.1" outlineLevel="0" r="379">
      <c r="A379" s="43" t="n">
        <v>49955</v>
      </c>
      <c r="B379" s="16" t="s">
        <v>643</v>
      </c>
      <c r="C379" s="16" t="s">
        <v>124</v>
      </c>
      <c r="D379" s="16" t="s">
        <v>125</v>
      </c>
      <c r="E379" s="6" t="n">
        <v>1000</v>
      </c>
      <c r="F379" s="7" t="n">
        <v>9</v>
      </c>
      <c r="G379" s="6" t="n">
        <v>64.82</v>
      </c>
      <c r="H379" s="6" t="n">
        <v>76</v>
      </c>
      <c r="I379" s="6" t="n">
        <v>583.38</v>
      </c>
      <c r="J379" s="6" t="n">
        <v>507.38</v>
      </c>
    </row>
    <row collapsed="false" customFormat="false" customHeight="false" hidden="false" ht="12.1" outlineLevel="0" r="380">
      <c r="A380" s="43" t="n">
        <v>49990</v>
      </c>
      <c r="B380" s="16" t="s">
        <v>536</v>
      </c>
      <c r="C380" s="16" t="s">
        <v>104</v>
      </c>
      <c r="D380" s="16" t="s">
        <v>105</v>
      </c>
      <c r="E380" s="6" t="n">
        <v>1000</v>
      </c>
      <c r="F380" s="7" t="n">
        <v>26</v>
      </c>
      <c r="G380" s="6" t="n">
        <v>61.08</v>
      </c>
      <c r="H380" s="6" t="n">
        <v>135</v>
      </c>
      <c r="I380" s="6" t="n">
        <v>1588.08</v>
      </c>
      <c r="J380" s="6" t="n">
        <v>1382.08</v>
      </c>
    </row>
    <row collapsed="false" customFormat="false" customHeight="false" hidden="false" ht="12.1" outlineLevel="0" r="381">
      <c r="A381" s="43" t="n">
        <v>49997</v>
      </c>
      <c r="B381" s="16" t="s">
        <v>536</v>
      </c>
      <c r="C381" s="16" t="s">
        <v>116</v>
      </c>
      <c r="D381" s="16" t="s">
        <v>117</v>
      </c>
      <c r="E381" s="6" t="n">
        <v>1000</v>
      </c>
      <c r="F381" s="7" t="n">
        <v>19</v>
      </c>
      <c r="G381" s="6" t="n">
        <v>61.08</v>
      </c>
      <c r="H381" s="6" t="n">
        <v>71</v>
      </c>
      <c r="I381" s="6" t="n">
        <v>1160.52</v>
      </c>
      <c r="J381" s="6" t="n">
        <v>1010.52</v>
      </c>
    </row>
    <row collapsed="false" customFormat="false" customHeight="false" hidden="false" ht="12.1" outlineLevel="0" r="382">
      <c r="A382" s="43" t="n">
        <v>50018</v>
      </c>
      <c r="B382" s="16" t="s">
        <v>536</v>
      </c>
      <c r="C382" s="16" t="s">
        <v>120</v>
      </c>
      <c r="D382" s="16" t="s">
        <v>121</v>
      </c>
      <c r="E382" s="6" t="n">
        <v>1000</v>
      </c>
      <c r="F382" s="7" t="n">
        <v>10</v>
      </c>
      <c r="G382" s="6" t="n">
        <v>59.84</v>
      </c>
      <c r="H382" s="6" t="n">
        <v>70</v>
      </c>
      <c r="I382" s="6" t="n">
        <v>598.4</v>
      </c>
      <c r="J382" s="6" t="n">
        <v>520.4</v>
      </c>
    </row>
    <row collapsed="false" customFormat="false" customHeight="false" hidden="false" ht="12.1" outlineLevel="0" r="383">
      <c r="A383" s="43" t="n">
        <v>50137</v>
      </c>
      <c r="B383" s="16" t="s">
        <v>536</v>
      </c>
      <c r="C383" s="16" t="s">
        <v>112</v>
      </c>
      <c r="D383" s="16" t="s">
        <v>113</v>
      </c>
      <c r="E383" s="6" t="n">
        <v>1000</v>
      </c>
      <c r="F383" s="7" t="n">
        <v>20</v>
      </c>
      <c r="G383" s="6" t="n">
        <v>64.82</v>
      </c>
      <c r="H383" s="6" t="n">
        <v>169</v>
      </c>
      <c r="I383" s="6" t="n">
        <v>1296.4</v>
      </c>
      <c r="J383" s="6" t="n">
        <v>1127.4</v>
      </c>
    </row>
    <row collapsed="false" customFormat="false" customHeight="false" hidden="false" ht="12.1" outlineLevel="0" r="384">
      <c r="A384" s="43" t="n">
        <v>50137</v>
      </c>
      <c r="B384" s="16" t="s">
        <v>643</v>
      </c>
      <c r="C384" s="16" t="s">
        <v>124</v>
      </c>
      <c r="D384" s="16" t="s">
        <v>125</v>
      </c>
      <c r="E384" s="6" t="n">
        <v>1000</v>
      </c>
      <c r="F384" s="7" t="n">
        <v>9</v>
      </c>
      <c r="G384" s="6" t="n">
        <v>64.82</v>
      </c>
      <c r="H384" s="6" t="n">
        <v>76</v>
      </c>
      <c r="I384" s="6" t="n">
        <v>583.38</v>
      </c>
      <c r="J384" s="6" t="n">
        <v>507.38</v>
      </c>
    </row>
    <row collapsed="false" customFormat="false" customHeight="false" hidden="false" ht="12.1" outlineLevel="0" r="385">
      <c r="A385" s="43" t="n">
        <v>50172</v>
      </c>
      <c r="B385" s="16" t="s">
        <v>536</v>
      </c>
      <c r="C385" s="16" t="s">
        <v>104</v>
      </c>
      <c r="D385" s="16" t="s">
        <v>105</v>
      </c>
      <c r="E385" s="6" t="n">
        <v>1000</v>
      </c>
      <c r="F385" s="7" t="n">
        <v>26</v>
      </c>
      <c r="G385" s="6" t="n">
        <v>61.08</v>
      </c>
      <c r="H385" s="6" t="n">
        <v>135</v>
      </c>
      <c r="I385" s="6" t="n">
        <v>1588.08</v>
      </c>
      <c r="J385" s="6" t="n">
        <v>1382.08</v>
      </c>
    </row>
    <row collapsed="false" customFormat="false" customHeight="false" hidden="false" ht="12.1" outlineLevel="0" r="386">
      <c r="A386" s="43" t="n">
        <v>50179</v>
      </c>
      <c r="B386" s="16" t="s">
        <v>536</v>
      </c>
      <c r="C386" s="16" t="s">
        <v>116</v>
      </c>
      <c r="D386" s="16" t="s">
        <v>117</v>
      </c>
      <c r="E386" s="6" t="n">
        <v>1000</v>
      </c>
      <c r="F386" s="7" t="n">
        <v>19</v>
      </c>
      <c r="G386" s="6" t="n">
        <v>61.08</v>
      </c>
      <c r="H386" s="6" t="n">
        <v>71</v>
      </c>
      <c r="I386" s="6" t="n">
        <v>1160.52</v>
      </c>
      <c r="J386" s="6" t="n">
        <v>1010.52</v>
      </c>
    </row>
    <row collapsed="false" customFormat="false" customHeight="false" hidden="false" ht="12.1" outlineLevel="0" r="387">
      <c r="A387" s="43" t="n">
        <v>50200</v>
      </c>
      <c r="B387" s="16" t="s">
        <v>536</v>
      </c>
      <c r="C387" s="16" t="s">
        <v>120</v>
      </c>
      <c r="D387" s="16" t="s">
        <v>121</v>
      </c>
      <c r="E387" s="6" t="n">
        <v>1000</v>
      </c>
      <c r="F387" s="7" t="n">
        <v>10</v>
      </c>
      <c r="G387" s="6" t="n">
        <v>59.84</v>
      </c>
      <c r="H387" s="6" t="n">
        <v>70</v>
      </c>
      <c r="I387" s="6" t="n">
        <v>598.4</v>
      </c>
      <c r="J387" s="6" t="n">
        <v>520.4</v>
      </c>
    </row>
    <row collapsed="false" customFormat="false" customHeight="false" hidden="false" ht="12.1" outlineLevel="0" r="388">
      <c r="A388" s="43" t="n">
        <v>50319</v>
      </c>
      <c r="B388" s="16" t="s">
        <v>536</v>
      </c>
      <c r="C388" s="16" t="s">
        <v>112</v>
      </c>
      <c r="D388" s="16" t="s">
        <v>113</v>
      </c>
      <c r="E388" s="6" t="n">
        <v>1000</v>
      </c>
      <c r="F388" s="7" t="n">
        <v>20</v>
      </c>
      <c r="G388" s="6" t="n">
        <v>64.82</v>
      </c>
      <c r="H388" s="6" t="n">
        <v>169</v>
      </c>
      <c r="I388" s="6" t="n">
        <v>1296.4</v>
      </c>
      <c r="J388" s="6" t="n">
        <v>1127.4</v>
      </c>
    </row>
    <row collapsed="false" customFormat="false" customHeight="false" hidden="false" ht="12.1" outlineLevel="0" r="389">
      <c r="A389" s="43" t="n">
        <v>50319</v>
      </c>
      <c r="B389" s="16" t="s">
        <v>643</v>
      </c>
      <c r="C389" s="16" t="s">
        <v>124</v>
      </c>
      <c r="D389" s="16" t="s">
        <v>125</v>
      </c>
      <c r="E389" s="6" t="n">
        <v>1000</v>
      </c>
      <c r="F389" s="7" t="n">
        <v>9</v>
      </c>
      <c r="G389" s="6" t="n">
        <v>64.82</v>
      </c>
      <c r="H389" s="6" t="n">
        <v>76</v>
      </c>
      <c r="I389" s="6" t="n">
        <v>583.38</v>
      </c>
      <c r="J389" s="6" t="n">
        <v>507.38</v>
      </c>
    </row>
    <row collapsed="false" customFormat="false" customHeight="false" hidden="false" ht="12.1" outlineLevel="0" r="390">
      <c r="A390" s="43" t="n">
        <v>50354</v>
      </c>
      <c r="B390" s="16" t="s">
        <v>536</v>
      </c>
      <c r="C390" s="16" t="s">
        <v>104</v>
      </c>
      <c r="D390" s="16" t="s">
        <v>105</v>
      </c>
      <c r="E390" s="6" t="n">
        <v>1000</v>
      </c>
      <c r="F390" s="7" t="n">
        <v>26</v>
      </c>
      <c r="G390" s="6" t="n">
        <v>61.08</v>
      </c>
      <c r="H390" s="6" t="n">
        <v>135</v>
      </c>
      <c r="I390" s="6" t="n">
        <v>1588.08</v>
      </c>
      <c r="J390" s="6" t="n">
        <v>1382.08</v>
      </c>
    </row>
    <row collapsed="false" customFormat="false" customHeight="false" hidden="false" ht="12.1" outlineLevel="0" r="391">
      <c r="A391" s="43" t="n">
        <v>50361</v>
      </c>
      <c r="B391" s="16" t="s">
        <v>536</v>
      </c>
      <c r="C391" s="16" t="s">
        <v>116</v>
      </c>
      <c r="D391" s="16" t="s">
        <v>117</v>
      </c>
      <c r="E391" s="6" t="n">
        <v>1000</v>
      </c>
      <c r="F391" s="7" t="n">
        <v>19</v>
      </c>
      <c r="G391" s="6" t="n">
        <v>61.08</v>
      </c>
      <c r="H391" s="6" t="n">
        <v>71</v>
      </c>
      <c r="I391" s="6" t="n">
        <v>1160.52</v>
      </c>
      <c r="J391" s="6" t="n">
        <v>1010.52</v>
      </c>
    </row>
    <row collapsed="false" customFormat="false" customHeight="false" hidden="false" ht="12.1" outlineLevel="0" r="392">
      <c r="A392" s="43" t="n">
        <v>50501</v>
      </c>
      <c r="B392" s="16" t="s">
        <v>536</v>
      </c>
      <c r="C392" s="16" t="s">
        <v>112</v>
      </c>
      <c r="D392" s="16" t="s">
        <v>113</v>
      </c>
      <c r="E392" s="6" t="n">
        <v>1000</v>
      </c>
      <c r="F392" s="7" t="n">
        <v>20</v>
      </c>
      <c r="G392" s="6" t="n">
        <v>64.82</v>
      </c>
      <c r="H392" s="6" t="n">
        <v>169</v>
      </c>
      <c r="I392" s="6" t="n">
        <v>1296.4</v>
      </c>
      <c r="J392" s="6" t="n">
        <v>1127.4</v>
      </c>
    </row>
    <row collapsed="false" customFormat="false" customHeight="false" hidden="false" ht="12.1" outlineLevel="0" r="393">
      <c r="A393" s="43" t="n">
        <v>50501</v>
      </c>
      <c r="B393" s="16" t="s">
        <v>643</v>
      </c>
      <c r="C393" s="16" t="s">
        <v>124</v>
      </c>
      <c r="D393" s="16" t="s">
        <v>125</v>
      </c>
      <c r="E393" s="6" t="n">
        <v>1000</v>
      </c>
      <c r="F393" s="7" t="n">
        <v>9</v>
      </c>
      <c r="G393" s="6" t="n">
        <v>64.82</v>
      </c>
      <c r="H393" s="6" t="n">
        <v>76</v>
      </c>
      <c r="I393" s="6" t="n">
        <v>583.38</v>
      </c>
      <c r="J393" s="6" t="n">
        <v>507.38</v>
      </c>
    </row>
    <row collapsed="false" customFormat="false" customHeight="false" hidden="false" ht="12.1" outlineLevel="0" r="394">
      <c r="A394" s="43" t="n">
        <v>50536</v>
      </c>
      <c r="B394" s="16" t="s">
        <v>536</v>
      </c>
      <c r="C394" s="16" t="s">
        <v>104</v>
      </c>
      <c r="D394" s="16" t="s">
        <v>105</v>
      </c>
      <c r="E394" s="6" t="n">
        <v>1000</v>
      </c>
      <c r="F394" s="7" t="n">
        <v>26</v>
      </c>
      <c r="G394" s="6" t="n">
        <v>61.08</v>
      </c>
      <c r="H394" s="6" t="n">
        <v>135</v>
      </c>
      <c r="I394" s="6" t="n">
        <v>1588.08</v>
      </c>
      <c r="J394" s="6" t="n">
        <v>1382.08</v>
      </c>
    </row>
    <row collapsed="false" customFormat="false" customHeight="false" hidden="false" ht="12.1" outlineLevel="0" r="395">
      <c r="A395" s="43" t="n">
        <v>50543</v>
      </c>
      <c r="B395" s="16" t="s">
        <v>536</v>
      </c>
      <c r="C395" s="16" t="s">
        <v>116</v>
      </c>
      <c r="D395" s="16" t="s">
        <v>117</v>
      </c>
      <c r="E395" s="6" t="n">
        <v>1000</v>
      </c>
      <c r="F395" s="7" t="n">
        <v>19</v>
      </c>
      <c r="G395" s="6" t="n">
        <v>61.08</v>
      </c>
      <c r="H395" s="6" t="n">
        <v>71</v>
      </c>
      <c r="I395" s="6" t="n">
        <v>1160.52</v>
      </c>
      <c r="J395" s="6" t="n">
        <v>1010.52</v>
      </c>
    </row>
    <row collapsed="false" customFormat="false" customHeight="false" hidden="false" ht="12.1" outlineLevel="0" r="396">
      <c r="A396" s="43" t="n">
        <v>50683</v>
      </c>
      <c r="B396" s="16" t="s">
        <v>536</v>
      </c>
      <c r="C396" s="16" t="s">
        <v>112</v>
      </c>
      <c r="D396" s="16" t="s">
        <v>113</v>
      </c>
      <c r="E396" s="6" t="n">
        <v>1000</v>
      </c>
      <c r="F396" s="7" t="n">
        <v>20</v>
      </c>
      <c r="G396" s="6" t="n">
        <v>64.82</v>
      </c>
      <c r="H396" s="6" t="n">
        <v>169</v>
      </c>
      <c r="I396" s="6" t="n">
        <v>1296.4</v>
      </c>
      <c r="J396" s="6" t="n">
        <v>1127.4</v>
      </c>
    </row>
    <row collapsed="false" customFormat="false" customHeight="false" hidden="false" ht="12.1" outlineLevel="0" r="397">
      <c r="A397" s="43" t="n">
        <v>50683</v>
      </c>
      <c r="B397" s="16" t="s">
        <v>643</v>
      </c>
      <c r="C397" s="16" t="s">
        <v>124</v>
      </c>
      <c r="D397" s="16" t="s">
        <v>125</v>
      </c>
      <c r="E397" s="6" t="n">
        <v>1000</v>
      </c>
      <c r="F397" s="7" t="n">
        <v>9</v>
      </c>
      <c r="G397" s="6" t="n">
        <v>64.82</v>
      </c>
      <c r="H397" s="6" t="n">
        <v>76</v>
      </c>
      <c r="I397" s="6" t="n">
        <v>583.38</v>
      </c>
      <c r="J397" s="6" t="n">
        <v>507.38</v>
      </c>
    </row>
    <row collapsed="false" customFormat="false" customHeight="false" hidden="false" ht="12.1" outlineLevel="0" r="398">
      <c r="A398" s="43" t="n">
        <v>50718</v>
      </c>
      <c r="B398" s="16" t="s">
        <v>536</v>
      </c>
      <c r="C398" s="16" t="s">
        <v>104</v>
      </c>
      <c r="D398" s="16" t="s">
        <v>105</v>
      </c>
      <c r="E398" s="6" t="n">
        <v>1000</v>
      </c>
      <c r="F398" s="7" t="n">
        <v>26</v>
      </c>
      <c r="G398" s="6" t="n">
        <v>61.08</v>
      </c>
      <c r="H398" s="6" t="n">
        <v>135</v>
      </c>
      <c r="I398" s="6" t="n">
        <v>1588.08</v>
      </c>
      <c r="J398" s="6" t="n">
        <v>1382.08</v>
      </c>
    </row>
    <row collapsed="false" customFormat="false" customHeight="false" hidden="false" ht="12.1" outlineLevel="0" r="399">
      <c r="A399" s="43" t="n">
        <v>50725</v>
      </c>
      <c r="B399" s="16" t="s">
        <v>536</v>
      </c>
      <c r="C399" s="16" t="s">
        <v>116</v>
      </c>
      <c r="D399" s="16" t="s">
        <v>117</v>
      </c>
      <c r="E399" s="6" t="n">
        <v>1000</v>
      </c>
      <c r="F399" s="7" t="n">
        <v>19</v>
      </c>
      <c r="G399" s="6" t="n">
        <v>61.08</v>
      </c>
      <c r="H399" s="6" t="n">
        <v>71</v>
      </c>
      <c r="I399" s="6" t="n">
        <v>1160.52</v>
      </c>
      <c r="J399" s="6" t="n">
        <v>1010.52</v>
      </c>
    </row>
    <row collapsed="false" customFormat="false" customHeight="false" hidden="false" ht="12.1" outlineLevel="0" r="400">
      <c r="A400" s="43" t="n">
        <v>50865</v>
      </c>
      <c r="B400" s="16" t="s">
        <v>643</v>
      </c>
      <c r="C400" s="16" t="s">
        <v>124</v>
      </c>
      <c r="D400" s="16" t="s">
        <v>125</v>
      </c>
      <c r="E400" s="6" t="n">
        <v>1000</v>
      </c>
      <c r="F400" s="7" t="n">
        <v>9</v>
      </c>
      <c r="G400" s="6" t="n">
        <v>64.82</v>
      </c>
      <c r="H400" s="6" t="n">
        <v>76</v>
      </c>
      <c r="I400" s="6" t="n">
        <v>583.38</v>
      </c>
      <c r="J400" s="6" t="n">
        <v>507.38</v>
      </c>
    </row>
    <row collapsed="false" customFormat="false" customHeight="false" hidden="false" ht="12.1" outlineLevel="0" r="401">
      <c r="A401" s="43" t="n">
        <v>50900</v>
      </c>
      <c r="B401" s="16" t="s">
        <v>536</v>
      </c>
      <c r="C401" s="16" t="s">
        <v>104</v>
      </c>
      <c r="D401" s="16" t="s">
        <v>105</v>
      </c>
      <c r="E401" s="6" t="n">
        <v>1000</v>
      </c>
      <c r="F401" s="7" t="n">
        <v>26</v>
      </c>
      <c r="G401" s="6" t="n">
        <v>61.08</v>
      </c>
      <c r="H401" s="6" t="n">
        <v>135</v>
      </c>
      <c r="I401" s="6" t="n">
        <v>1588.08</v>
      </c>
      <c r="J401" s="6" t="n">
        <v>1382.08</v>
      </c>
    </row>
    <row collapsed="false" customFormat="false" customHeight="false" hidden="false" ht="12.1" outlineLevel="0" r="402">
      <c r="A402" s="43" t="n">
        <v>50907</v>
      </c>
      <c r="B402" s="16" t="s">
        <v>536</v>
      </c>
      <c r="C402" s="16" t="s">
        <v>116</v>
      </c>
      <c r="D402" s="16" t="s">
        <v>117</v>
      </c>
      <c r="E402" s="6" t="n">
        <v>1000</v>
      </c>
      <c r="F402" s="7" t="n">
        <v>19</v>
      </c>
      <c r="G402" s="6" t="n">
        <v>61.08</v>
      </c>
      <c r="H402" s="6" t="n">
        <v>71</v>
      </c>
      <c r="I402" s="6" t="n">
        <v>1160.52</v>
      </c>
      <c r="J402" s="6" t="n">
        <v>1010.52</v>
      </c>
    </row>
    <row collapsed="false" customFormat="false" customHeight="false" hidden="false" ht="12.1" outlineLevel="0" r="403">
      <c r="A403" s="43" t="n">
        <v>51047</v>
      </c>
      <c r="B403" s="16" t="s">
        <v>643</v>
      </c>
      <c r="C403" s="16" t="s">
        <v>124</v>
      </c>
      <c r="D403" s="16" t="s">
        <v>125</v>
      </c>
      <c r="E403" s="6" t="n">
        <v>1000</v>
      </c>
      <c r="F403" s="7" t="n">
        <v>9</v>
      </c>
      <c r="G403" s="6" t="n">
        <v>64.82</v>
      </c>
      <c r="H403" s="6" t="n">
        <v>76</v>
      </c>
      <c r="I403" s="6" t="n">
        <v>583.38</v>
      </c>
      <c r="J403" s="6" t="n">
        <v>507.38</v>
      </c>
    </row>
    <row collapsed="false" customFormat="false" customHeight="false" hidden="false" ht="12.1" outlineLevel="0" r="404">
      <c r="A404" s="43" t="n">
        <v>51089</v>
      </c>
      <c r="B404" s="16" t="s">
        <v>536</v>
      </c>
      <c r="C404" s="16" t="s">
        <v>116</v>
      </c>
      <c r="D404" s="16" t="s">
        <v>117</v>
      </c>
      <c r="E404" s="6" t="n">
        <v>1000</v>
      </c>
      <c r="F404" s="7" t="n">
        <v>19</v>
      </c>
      <c r="G404" s="6" t="n">
        <v>61.08</v>
      </c>
      <c r="H404" s="6" t="n">
        <v>71</v>
      </c>
      <c r="I404" s="6" t="n">
        <v>1160.52</v>
      </c>
      <c r="J404" s="6" t="n">
        <v>1010.52</v>
      </c>
    </row>
    <row collapsed="false" customFormat="false" customHeight="false" hidden="false" ht="12.1" outlineLevel="0" r="405">
      <c r="A405" s="43" t="n">
        <v>51229</v>
      </c>
      <c r="B405" s="16" t="s">
        <v>643</v>
      </c>
      <c r="C405" s="16" t="s">
        <v>124</v>
      </c>
      <c r="D405" s="16" t="s">
        <v>125</v>
      </c>
      <c r="E405" s="6" t="n">
        <v>1000</v>
      </c>
      <c r="F405" s="7" t="n">
        <v>9</v>
      </c>
      <c r="G405" s="6" t="n">
        <v>64.82</v>
      </c>
      <c r="H405" s="6" t="n">
        <v>76</v>
      </c>
      <c r="I405" s="6" t="n">
        <v>583.38</v>
      </c>
      <c r="J405" s="6" t="n">
        <v>507.38</v>
      </c>
    </row>
    <row collapsed="false" customFormat="false" customHeight="false" hidden="false" ht="12.1" outlineLevel="0" r="406">
      <c r="A406" s="43" t="n">
        <v>51271</v>
      </c>
      <c r="B406" s="16" t="s">
        <v>536</v>
      </c>
      <c r="C406" s="16" t="s">
        <v>116</v>
      </c>
      <c r="D406" s="16" t="s">
        <v>117</v>
      </c>
      <c r="E406" s="6" t="n">
        <v>1000</v>
      </c>
      <c r="F406" s="7" t="n">
        <v>19</v>
      </c>
      <c r="G406" s="6" t="n">
        <v>61.08</v>
      </c>
      <c r="H406" s="6" t="n">
        <v>71</v>
      </c>
      <c r="I406" s="6" t="n">
        <v>1160.52</v>
      </c>
      <c r="J406" s="6" t="n">
        <v>1010.52</v>
      </c>
    </row>
    <row collapsed="false" customFormat="false" customHeight="false" hidden="false" ht="12.1" outlineLevel="0" r="407">
      <c r="A407" s="43" t="n">
        <v>51411</v>
      </c>
      <c r="B407" s="16" t="s">
        <v>643</v>
      </c>
      <c r="C407" s="16" t="s">
        <v>124</v>
      </c>
      <c r="D407" s="16" t="s">
        <v>125</v>
      </c>
      <c r="E407" s="6" t="n">
        <v>1000</v>
      </c>
      <c r="F407" s="7" t="n">
        <v>9</v>
      </c>
      <c r="G407" s="6" t="n">
        <v>64.82</v>
      </c>
      <c r="H407" s="6" t="n">
        <v>76</v>
      </c>
      <c r="I407" s="6" t="n">
        <v>583.38</v>
      </c>
      <c r="J407" s="6" t="n">
        <v>507.38</v>
      </c>
    </row>
  </sheetData>
  <autoFilter ref="A1:J40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9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42" t="s">
        <v>147</v>
      </c>
      <c r="B1" s="42" t="s">
        <v>534</v>
      </c>
      <c r="C1" s="42" t="s">
        <v>0</v>
      </c>
      <c r="D1" s="42" t="s">
        <v>2</v>
      </c>
      <c r="E1" s="42" t="s">
        <v>992</v>
      </c>
      <c r="F1" s="42" t="s">
        <v>1044</v>
      </c>
      <c r="G1" s="42" t="s">
        <v>1045</v>
      </c>
      <c r="H1" s="42" t="s">
        <v>151</v>
      </c>
      <c r="I1" s="42" t="s">
        <v>1046</v>
      </c>
      <c r="J1" s="42" t="s">
        <v>1047</v>
      </c>
      <c r="K1" s="42" t="s">
        <v>1048</v>
      </c>
      <c r="L1" s="42" t="s">
        <v>1049</v>
      </c>
      <c r="M1" s="42" t="s">
        <v>1050</v>
      </c>
      <c r="N1" s="42" t="s">
        <v>1051</v>
      </c>
      <c r="O1" s="42" t="s">
        <v>1052</v>
      </c>
    </row>
    <row collapsed="false" customFormat="false" customHeight="false" hidden="false" ht="12.1" outlineLevel="0" r="2">
      <c r="A2" s="44" t="n">
        <v>46014</v>
      </c>
      <c r="B2" s="16" t="s">
        <v>639</v>
      </c>
      <c r="C2" s="16" t="s">
        <v>17</v>
      </c>
      <c r="D2" s="16" t="s">
        <v>19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247</v>
      </c>
      <c r="J2" s="17" t="n">
        <v>298.13</v>
      </c>
      <c r="K2" s="6" t="s">
        <f>=Портфель!G2*Портфель!$R$13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4" t="n">
        <v>46076</v>
      </c>
      <c r="B3" s="16" t="s">
        <v>639</v>
      </c>
      <c r="C3" s="16" t="s">
        <v>17</v>
      </c>
      <c r="D3" s="16" t="s">
        <v>19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185</v>
      </c>
      <c r="J3" s="17" t="n">
        <v>314.22</v>
      </c>
      <c r="K3" s="6" t="s">
        <f>=Портфель!G2*Портфель!$R$13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4" t="n">
        <v>46076</v>
      </c>
      <c r="B4" s="16" t="s">
        <v>639</v>
      </c>
      <c r="C4" s="16" t="s">
        <v>17</v>
      </c>
      <c r="D4" s="16" t="s">
        <v>19</v>
      </c>
      <c r="E4" s="17" t="n">
        <v>4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185</v>
      </c>
      <c r="J4" s="17" t="n">
        <v>314.21</v>
      </c>
      <c r="K4" s="6" t="s">
        <f>=Портфель!G2*Портфель!$R$13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4" t="n">
        <v>46081</v>
      </c>
      <c r="B5" s="16" t="s">
        <v>639</v>
      </c>
      <c r="C5" s="16" t="s">
        <v>17</v>
      </c>
      <c r="D5" s="16" t="s">
        <v>19</v>
      </c>
      <c r="E5" s="17" t="n">
        <v>2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180</v>
      </c>
      <c r="J5" s="17" t="n">
        <v>314.36</v>
      </c>
      <c r="K5" s="6" t="s">
        <f>=Портфель!G2*Портфель!$R$13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4" t="n">
        <v>46081</v>
      </c>
      <c r="B6" s="16" t="s">
        <v>639</v>
      </c>
      <c r="C6" s="16" t="s">
        <v>17</v>
      </c>
      <c r="D6" s="16" t="s">
        <v>19</v>
      </c>
      <c r="E6" s="17" t="n">
        <v>8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180</v>
      </c>
      <c r="J6" s="17" t="n">
        <v>314.35875</v>
      </c>
      <c r="K6" s="6" t="s">
        <f>=Портфель!G2*Портфель!$R$13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4" t="n">
        <v>46082</v>
      </c>
      <c r="B7" s="16" t="s">
        <v>639</v>
      </c>
      <c r="C7" s="16" t="s">
        <v>17</v>
      </c>
      <c r="D7" s="16" t="s">
        <v>19</v>
      </c>
      <c r="E7" s="17" t="n">
        <v>7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179</v>
      </c>
      <c r="J7" s="17" t="n">
        <v>315.31857142857</v>
      </c>
      <c r="K7" s="6" t="s">
        <f>=Портфель!G2*Портфель!$R$13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4" t="n">
        <v>46094</v>
      </c>
      <c r="B8" s="16" t="s">
        <v>639</v>
      </c>
      <c r="C8" s="16" t="s">
        <v>17</v>
      </c>
      <c r="D8" s="16" t="s">
        <v>19</v>
      </c>
      <c r="E8" s="17" t="n">
        <v>2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167</v>
      </c>
      <c r="J8" s="17" t="n">
        <v>317.785</v>
      </c>
      <c r="K8" s="6" t="s">
        <f>=Портфель!G2*Портфель!$R$13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4" t="n">
        <v>46121</v>
      </c>
      <c r="B9" s="16" t="s">
        <v>639</v>
      </c>
      <c r="C9" s="16" t="s">
        <v>17</v>
      </c>
      <c r="D9" s="16" t="s">
        <v>19</v>
      </c>
      <c r="E9" s="17" t="n">
        <v>2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140</v>
      </c>
      <c r="J9" s="17" t="n">
        <v>320.2</v>
      </c>
      <c r="K9" s="6" t="s">
        <f>=Портфель!G2*Портфель!$R$13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4" t="n">
        <v>46122</v>
      </c>
      <c r="B10" s="16" t="s">
        <v>639</v>
      </c>
      <c r="C10" s="16" t="s">
        <v>17</v>
      </c>
      <c r="D10" s="16" t="s">
        <v>19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139</v>
      </c>
      <c r="J10" s="17" t="n">
        <v>318.81</v>
      </c>
      <c r="K10" s="6" t="s">
        <f>=Портфель!G2*Портфель!$R$13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4" t="n">
        <v>46146</v>
      </c>
      <c r="B11" s="16" t="s">
        <v>639</v>
      </c>
      <c r="C11" s="16" t="s">
        <v>17</v>
      </c>
      <c r="D11" s="16" t="s">
        <v>19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115</v>
      </c>
      <c r="J11" s="17" t="n">
        <v>320.37</v>
      </c>
      <c r="K11" s="6" t="s">
        <f>=Портфель!G2*Портфель!$R$13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4" t="n">
        <v>46150</v>
      </c>
      <c r="B12" s="16" t="s">
        <v>639</v>
      </c>
      <c r="C12" s="16" t="s">
        <v>17</v>
      </c>
      <c r="D12" s="16" t="s">
        <v>19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111</v>
      </c>
      <c r="J12" s="17" t="n">
        <v>321.76</v>
      </c>
      <c r="K12" s="6" t="s">
        <f>=Портфель!G2*Портфель!$R$13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4" t="n">
        <v>46150</v>
      </c>
      <c r="B13" s="16" t="s">
        <v>639</v>
      </c>
      <c r="C13" s="16" t="s">
        <v>17</v>
      </c>
      <c r="D13" s="16" t="s">
        <v>19</v>
      </c>
      <c r="E13" s="17" t="n">
        <v>1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111</v>
      </c>
      <c r="J13" s="17" t="n">
        <v>321.5</v>
      </c>
      <c r="K13" s="6" t="s">
        <f>=Портфель!G2*Портфель!$R$13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4" t="n">
        <v>46154</v>
      </c>
      <c r="B14" s="16" t="s">
        <v>639</v>
      </c>
      <c r="C14" s="16" t="s">
        <v>17</v>
      </c>
      <c r="D14" s="16" t="s">
        <v>19</v>
      </c>
      <c r="E14" s="17" t="n">
        <v>2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107</v>
      </c>
      <c r="J14" s="17" t="n">
        <v>326.13</v>
      </c>
      <c r="K14" s="6" t="s">
        <f>=Портфель!G2*Портфель!$R$13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4" t="n">
        <v>46174</v>
      </c>
      <c r="B15" s="16" t="s">
        <v>639</v>
      </c>
      <c r="C15" s="16" t="s">
        <v>17</v>
      </c>
      <c r="D15" s="16" t="s">
        <v>19</v>
      </c>
      <c r="E15" s="17" t="n">
        <v>2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87</v>
      </c>
      <c r="J15" s="17" t="n">
        <v>322.645</v>
      </c>
      <c r="K15" s="6" t="s">
        <f>=Портфель!G2*Портфель!$R$13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4" t="n">
        <v>46223</v>
      </c>
      <c r="B16" s="16" t="s">
        <v>639</v>
      </c>
      <c r="C16" s="16" t="s">
        <v>17</v>
      </c>
      <c r="D16" s="16" t="s">
        <v>19</v>
      </c>
      <c r="E16" s="17" t="n">
        <v>4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38</v>
      </c>
      <c r="J16" s="17" t="n">
        <v>256.5625</v>
      </c>
      <c r="K16" s="6" t="s">
        <f>=Портфель!G2*Портфель!$R$13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4" t="n">
        <v>46227</v>
      </c>
      <c r="B17" s="16" t="s">
        <v>639</v>
      </c>
      <c r="C17" s="16" t="s">
        <v>17</v>
      </c>
      <c r="D17" s="16" t="s">
        <v>19</v>
      </c>
      <c r="E17" s="17" t="n">
        <v>1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34</v>
      </c>
      <c r="J17" s="17" t="n">
        <v>267.83</v>
      </c>
      <c r="K17" s="6" t="s">
        <f>=Портфель!G2*Портфель!$R$13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4" t="n">
        <v>46238</v>
      </c>
      <c r="B18" s="16" t="s">
        <v>639</v>
      </c>
      <c r="C18" s="16" t="s">
        <v>17</v>
      </c>
      <c r="D18" s="16" t="s">
        <v>19</v>
      </c>
      <c r="E18" s="17" t="n">
        <v>4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23</v>
      </c>
      <c r="J18" s="17" t="n">
        <v>284.4</v>
      </c>
      <c r="K18" s="6" t="s">
        <f>=Портфель!G2*Портфель!$R$13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4" t="n">
        <v>46078</v>
      </c>
      <c r="B19" s="16" t="s">
        <v>859</v>
      </c>
      <c r="C19" s="16" t="s">
        <v>23</v>
      </c>
      <c r="D19" s="16" t="s">
        <v>24</v>
      </c>
      <c r="E19" s="17" t="n">
        <v>5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183</v>
      </c>
      <c r="J19" s="17" t="n">
        <v>120.71</v>
      </c>
      <c r="K19" s="6" t="s">
        <f>=Портфель!G3*Портфель!$R$13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4" t="n">
        <v>46080</v>
      </c>
      <c r="B20" s="16" t="s">
        <v>859</v>
      </c>
      <c r="C20" s="16" t="s">
        <v>23</v>
      </c>
      <c r="D20" s="16" t="s">
        <v>24</v>
      </c>
      <c r="E20" s="17" t="n">
        <v>28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181</v>
      </c>
      <c r="J20" s="17" t="n">
        <v>121.29035714286</v>
      </c>
      <c r="K20" s="6" t="s">
        <f>=Портфель!G3*Портфель!$R$13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4" t="n">
        <v>46090</v>
      </c>
      <c r="B21" s="16" t="s">
        <v>859</v>
      </c>
      <c r="C21" s="16" t="s">
        <v>23</v>
      </c>
      <c r="D21" s="16" t="s">
        <v>24</v>
      </c>
      <c r="E21" s="17" t="n">
        <v>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172</v>
      </c>
      <c r="J21" s="17" t="n">
        <v>120.29</v>
      </c>
      <c r="K21" s="6" t="s">
        <f>=Портфель!G3*Портфель!$R$13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4" t="n">
        <v>46093</v>
      </c>
      <c r="B22" s="16" t="s">
        <v>859</v>
      </c>
      <c r="C22" s="16" t="s">
        <v>23</v>
      </c>
      <c r="D22" s="16" t="s">
        <v>24</v>
      </c>
      <c r="E22" s="17" t="n">
        <v>1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168</v>
      </c>
      <c r="J22" s="17" t="n">
        <v>115.76</v>
      </c>
      <c r="K22" s="6" t="s">
        <f>=Портфель!G3*Портфель!$R$13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4" t="n">
        <v>46104</v>
      </c>
      <c r="B23" s="16" t="s">
        <v>859</v>
      </c>
      <c r="C23" s="16" t="s">
        <v>23</v>
      </c>
      <c r="D23" s="16" t="s">
        <v>24</v>
      </c>
      <c r="E23" s="17" t="n">
        <v>1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157</v>
      </c>
      <c r="J23" s="17" t="n">
        <v>113.65</v>
      </c>
      <c r="K23" s="6" t="s">
        <f>=Портфель!G3*Портфель!$R$13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4" t="n">
        <v>46132</v>
      </c>
      <c r="B24" s="16" t="s">
        <v>859</v>
      </c>
      <c r="C24" s="16" t="s">
        <v>23</v>
      </c>
      <c r="D24" s="16" t="s">
        <v>24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129</v>
      </c>
      <c r="J24" s="17" t="n">
        <v>112.74</v>
      </c>
      <c r="K24" s="6" t="s">
        <f>=Портфель!G3*Портфель!$R$13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4" t="n">
        <v>46143</v>
      </c>
      <c r="B25" s="16" t="s">
        <v>859</v>
      </c>
      <c r="C25" s="16" t="s">
        <v>23</v>
      </c>
      <c r="D25" s="16" t="s">
        <v>24</v>
      </c>
      <c r="E25" s="17" t="n">
        <v>1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118</v>
      </c>
      <c r="J25" s="17" t="n">
        <v>101.35</v>
      </c>
      <c r="K25" s="6" t="s">
        <f>=Портфель!G3*Портфель!$R$13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4" t="n">
        <v>46153</v>
      </c>
      <c r="B26" s="16" t="s">
        <v>859</v>
      </c>
      <c r="C26" s="16" t="s">
        <v>23</v>
      </c>
      <c r="D26" s="16" t="s">
        <v>24</v>
      </c>
      <c r="E26" s="17" t="n">
        <v>3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109</v>
      </c>
      <c r="J26" s="17" t="n">
        <v>107.31333333333</v>
      </c>
      <c r="K26" s="6" t="s">
        <f>=Портфель!G3*Портфель!$R$13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4" t="n">
        <v>46160</v>
      </c>
      <c r="B27" s="16" t="s">
        <v>859</v>
      </c>
      <c r="C27" s="16" t="s">
        <v>23</v>
      </c>
      <c r="D27" s="16" t="s">
        <v>24</v>
      </c>
      <c r="E27" s="17" t="n">
        <v>7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102</v>
      </c>
      <c r="J27" s="17" t="n">
        <v>108.37285714286</v>
      </c>
      <c r="K27" s="6" t="s">
        <f>=Портфель!G3*Портфель!$R$13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4" t="n">
        <v>46168</v>
      </c>
      <c r="B28" s="16" t="s">
        <v>859</v>
      </c>
      <c r="C28" s="16" t="s">
        <v>23</v>
      </c>
      <c r="D28" s="16" t="s">
        <v>24</v>
      </c>
      <c r="E28" s="17" t="n">
        <v>2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93</v>
      </c>
      <c r="J28" s="17" t="n">
        <v>98.69</v>
      </c>
      <c r="K28" s="6" t="s">
        <f>=Портфель!G3*Портфель!$R$13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4" t="n">
        <v>46168</v>
      </c>
      <c r="B29" s="16" t="s">
        <v>859</v>
      </c>
      <c r="C29" s="16" t="s">
        <v>23</v>
      </c>
      <c r="D29" s="16" t="s">
        <v>24</v>
      </c>
      <c r="E29" s="17" t="n">
        <v>2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93</v>
      </c>
      <c r="J29" s="17" t="n">
        <v>98.81</v>
      </c>
      <c r="K29" s="6" t="s">
        <f>=Портфель!G3*Портфель!$R$13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4" t="n">
        <v>46181</v>
      </c>
      <c r="B30" s="16" t="s">
        <v>859</v>
      </c>
      <c r="C30" s="16" t="s">
        <v>23</v>
      </c>
      <c r="D30" s="16" t="s">
        <v>24</v>
      </c>
      <c r="E30" s="17" t="n">
        <v>1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80</v>
      </c>
      <c r="J30" s="17" t="n">
        <v>102.17</v>
      </c>
      <c r="K30" s="6" t="s">
        <f>=Портфель!G3*Портфель!$R$13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4" t="n">
        <v>46197</v>
      </c>
      <c r="B31" s="16" t="s">
        <v>859</v>
      </c>
      <c r="C31" s="16" t="s">
        <v>23</v>
      </c>
      <c r="D31" s="16" t="s">
        <v>24</v>
      </c>
      <c r="E31" s="17" t="n">
        <v>1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64</v>
      </c>
      <c r="J31" s="17" t="n">
        <v>84.24</v>
      </c>
      <c r="K31" s="6" t="s">
        <f>=Портфель!G3*Портфель!$R$13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4" t="n">
        <v>46197</v>
      </c>
      <c r="B32" s="16" t="s">
        <v>859</v>
      </c>
      <c r="C32" s="16" t="s">
        <v>23</v>
      </c>
      <c r="D32" s="16" t="s">
        <v>24</v>
      </c>
      <c r="E32" s="17" t="n">
        <v>2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64</v>
      </c>
      <c r="J32" s="17" t="n">
        <v>84.24</v>
      </c>
      <c r="K32" s="6" t="s">
        <f>=Портфель!G3*Портфель!$R$13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4" t="n">
        <v>46198</v>
      </c>
      <c r="B33" s="16" t="s">
        <v>859</v>
      </c>
      <c r="C33" s="16" t="s">
        <v>23</v>
      </c>
      <c r="D33" s="16" t="s">
        <v>24</v>
      </c>
      <c r="E33" s="17" t="n">
        <v>1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63</v>
      </c>
      <c r="J33" s="17" t="n">
        <v>78.58</v>
      </c>
      <c r="K33" s="6" t="s">
        <f>=Портфель!G3*Портфель!$R$13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4" t="n">
        <v>46209</v>
      </c>
      <c r="B34" s="16" t="s">
        <v>859</v>
      </c>
      <c r="C34" s="16" t="s">
        <v>23</v>
      </c>
      <c r="D34" s="16" t="s">
        <v>24</v>
      </c>
      <c r="E34" s="17" t="n">
        <v>2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52</v>
      </c>
      <c r="J34" s="17" t="n">
        <v>77.74</v>
      </c>
      <c r="K34" s="6" t="s">
        <f>=Портфель!G3*Портфель!$R$13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4" t="n">
        <v>46213</v>
      </c>
      <c r="B35" s="16" t="s">
        <v>859</v>
      </c>
      <c r="C35" s="16" t="s">
        <v>23</v>
      </c>
      <c r="D35" s="16" t="s">
        <v>24</v>
      </c>
      <c r="E35" s="17" t="n">
        <v>2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48</v>
      </c>
      <c r="J35" s="17" t="n">
        <v>75.155</v>
      </c>
      <c r="K35" s="6" t="s">
        <f>=Портфель!G3*Портфель!$R$13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4" t="n">
        <v>46213</v>
      </c>
      <c r="B36" s="16" t="s">
        <v>859</v>
      </c>
      <c r="C36" s="16" t="s">
        <v>23</v>
      </c>
      <c r="D36" s="16" t="s">
        <v>24</v>
      </c>
      <c r="E36" s="17" t="n">
        <v>10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48</v>
      </c>
      <c r="J36" s="17" t="n">
        <v>75.157</v>
      </c>
      <c r="K36" s="6" t="s">
        <f>=Портфель!G3*Портфель!$R$13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4" t="n">
        <v>46213</v>
      </c>
      <c r="B37" s="16" t="s">
        <v>859</v>
      </c>
      <c r="C37" s="16" t="s">
        <v>23</v>
      </c>
      <c r="D37" s="16" t="s">
        <v>24</v>
      </c>
      <c r="E37" s="17" t="n">
        <v>2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48</v>
      </c>
      <c r="J37" s="17" t="n">
        <v>75.155</v>
      </c>
      <c r="K37" s="6" t="s">
        <f>=Портфель!G3*Портфель!$R$13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4" t="n">
        <v>46219</v>
      </c>
      <c r="B38" s="16" t="s">
        <v>859</v>
      </c>
      <c r="C38" s="16" t="s">
        <v>23</v>
      </c>
      <c r="D38" s="16" t="s">
        <v>24</v>
      </c>
      <c r="E38" s="17" t="n">
        <v>1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42</v>
      </c>
      <c r="J38" s="17" t="n">
        <v>62.71</v>
      </c>
      <c r="K38" s="6" t="s">
        <f>=Портфель!G3*Портфель!$R$13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4" t="n">
        <v>46223</v>
      </c>
      <c r="B39" s="16" t="s">
        <v>859</v>
      </c>
      <c r="C39" s="16" t="s">
        <v>23</v>
      </c>
      <c r="D39" s="16" t="s">
        <v>24</v>
      </c>
      <c r="E39" s="17" t="n">
        <v>2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38</v>
      </c>
      <c r="J39" s="17" t="n">
        <v>58.85</v>
      </c>
      <c r="K39" s="6" t="s">
        <f>=Портфель!G3*Портфель!$R$13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4" t="n">
        <v>46223</v>
      </c>
      <c r="B40" s="16" t="s">
        <v>859</v>
      </c>
      <c r="C40" s="16" t="s">
        <v>23</v>
      </c>
      <c r="D40" s="16" t="s">
        <v>24</v>
      </c>
      <c r="E40" s="17" t="n">
        <v>2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38</v>
      </c>
      <c r="J40" s="17" t="n">
        <v>58.51</v>
      </c>
      <c r="K40" s="6" t="s">
        <f>=Портфель!G3*Портфель!$R$13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4" t="n">
        <v>46225</v>
      </c>
      <c r="B41" s="16" t="s">
        <v>859</v>
      </c>
      <c r="C41" s="16" t="s">
        <v>23</v>
      </c>
      <c r="D41" s="16" t="s">
        <v>24</v>
      </c>
      <c r="E41" s="17" t="n">
        <v>21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36</v>
      </c>
      <c r="J41" s="17" t="n">
        <v>71.414761904762</v>
      </c>
      <c r="K41" s="6" t="s">
        <f>=Портфель!G3*Портфель!$R$13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4" t="n">
        <v>46227</v>
      </c>
      <c r="B42" s="16" t="s">
        <v>859</v>
      </c>
      <c r="C42" s="16" t="s">
        <v>23</v>
      </c>
      <c r="D42" s="16" t="s">
        <v>24</v>
      </c>
      <c r="E42" s="17" t="n">
        <v>4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34</v>
      </c>
      <c r="J42" s="17" t="n">
        <v>74.9175</v>
      </c>
      <c r="K42" s="6" t="s">
        <f>=Портфель!G3*Портфель!$R$13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4" t="n">
        <v>46227</v>
      </c>
      <c r="B43" s="16" t="s">
        <v>859</v>
      </c>
      <c r="C43" s="16" t="s">
        <v>23</v>
      </c>
      <c r="D43" s="16" t="s">
        <v>24</v>
      </c>
      <c r="E43" s="17" t="n">
        <v>2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34</v>
      </c>
      <c r="J43" s="17" t="n">
        <v>75.235</v>
      </c>
      <c r="K43" s="6" t="s">
        <f>=Портфель!G3*Портфель!$R$13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4" t="n">
        <v>46244</v>
      </c>
      <c r="B44" s="16" t="s">
        <v>859</v>
      </c>
      <c r="C44" s="16" t="s">
        <v>23</v>
      </c>
      <c r="D44" s="16" t="s">
        <v>24</v>
      </c>
      <c r="E44" s="17" t="n">
        <v>1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17</v>
      </c>
      <c r="J44" s="17" t="n">
        <v>91.91</v>
      </c>
      <c r="K44" s="6" t="s">
        <f>=Портфель!G3*Портфель!$R$13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4" t="n">
        <v>46244</v>
      </c>
      <c r="B45" s="16" t="s">
        <v>859</v>
      </c>
      <c r="C45" s="16" t="s">
        <v>23</v>
      </c>
      <c r="D45" s="16" t="s">
        <v>24</v>
      </c>
      <c r="E45" s="17" t="n">
        <v>1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17</v>
      </c>
      <c r="J45" s="17" t="n">
        <v>91.5</v>
      </c>
      <c r="K45" s="6" t="s">
        <f>=Портфель!G3*Портфель!$R$13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4" t="n">
        <v>46251</v>
      </c>
      <c r="B46" s="16" t="s">
        <v>859</v>
      </c>
      <c r="C46" s="16" t="s">
        <v>23</v>
      </c>
      <c r="D46" s="16" t="s">
        <v>24</v>
      </c>
      <c r="E46" s="17" t="n">
        <v>3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10</v>
      </c>
      <c r="J46" s="17" t="n">
        <v>77.476666666667</v>
      </c>
      <c r="K46" s="6" t="s">
        <f>=Портфель!G3*Портфель!$R$13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4" t="n">
        <v>46251</v>
      </c>
      <c r="B47" s="16" t="s">
        <v>859</v>
      </c>
      <c r="C47" s="16" t="s">
        <v>23</v>
      </c>
      <c r="D47" s="16" t="s">
        <v>24</v>
      </c>
      <c r="E47" s="17" t="n">
        <v>12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10</v>
      </c>
      <c r="J47" s="17" t="n">
        <v>77.498333333333</v>
      </c>
      <c r="K47" s="6" t="s">
        <f>=Портфель!G3*Портфель!$R$13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4" t="n">
        <v>46129</v>
      </c>
      <c r="B48" s="16" t="s">
        <v>596</v>
      </c>
      <c r="C48" s="16" t="s">
        <v>27</v>
      </c>
      <c r="D48" s="16" t="s">
        <v>28</v>
      </c>
      <c r="E48" s="17" t="n">
        <v>3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132</v>
      </c>
      <c r="J48" s="17" t="n">
        <v>326.1</v>
      </c>
      <c r="K48" s="6" t="s">
        <f>=Портфель!G4*Портфель!$R$13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4" t="n">
        <v>46129</v>
      </c>
      <c r="B49" s="16" t="s">
        <v>596</v>
      </c>
      <c r="C49" s="16" t="s">
        <v>27</v>
      </c>
      <c r="D49" s="16" t="s">
        <v>28</v>
      </c>
      <c r="E49" s="17" t="n">
        <v>1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132</v>
      </c>
      <c r="J49" s="17" t="n">
        <v>326.4</v>
      </c>
      <c r="K49" s="6" t="s">
        <f>=Портфель!G4*Портфель!$R$13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4" t="n">
        <v>46147</v>
      </c>
      <c r="B50" s="16" t="s">
        <v>596</v>
      </c>
      <c r="C50" s="16" t="s">
        <v>27</v>
      </c>
      <c r="D50" s="16" t="s">
        <v>28</v>
      </c>
      <c r="E50" s="17" t="n">
        <v>2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114</v>
      </c>
      <c r="J50" s="17" t="n">
        <v>309.1</v>
      </c>
      <c r="K50" s="6" t="s">
        <f>=Портфель!G4*Портфель!$R$13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4" t="n">
        <v>46147</v>
      </c>
      <c r="B51" s="16" t="s">
        <v>596</v>
      </c>
      <c r="C51" s="16" t="s">
        <v>27</v>
      </c>
      <c r="D51" s="16" t="s">
        <v>28</v>
      </c>
      <c r="E51" s="17" t="n">
        <v>1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114</v>
      </c>
      <c r="J51" s="17" t="n">
        <v>309.38</v>
      </c>
      <c r="K51" s="6" t="s">
        <f>=Портфель!G4*Портфель!$R$13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4" t="n">
        <v>46178</v>
      </c>
      <c r="B52" s="16" t="s">
        <v>596</v>
      </c>
      <c r="C52" s="16" t="s">
        <v>27</v>
      </c>
      <c r="D52" s="16" t="s">
        <v>28</v>
      </c>
      <c r="E52" s="17" t="n">
        <v>3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83</v>
      </c>
      <c r="J52" s="17" t="n">
        <v>299.76</v>
      </c>
      <c r="K52" s="6" t="s">
        <f>=Портфель!G4*Портфель!$R$13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4" t="n">
        <v>46209</v>
      </c>
      <c r="B53" s="16" t="s">
        <v>596</v>
      </c>
      <c r="C53" s="16" t="s">
        <v>27</v>
      </c>
      <c r="D53" s="16" t="s">
        <v>28</v>
      </c>
      <c r="E53" s="17" t="n">
        <v>15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52</v>
      </c>
      <c r="J53" s="17" t="n">
        <v>253.72</v>
      </c>
      <c r="K53" s="6" t="s">
        <f>=Портфель!G4*Портфель!$R$13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4" t="n">
        <v>46209</v>
      </c>
      <c r="B54" s="16" t="s">
        <v>596</v>
      </c>
      <c r="C54" s="16" t="s">
        <v>27</v>
      </c>
      <c r="D54" s="16" t="s">
        <v>28</v>
      </c>
      <c r="E54" s="17" t="n">
        <v>1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52</v>
      </c>
      <c r="J54" s="17" t="n">
        <v>253.58</v>
      </c>
      <c r="K54" s="6" t="s">
        <f>=Портфель!G4*Портфель!$R$13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44" t="n">
        <v>46212</v>
      </c>
      <c r="B55" s="16" t="s">
        <v>596</v>
      </c>
      <c r="C55" s="16" t="s">
        <v>27</v>
      </c>
      <c r="D55" s="16" t="s">
        <v>28</v>
      </c>
      <c r="E55" s="17" t="n">
        <v>1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50</v>
      </c>
      <c r="J55" s="17" t="n">
        <v>254.98</v>
      </c>
      <c r="K55" s="6" t="s">
        <f>=Портфель!G4*Портфель!$R$13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44" t="n">
        <v>46219</v>
      </c>
      <c r="B56" s="16" t="s">
        <v>596</v>
      </c>
      <c r="C56" s="16" t="s">
        <v>27</v>
      </c>
      <c r="D56" s="16" t="s">
        <v>28</v>
      </c>
      <c r="E56" s="17" t="n">
        <v>1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42</v>
      </c>
      <c r="J56" s="17" t="n">
        <v>240.92</v>
      </c>
      <c r="K56" s="6" t="s">
        <f>=Портфель!G4*Портфель!$R$13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44" t="n">
        <v>46239</v>
      </c>
      <c r="B57" s="16" t="s">
        <v>596</v>
      </c>
      <c r="C57" s="16" t="s">
        <v>27</v>
      </c>
      <c r="D57" s="16" t="s">
        <v>28</v>
      </c>
      <c r="E57" s="17" t="n">
        <v>2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22</v>
      </c>
      <c r="J57" s="17" t="n">
        <v>274.36</v>
      </c>
      <c r="K57" s="6" t="s">
        <f>=Портфель!G4*Портфель!$R$13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44" t="n">
        <v>46239</v>
      </c>
      <c r="B58" s="16" t="s">
        <v>596</v>
      </c>
      <c r="C58" s="16" t="s">
        <v>27</v>
      </c>
      <c r="D58" s="16" t="s">
        <v>28</v>
      </c>
      <c r="E58" s="17" t="n">
        <v>1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22</v>
      </c>
      <c r="J58" s="17" t="n">
        <v>274.38</v>
      </c>
      <c r="K58" s="6" t="s">
        <f>=Портфель!G4*Портфель!$R$13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44" t="n">
        <v>46247</v>
      </c>
      <c r="B59" s="16" t="s">
        <v>596</v>
      </c>
      <c r="C59" s="16" t="s">
        <v>27</v>
      </c>
      <c r="D59" s="16" t="s">
        <v>28</v>
      </c>
      <c r="E59" s="17" t="n">
        <v>2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14</v>
      </c>
      <c r="J59" s="17" t="n">
        <v>276.34</v>
      </c>
      <c r="K59" s="6" t="s">
        <f>=Портфель!G4*Портфель!$R$13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44" t="n">
        <v>46251</v>
      </c>
      <c r="B60" s="16" t="s">
        <v>596</v>
      </c>
      <c r="C60" s="16" t="s">
        <v>27</v>
      </c>
      <c r="D60" s="16" t="s">
        <v>28</v>
      </c>
      <c r="E60" s="17" t="n">
        <v>1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10</v>
      </c>
      <c r="J60" s="17" t="n">
        <v>252.86</v>
      </c>
      <c r="K60" s="6" t="s">
        <f>=Портфель!G4*Портфель!$R$13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44" t="n">
        <v>46232</v>
      </c>
      <c r="B61" s="16" t="s">
        <v>859</v>
      </c>
      <c r="C61" s="16" t="s">
        <v>31</v>
      </c>
      <c r="D61" s="16" t="s">
        <v>32</v>
      </c>
      <c r="E61" s="17" t="n">
        <v>1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29</v>
      </c>
      <c r="J61" s="17" t="n">
        <v>3990.45</v>
      </c>
      <c r="K61" s="6" t="s">
        <f>=Портфель!G5*Портфель!$R$13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44" t="n">
        <v>46251</v>
      </c>
      <c r="B62" s="16" t="s">
        <v>859</v>
      </c>
      <c r="C62" s="16" t="s">
        <v>31</v>
      </c>
      <c r="D62" s="16" t="s">
        <v>32</v>
      </c>
      <c r="E62" s="17" t="n">
        <v>1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10</v>
      </c>
      <c r="J62" s="17" t="n">
        <v>3627.78</v>
      </c>
      <c r="K62" s="6" t="s">
        <f>=Портфель!G5*Портфель!$R$13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44" t="n">
        <v>46080</v>
      </c>
      <c r="B63" s="16" t="s">
        <v>859</v>
      </c>
      <c r="C63" s="16" t="s">
        <v>35</v>
      </c>
      <c r="D63" s="16" t="s">
        <v>36</v>
      </c>
      <c r="E63" s="17" t="n">
        <v>20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181</v>
      </c>
      <c r="J63" s="17" t="n">
        <v>184.3715</v>
      </c>
      <c r="K63" s="6" t="s">
        <f>=Портфель!G6*Портфель!$R$13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44" t="n">
        <v>46129</v>
      </c>
      <c r="B64" s="16" t="s">
        <v>859</v>
      </c>
      <c r="C64" s="16" t="s">
        <v>39</v>
      </c>
      <c r="D64" s="16" t="s">
        <v>40</v>
      </c>
      <c r="E64" s="17" t="n">
        <v>2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132</v>
      </c>
      <c r="J64" s="17" t="n">
        <v>118.06</v>
      </c>
      <c r="K64" s="6" t="s">
        <f>=Портфель!G7*Портфель!$R$13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44" t="n">
        <v>46129</v>
      </c>
      <c r="B65" s="16" t="s">
        <v>859</v>
      </c>
      <c r="C65" s="16" t="s">
        <v>39</v>
      </c>
      <c r="D65" s="16" t="s">
        <v>40</v>
      </c>
      <c r="E65" s="17" t="n">
        <v>12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132</v>
      </c>
      <c r="J65" s="17" t="n">
        <v>120.38916666667</v>
      </c>
      <c r="K65" s="6" t="s">
        <f>=Портфель!G7*Портфель!$R$13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44" t="n">
        <v>46251</v>
      </c>
      <c r="B66" s="16" t="s">
        <v>859</v>
      </c>
      <c r="C66" s="16" t="s">
        <v>39</v>
      </c>
      <c r="D66" s="16" t="s">
        <v>40</v>
      </c>
      <c r="E66" s="17" t="n">
        <v>1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10</v>
      </c>
      <c r="J66" s="17" t="n">
        <v>119.44</v>
      </c>
      <c r="K66" s="6" t="s">
        <f>=Портфель!G7*Портфель!$R$13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44" t="n">
        <v>46174</v>
      </c>
      <c r="B67" s="16" t="s">
        <v>859</v>
      </c>
      <c r="C67" s="16" t="s">
        <v>43</v>
      </c>
      <c r="D67" s="16" t="s">
        <v>44</v>
      </c>
      <c r="E67" s="17" t="n">
        <v>1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87</v>
      </c>
      <c r="J67" s="17" t="n">
        <v>2458.7</v>
      </c>
      <c r="K67" s="6" t="s">
        <f>=Портфель!G8*Портфель!$R$13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44" t="n">
        <v>45996</v>
      </c>
      <c r="B68" s="16" t="s">
        <v>679</v>
      </c>
      <c r="C68" s="16" t="s">
        <v>49</v>
      </c>
      <c r="D68" s="16" t="s">
        <v>51</v>
      </c>
      <c r="E68" s="17" t="n">
        <v>3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265</v>
      </c>
      <c r="J68" s="17" t="n">
        <v>232.58</v>
      </c>
      <c r="K68" s="6" t="s">
        <f>=Портфель!G10*Портфель!$R$13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44" t="n">
        <v>46021</v>
      </c>
      <c r="B69" s="16" t="s">
        <v>679</v>
      </c>
      <c r="C69" s="16" t="s">
        <v>49</v>
      </c>
      <c r="D69" s="16" t="s">
        <v>51</v>
      </c>
      <c r="E69" s="17" t="n">
        <v>1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240</v>
      </c>
      <c r="J69" s="17" t="n">
        <v>248.99</v>
      </c>
      <c r="K69" s="6" t="s">
        <f>=Портфель!G10*Портфель!$R$13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44" t="n">
        <v>46052</v>
      </c>
      <c r="B70" s="16" t="s">
        <v>679</v>
      </c>
      <c r="C70" s="16" t="s">
        <v>49</v>
      </c>
      <c r="D70" s="16" t="s">
        <v>51</v>
      </c>
      <c r="E70" s="17" t="n">
        <v>1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209</v>
      </c>
      <c r="J70" s="17" t="n">
        <v>269.23</v>
      </c>
      <c r="K70" s="6" t="s">
        <f>=Портфель!G10*Портфель!$R$13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44" t="n">
        <v>46052</v>
      </c>
      <c r="B71" s="16" t="s">
        <v>679</v>
      </c>
      <c r="C71" s="16" t="s">
        <v>49</v>
      </c>
      <c r="D71" s="16" t="s">
        <v>51</v>
      </c>
      <c r="E71" s="17" t="n">
        <v>4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209</v>
      </c>
      <c r="J71" s="17" t="n">
        <v>269.26</v>
      </c>
      <c r="K71" s="6" t="s">
        <f>=Портфель!G10*Портфель!$R$13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44" t="n">
        <v>46081</v>
      </c>
      <c r="B72" s="16" t="s">
        <v>679</v>
      </c>
      <c r="C72" s="16" t="s">
        <v>49</v>
      </c>
      <c r="D72" s="16" t="s">
        <v>51</v>
      </c>
      <c r="E72" s="17" t="n">
        <v>10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180</v>
      </c>
      <c r="J72" s="17" t="n">
        <v>300.34</v>
      </c>
      <c r="K72" s="6" t="s">
        <f>=Портфель!G10*Портфель!$R$13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44" t="n">
        <v>46081</v>
      </c>
      <c r="B73" s="16" t="s">
        <v>679</v>
      </c>
      <c r="C73" s="16" t="s">
        <v>49</v>
      </c>
      <c r="D73" s="16" t="s">
        <v>51</v>
      </c>
      <c r="E73" s="17" t="n">
        <v>6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180</v>
      </c>
      <c r="J73" s="17" t="n">
        <v>300.37</v>
      </c>
      <c r="K73" s="6" t="s">
        <f>=Портфель!G10*Портфель!$R$13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44" t="n">
        <v>46118</v>
      </c>
      <c r="B74" s="16" t="s">
        <v>679</v>
      </c>
      <c r="C74" s="16" t="s">
        <v>49</v>
      </c>
      <c r="D74" s="16" t="s">
        <v>51</v>
      </c>
      <c r="E74" s="17" t="n">
        <v>1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143</v>
      </c>
      <c r="J74" s="17" t="n">
        <v>264.87</v>
      </c>
      <c r="K74" s="6" t="s">
        <f>=Портфель!G10*Портфель!$R$13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44" t="n">
        <v>46125</v>
      </c>
      <c r="B75" s="16" t="s">
        <v>679</v>
      </c>
      <c r="C75" s="16" t="s">
        <v>49</v>
      </c>
      <c r="D75" s="16" t="s">
        <v>51</v>
      </c>
      <c r="E75" s="17" t="n">
        <v>2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136</v>
      </c>
      <c r="J75" s="17" t="n">
        <v>259.87</v>
      </c>
      <c r="K75" s="6" t="s">
        <f>=Портфель!G10*Портфель!$R$13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44" t="n">
        <v>46153</v>
      </c>
      <c r="B76" s="16" t="s">
        <v>679</v>
      </c>
      <c r="C76" s="16" t="s">
        <v>49</v>
      </c>
      <c r="D76" s="16" t="s">
        <v>51</v>
      </c>
      <c r="E76" s="17" t="n">
        <v>1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108</v>
      </c>
      <c r="J76" s="17" t="n">
        <v>248.55</v>
      </c>
      <c r="K76" s="6" t="s">
        <f>=Портфель!G10*Портфель!$R$13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44" t="n">
        <v>46160</v>
      </c>
      <c r="B77" s="16" t="s">
        <v>679</v>
      </c>
      <c r="C77" s="16" t="s">
        <v>49</v>
      </c>
      <c r="D77" s="16" t="s">
        <v>51</v>
      </c>
      <c r="E77" s="17" t="n">
        <v>3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101</v>
      </c>
      <c r="J77" s="17" t="n">
        <v>237.07</v>
      </c>
      <c r="K77" s="6" t="s">
        <f>=Портфель!G10*Портфель!$R$13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44" t="n">
        <v>46168</v>
      </c>
      <c r="B78" s="16" t="s">
        <v>679</v>
      </c>
      <c r="C78" s="16" t="s">
        <v>49</v>
      </c>
      <c r="D78" s="16" t="s">
        <v>51</v>
      </c>
      <c r="E78" s="17" t="n">
        <v>2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93</v>
      </c>
      <c r="J78" s="17" t="n">
        <v>227.74</v>
      </c>
      <c r="K78" s="6" t="s">
        <f>=Портфель!G10*Портфель!$R$13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44" t="n">
        <v>45996</v>
      </c>
      <c r="B79" s="16" t="s">
        <v>679</v>
      </c>
      <c r="C79" s="16" t="s">
        <v>54</v>
      </c>
      <c r="D79" s="16" t="s">
        <v>55</v>
      </c>
      <c r="E79" s="17" t="n">
        <v>815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265</v>
      </c>
      <c r="J79" s="17" t="n">
        <v>1.8464049079755</v>
      </c>
      <c r="K79" s="6" t="s">
        <f>=Портфель!G11*Портфель!$R$13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44" t="n">
        <v>46015</v>
      </c>
      <c r="B80" s="16" t="s">
        <v>679</v>
      </c>
      <c r="C80" s="16" t="s">
        <v>54</v>
      </c>
      <c r="D80" s="16" t="s">
        <v>55</v>
      </c>
      <c r="E80" s="17" t="n">
        <v>115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246</v>
      </c>
      <c r="J80" s="17" t="n">
        <v>1.8441739130435</v>
      </c>
      <c r="K80" s="6" t="s">
        <f>=Портфель!G11*Портфель!$R$13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44" t="n">
        <v>46021</v>
      </c>
      <c r="B81" s="16" t="s">
        <v>679</v>
      </c>
      <c r="C81" s="16" t="s">
        <v>54</v>
      </c>
      <c r="D81" s="16" t="s">
        <v>55</v>
      </c>
      <c r="E81" s="17" t="n">
        <v>210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240</v>
      </c>
      <c r="J81" s="17" t="n">
        <v>1.862</v>
      </c>
      <c r="K81" s="6" t="s">
        <f>=Портфель!G11*Портфель!$R$13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44" t="n">
        <v>46036</v>
      </c>
      <c r="B82" s="16" t="s">
        <v>679</v>
      </c>
      <c r="C82" s="16" t="s">
        <v>54</v>
      </c>
      <c r="D82" s="16" t="s">
        <v>55</v>
      </c>
      <c r="E82" s="17" t="n">
        <v>258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225</v>
      </c>
      <c r="J82" s="17" t="n">
        <v>1.8608139534884</v>
      </c>
      <c r="K82" s="6" t="s">
        <f>=Портфель!G11*Портфель!$R$13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44" t="n">
        <v>46052</v>
      </c>
      <c r="B83" s="16" t="s">
        <v>679</v>
      </c>
      <c r="C83" s="16" t="s">
        <v>54</v>
      </c>
      <c r="D83" s="16" t="s">
        <v>55</v>
      </c>
      <c r="E83" s="17" t="n">
        <v>165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209</v>
      </c>
      <c r="J83" s="17" t="n">
        <v>1.8706060606061</v>
      </c>
      <c r="K83" s="6" t="s">
        <f>=Портфель!G11*Портфель!$R$13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44" t="n">
        <v>46076</v>
      </c>
      <c r="B84" s="16" t="s">
        <v>679</v>
      </c>
      <c r="C84" s="16" t="s">
        <v>54</v>
      </c>
      <c r="D84" s="16" t="s">
        <v>55</v>
      </c>
      <c r="E84" s="17" t="n">
        <v>120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185</v>
      </c>
      <c r="J84" s="17" t="n">
        <v>1.907</v>
      </c>
      <c r="K84" s="6" t="s">
        <f>=Портфель!G11*Портфель!$R$13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44" t="n">
        <v>46091</v>
      </c>
      <c r="B85" s="16" t="s">
        <v>679</v>
      </c>
      <c r="C85" s="16" t="s">
        <v>54</v>
      </c>
      <c r="D85" s="16" t="s">
        <v>55</v>
      </c>
      <c r="E85" s="17" t="n">
        <v>538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170</v>
      </c>
      <c r="J85" s="17" t="n">
        <v>1.9157992565056</v>
      </c>
      <c r="K85" s="6" t="s">
        <f>=Портфель!G11*Портфель!$R$13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44" t="n">
        <v>46104</v>
      </c>
      <c r="B86" s="16" t="s">
        <v>679</v>
      </c>
      <c r="C86" s="16" t="s">
        <v>54</v>
      </c>
      <c r="D86" s="16" t="s">
        <v>55</v>
      </c>
      <c r="E86" s="17" t="n">
        <v>137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158</v>
      </c>
      <c r="J86" s="17" t="n">
        <v>1.9388321167883</v>
      </c>
      <c r="K86" s="6" t="s">
        <f>=Портфель!G11*Портфель!$R$13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44" t="n">
        <v>46104</v>
      </c>
      <c r="B87" s="16" t="s">
        <v>679</v>
      </c>
      <c r="C87" s="16" t="s">
        <v>54</v>
      </c>
      <c r="D87" s="16" t="s">
        <v>55</v>
      </c>
      <c r="E87" s="17" t="n">
        <v>4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158</v>
      </c>
      <c r="J87" s="17" t="n">
        <v>1.94</v>
      </c>
      <c r="K87" s="6" t="s">
        <f>=Портфель!G11*Портфель!$R$13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44" t="n">
        <v>46104</v>
      </c>
      <c r="B88" s="16" t="s">
        <v>679</v>
      </c>
      <c r="C88" s="16" t="s">
        <v>54</v>
      </c>
      <c r="D88" s="16" t="s">
        <v>55</v>
      </c>
      <c r="E88" s="17" t="n">
        <v>4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158</v>
      </c>
      <c r="J88" s="17" t="n">
        <v>1.94</v>
      </c>
      <c r="K88" s="6" t="s">
        <f>=Портфель!G11*Портфель!$R$13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44" t="n">
        <v>46104</v>
      </c>
      <c r="B89" s="16" t="s">
        <v>679</v>
      </c>
      <c r="C89" s="16" t="s">
        <v>54</v>
      </c>
      <c r="D89" s="16" t="s">
        <v>55</v>
      </c>
      <c r="E89" s="17" t="n">
        <v>4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158</v>
      </c>
      <c r="J89" s="17" t="n">
        <v>1.94</v>
      </c>
      <c r="K89" s="6" t="s">
        <f>=Портфель!G11*Портфель!$R$13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44" t="n">
        <v>46104</v>
      </c>
      <c r="B90" s="16" t="s">
        <v>679</v>
      </c>
      <c r="C90" s="16" t="s">
        <v>54</v>
      </c>
      <c r="D90" s="16" t="s">
        <v>55</v>
      </c>
      <c r="E90" s="17" t="n">
        <v>4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158</v>
      </c>
      <c r="J90" s="17" t="n">
        <v>1.94</v>
      </c>
      <c r="K90" s="6" t="s">
        <f>=Портфель!G11*Портфель!$R$13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44" t="n">
        <v>46104</v>
      </c>
      <c r="B91" s="16" t="s">
        <v>679</v>
      </c>
      <c r="C91" s="16" t="s">
        <v>54</v>
      </c>
      <c r="D91" s="16" t="s">
        <v>55</v>
      </c>
      <c r="E91" s="17" t="n">
        <v>4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158</v>
      </c>
      <c r="J91" s="17" t="n">
        <v>1.94</v>
      </c>
      <c r="K91" s="6" t="s">
        <f>=Портфель!G11*Портфель!$R$13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44" t="n">
        <v>46125</v>
      </c>
      <c r="B92" s="16" t="s">
        <v>679</v>
      </c>
      <c r="C92" s="16" t="s">
        <v>54</v>
      </c>
      <c r="D92" s="16" t="s">
        <v>55</v>
      </c>
      <c r="E92" s="17" t="n">
        <v>2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137</v>
      </c>
      <c r="J92" s="17" t="n">
        <v>1.96</v>
      </c>
      <c r="K92" s="6" t="s">
        <f>=Портфель!G11*Портфель!$R$13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44" t="n">
        <v>46153</v>
      </c>
      <c r="B93" s="16" t="s">
        <v>679</v>
      </c>
      <c r="C93" s="16" t="s">
        <v>54</v>
      </c>
      <c r="D93" s="16" t="s">
        <v>55</v>
      </c>
      <c r="E93" s="17" t="n">
        <v>22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108</v>
      </c>
      <c r="J93" s="17" t="n">
        <v>1.9831818181818</v>
      </c>
      <c r="K93" s="6" t="s">
        <f>=Портфель!G11*Портфель!$R$13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44" t="n">
        <v>46181</v>
      </c>
      <c r="B94" s="16" t="s">
        <v>679</v>
      </c>
      <c r="C94" s="16" t="s">
        <v>54</v>
      </c>
      <c r="D94" s="16" t="s">
        <v>55</v>
      </c>
      <c r="E94" s="17" t="n">
        <v>2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80</v>
      </c>
      <c r="J94" s="17" t="n">
        <v>1.995</v>
      </c>
      <c r="K94" s="6" t="s">
        <f>=Портфель!G11*Портфель!$R$13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44" t="n">
        <v>45996</v>
      </c>
      <c r="B95" s="16" t="s">
        <v>679</v>
      </c>
      <c r="C95" s="16" t="s">
        <v>58</v>
      </c>
      <c r="D95" s="16" t="s">
        <v>59</v>
      </c>
      <c r="E95" s="17" t="n">
        <v>7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265</v>
      </c>
      <c r="J95" s="17" t="n">
        <v>187.38</v>
      </c>
      <c r="K95" s="6" t="s">
        <f>=Портфель!G12*Портфель!$R$13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44" t="n">
        <v>46015</v>
      </c>
      <c r="B96" s="16" t="s">
        <v>679</v>
      </c>
      <c r="C96" s="16" t="s">
        <v>58</v>
      </c>
      <c r="D96" s="16" t="s">
        <v>59</v>
      </c>
      <c r="E96" s="17" t="n">
        <v>1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246</v>
      </c>
      <c r="J96" s="17" t="n">
        <v>191</v>
      </c>
      <c r="K96" s="6" t="s">
        <f>=Портфель!G12*Портфель!$R$13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44" t="n">
        <v>46021</v>
      </c>
      <c r="B97" s="16" t="s">
        <v>679</v>
      </c>
      <c r="C97" s="16" t="s">
        <v>58</v>
      </c>
      <c r="D97" s="16" t="s">
        <v>59</v>
      </c>
      <c r="E97" s="17" t="n">
        <v>2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240</v>
      </c>
      <c r="J97" s="17" t="n">
        <v>196.88</v>
      </c>
      <c r="K97" s="6" t="s">
        <f>=Портфель!G12*Портфель!$R$13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44" t="n">
        <v>46036</v>
      </c>
      <c r="B98" s="16" t="s">
        <v>679</v>
      </c>
      <c r="C98" s="16" t="s">
        <v>58</v>
      </c>
      <c r="D98" s="16" t="s">
        <v>59</v>
      </c>
      <c r="E98" s="17" t="n">
        <v>2</v>
      </c>
      <c r="F98" s="7" t="s">
        <f>=DATEDIF(A98,$O$2,"y")</f>
      </c>
      <c r="G98" s="7" t="s">
        <f>=DATEDIF(A98,$O$2,"ym")</f>
      </c>
      <c r="H98" s="7" t="s">
        <f>=DATEDIF(A98,$O$2,"md")</f>
      </c>
      <c r="I98" s="7" t="n">
        <v>225</v>
      </c>
      <c r="J98" s="17" t="n">
        <v>195.46</v>
      </c>
      <c r="K98" s="6" t="s">
        <f>=Портфель!G12*Портфель!$R$13</f>
      </c>
      <c r="L98" s="6" t="s">
        <f>=E98*K98</f>
      </c>
      <c r="M98" s="6" t="s">
        <f>=(K98-J98)*E98</f>
      </c>
      <c r="N98" s="6" t="s">
        <f>=MAX(0,M98*0.13)</f>
      </c>
    </row>
    <row collapsed="false" customFormat="false" customHeight="false" hidden="false" ht="12.1" outlineLevel="0" r="99">
      <c r="A99" s="44" t="n">
        <v>46097</v>
      </c>
      <c r="B99" s="16" t="s">
        <v>679</v>
      </c>
      <c r="C99" s="16" t="s">
        <v>58</v>
      </c>
      <c r="D99" s="16" t="s">
        <v>59</v>
      </c>
      <c r="E99" s="17" t="n">
        <v>1</v>
      </c>
      <c r="F99" s="7" t="s">
        <f>=DATEDIF(A99,$O$2,"y")</f>
      </c>
      <c r="G99" s="7" t="s">
        <f>=DATEDIF(A99,$O$2,"ym")</f>
      </c>
      <c r="H99" s="7" t="s">
        <f>=DATEDIF(A99,$O$2,"md")</f>
      </c>
      <c r="I99" s="7" t="n">
        <v>164</v>
      </c>
      <c r="J99" s="17" t="n">
        <v>200.56</v>
      </c>
      <c r="K99" s="6" t="s">
        <f>=Портфель!G12*Портфель!$R$13</f>
      </c>
      <c r="L99" s="6" t="s">
        <f>=E99*K99</f>
      </c>
      <c r="M99" s="6" t="s">
        <f>=(K99-J99)*E99</f>
      </c>
      <c r="N99" s="6" t="s">
        <f>=MAX(0,M99*0.13)</f>
      </c>
    </row>
    <row collapsed="false" customFormat="false" customHeight="false" hidden="false" ht="12.1" outlineLevel="0" r="100">
      <c r="A100" s="44" t="n">
        <v>46195</v>
      </c>
      <c r="B100" s="16" t="s">
        <v>679</v>
      </c>
      <c r="C100" s="16" t="s">
        <v>58</v>
      </c>
      <c r="D100" s="16" t="s">
        <v>59</v>
      </c>
      <c r="E100" s="17" t="n">
        <v>3</v>
      </c>
      <c r="F100" s="7" t="s">
        <f>=DATEDIF(A100,$O$2,"y")</f>
      </c>
      <c r="G100" s="7" t="s">
        <f>=DATEDIF(A100,$O$2,"ym")</f>
      </c>
      <c r="H100" s="7" t="s">
        <f>=DATEDIF(A100,$O$2,"md")</f>
      </c>
      <c r="I100" s="7" t="n">
        <v>66</v>
      </c>
      <c r="J100" s="17" t="n">
        <v>171.56</v>
      </c>
      <c r="K100" s="6" t="s">
        <f>=Портфель!G12*Портфель!$R$13</f>
      </c>
      <c r="L100" s="6" t="s">
        <f>=E100*K100</f>
      </c>
      <c r="M100" s="6" t="s">
        <f>=(K100-J100)*E100</f>
      </c>
      <c r="N100" s="6" t="s">
        <f>=MAX(0,M100*0.13)</f>
      </c>
    </row>
    <row collapsed="false" customFormat="false" customHeight="false" hidden="false" ht="12.1" outlineLevel="0" r="101">
      <c r="A101" s="44" t="n">
        <v>46209</v>
      </c>
      <c r="B101" s="16" t="s">
        <v>679</v>
      </c>
      <c r="C101" s="16" t="s">
        <v>58</v>
      </c>
      <c r="D101" s="16" t="s">
        <v>59</v>
      </c>
      <c r="E101" s="17" t="n">
        <v>2</v>
      </c>
      <c r="F101" s="7" t="s">
        <f>=DATEDIF(A101,$O$2,"y")</f>
      </c>
      <c r="G101" s="7" t="s">
        <f>=DATEDIF(A101,$O$2,"ym")</f>
      </c>
      <c r="H101" s="7" t="s">
        <f>=DATEDIF(A101,$O$2,"md")</f>
      </c>
      <c r="I101" s="7" t="n">
        <v>52</v>
      </c>
      <c r="J101" s="17" t="n">
        <v>155.56</v>
      </c>
      <c r="K101" s="6" t="s">
        <f>=Портфель!G12*Портфель!$R$13</f>
      </c>
      <c r="L101" s="6" t="s">
        <f>=E101*K101</f>
      </c>
      <c r="M101" s="6" t="s">
        <f>=(K101-J101)*E101</f>
      </c>
      <c r="N101" s="6" t="s">
        <f>=MAX(0,M101*0.13)</f>
      </c>
    </row>
    <row collapsed="false" customFormat="false" customHeight="false" hidden="false" ht="12.1" outlineLevel="0" r="102">
      <c r="A102" s="44" t="n">
        <v>46219</v>
      </c>
      <c r="B102" s="16" t="s">
        <v>679</v>
      </c>
      <c r="C102" s="16" t="s">
        <v>58</v>
      </c>
      <c r="D102" s="16" t="s">
        <v>59</v>
      </c>
      <c r="E102" s="17" t="n">
        <v>3</v>
      </c>
      <c r="F102" s="7" t="s">
        <f>=DATEDIF(A102,$O$2,"y")</f>
      </c>
      <c r="G102" s="7" t="s">
        <f>=DATEDIF(A102,$O$2,"ym")</f>
      </c>
      <c r="H102" s="7" t="s">
        <f>=DATEDIF(A102,$O$2,"md")</f>
      </c>
      <c r="I102" s="7" t="n">
        <v>42</v>
      </c>
      <c r="J102" s="17" t="n">
        <v>152.12</v>
      </c>
      <c r="K102" s="6" t="s">
        <f>=Портфель!G12*Портфель!$R$13</f>
      </c>
      <c r="L102" s="6" t="s">
        <f>=E102*K102</f>
      </c>
      <c r="M102" s="6" t="s">
        <f>=(K102-J102)*E102</f>
      </c>
      <c r="N102" s="6" t="s">
        <f>=MAX(0,M102*0.13)</f>
      </c>
    </row>
    <row collapsed="false" customFormat="false" customHeight="false" hidden="false" ht="12.1" outlineLevel="0" r="103">
      <c r="A103" s="44" t="n">
        <v>46223</v>
      </c>
      <c r="B103" s="16" t="s">
        <v>679</v>
      </c>
      <c r="C103" s="16" t="s">
        <v>58</v>
      </c>
      <c r="D103" s="16" t="s">
        <v>59</v>
      </c>
      <c r="E103" s="17" t="n">
        <v>1</v>
      </c>
      <c r="F103" s="7" t="s">
        <f>=DATEDIF(A103,$O$2,"y")</f>
      </c>
      <c r="G103" s="7" t="s">
        <f>=DATEDIF(A103,$O$2,"ym")</f>
      </c>
      <c r="H103" s="7" t="s">
        <f>=DATEDIF(A103,$O$2,"md")</f>
      </c>
      <c r="I103" s="7" t="n">
        <v>38</v>
      </c>
      <c r="J103" s="17" t="n">
        <v>145.54</v>
      </c>
      <c r="K103" s="6" t="s">
        <f>=Портфель!G12*Портфель!$R$13</f>
      </c>
      <c r="L103" s="6" t="s">
        <f>=E103*K103</f>
      </c>
      <c r="M103" s="6" t="s">
        <f>=(K103-J103)*E103</f>
      </c>
      <c r="N103" s="6" t="s">
        <f>=MAX(0,M103*0.13)</f>
      </c>
    </row>
    <row collapsed="false" customFormat="false" customHeight="false" hidden="false" ht="12.1" outlineLevel="0" r="104">
      <c r="A104" s="44" t="n">
        <v>45996</v>
      </c>
      <c r="B104" s="16" t="s">
        <v>679</v>
      </c>
      <c r="C104" s="16" t="s">
        <v>62</v>
      </c>
      <c r="D104" s="16" t="s">
        <v>63</v>
      </c>
      <c r="E104" s="17" t="n">
        <v>9</v>
      </c>
      <c r="F104" s="7" t="s">
        <f>=DATEDIF(A104,$O$2,"y")</f>
      </c>
      <c r="G104" s="7" t="s">
        <f>=DATEDIF(A104,$O$2,"ym")</f>
      </c>
      <c r="H104" s="7" t="s">
        <f>=DATEDIF(A104,$O$2,"md")</f>
      </c>
      <c r="I104" s="7" t="n">
        <v>265</v>
      </c>
      <c r="J104" s="17" t="n">
        <v>159.17</v>
      </c>
      <c r="K104" s="6" t="s">
        <f>=Портфель!G13*Портфель!$R$13</f>
      </c>
      <c r="L104" s="6" t="s">
        <f>=E104*K104</f>
      </c>
      <c r="M104" s="6" t="s">
        <f>=(K104-J104)*E104</f>
      </c>
      <c r="N104" s="6" t="s">
        <f>=MAX(0,M104*0.13)</f>
      </c>
    </row>
    <row collapsed="false" customFormat="false" customHeight="false" hidden="false" ht="12.1" outlineLevel="0" r="105">
      <c r="A105" s="44" t="n">
        <v>46015</v>
      </c>
      <c r="B105" s="16" t="s">
        <v>679</v>
      </c>
      <c r="C105" s="16" t="s">
        <v>62</v>
      </c>
      <c r="D105" s="16" t="s">
        <v>63</v>
      </c>
      <c r="E105" s="17" t="n">
        <v>2</v>
      </c>
      <c r="F105" s="7" t="s">
        <f>=DATEDIF(A105,$O$2,"y")</f>
      </c>
      <c r="G105" s="7" t="s">
        <f>=DATEDIF(A105,$O$2,"ym")</f>
      </c>
      <c r="H105" s="7" t="s">
        <f>=DATEDIF(A105,$O$2,"md")</f>
      </c>
      <c r="I105" s="7" t="n">
        <v>246</v>
      </c>
      <c r="J105" s="17" t="n">
        <v>160.36</v>
      </c>
      <c r="K105" s="6" t="s">
        <f>=Портфель!G13*Портфель!$R$13</f>
      </c>
      <c r="L105" s="6" t="s">
        <f>=E105*K105</f>
      </c>
      <c r="M105" s="6" t="s">
        <f>=(K105-J105)*E105</f>
      </c>
      <c r="N105" s="6" t="s">
        <f>=MAX(0,M105*0.13)</f>
      </c>
    </row>
    <row collapsed="false" customFormat="false" customHeight="false" hidden="false" ht="12.1" outlineLevel="0" r="106">
      <c r="A106" s="44" t="n">
        <v>46021</v>
      </c>
      <c r="B106" s="16" t="s">
        <v>679</v>
      </c>
      <c r="C106" s="16" t="s">
        <v>62</v>
      </c>
      <c r="D106" s="16" t="s">
        <v>63</v>
      </c>
      <c r="E106" s="17" t="n">
        <v>2</v>
      </c>
      <c r="F106" s="7" t="s">
        <f>=DATEDIF(A106,$O$2,"y")</f>
      </c>
      <c r="G106" s="7" t="s">
        <f>=DATEDIF(A106,$O$2,"ym")</f>
      </c>
      <c r="H106" s="7" t="s">
        <f>=DATEDIF(A106,$O$2,"md")</f>
      </c>
      <c r="I106" s="7" t="n">
        <v>240</v>
      </c>
      <c r="J106" s="17" t="n">
        <v>161.06</v>
      </c>
      <c r="K106" s="6" t="s">
        <f>=Портфель!G13*Портфель!$R$13</f>
      </c>
      <c r="L106" s="6" t="s">
        <f>=E106*K106</f>
      </c>
      <c r="M106" s="6" t="s">
        <f>=(K106-J106)*E106</f>
      </c>
      <c r="N106" s="6" t="s">
        <f>=MAX(0,M106*0.13)</f>
      </c>
    </row>
    <row collapsed="false" customFormat="false" customHeight="false" hidden="false" ht="12.1" outlineLevel="0" r="107">
      <c r="A107" s="44" t="n">
        <v>46036</v>
      </c>
      <c r="B107" s="16" t="s">
        <v>679</v>
      </c>
      <c r="C107" s="16" t="s">
        <v>62</v>
      </c>
      <c r="D107" s="16" t="s">
        <v>63</v>
      </c>
      <c r="E107" s="17" t="n">
        <v>4</v>
      </c>
      <c r="F107" s="7" t="s">
        <f>=DATEDIF(A107,$O$2,"y")</f>
      </c>
      <c r="G107" s="7" t="s">
        <f>=DATEDIF(A107,$O$2,"ym")</f>
      </c>
      <c r="H107" s="7" t="s">
        <f>=DATEDIF(A107,$O$2,"md")</f>
      </c>
      <c r="I107" s="7" t="n">
        <v>225</v>
      </c>
      <c r="J107" s="17" t="n">
        <v>161.79</v>
      </c>
      <c r="K107" s="6" t="s">
        <f>=Портфель!G13*Портфель!$R$13</f>
      </c>
      <c r="L107" s="6" t="s">
        <f>=E107*K107</f>
      </c>
      <c r="M107" s="6" t="s">
        <f>=(K107-J107)*E107</f>
      </c>
      <c r="N107" s="6" t="s">
        <f>=MAX(0,M107*0.13)</f>
      </c>
    </row>
    <row collapsed="false" customFormat="false" customHeight="false" hidden="false" ht="12.1" outlineLevel="0" r="108">
      <c r="A108" s="44" t="n">
        <v>46101</v>
      </c>
      <c r="B108" s="16" t="s">
        <v>679</v>
      </c>
      <c r="C108" s="16" t="s">
        <v>65</v>
      </c>
      <c r="D108" s="16" t="s">
        <v>66</v>
      </c>
      <c r="E108" s="17" t="n">
        <v>4</v>
      </c>
      <c r="F108" s="7" t="s">
        <f>=DATEDIF(A108,$O$2,"y")</f>
      </c>
      <c r="G108" s="7" t="s">
        <f>=DATEDIF(A108,$O$2,"ym")</f>
      </c>
      <c r="H108" s="7" t="s">
        <f>=DATEDIF(A108,$O$2,"md")</f>
      </c>
      <c r="I108" s="7" t="n">
        <v>160</v>
      </c>
      <c r="J108" s="17" t="n">
        <v>164.68</v>
      </c>
      <c r="K108" s="6" t="s">
        <f>=Портфель!G14*Портфель!$R$13</f>
      </c>
      <c r="L108" s="6" t="s">
        <f>=E108*K108</f>
      </c>
      <c r="M108" s="6" t="s">
        <f>=(K108-J108)*E108</f>
      </c>
      <c r="N108" s="6" t="s">
        <f>=MAX(0,M108*0.13)</f>
      </c>
    </row>
    <row collapsed="false" customFormat="false" customHeight="false" hidden="false" ht="12.1" outlineLevel="0" r="109">
      <c r="A109" s="44" t="n">
        <v>46101</v>
      </c>
      <c r="B109" s="16" t="s">
        <v>679</v>
      </c>
      <c r="C109" s="16" t="s">
        <v>65</v>
      </c>
      <c r="D109" s="16" t="s">
        <v>66</v>
      </c>
      <c r="E109" s="17" t="n">
        <v>1</v>
      </c>
      <c r="F109" s="7" t="s">
        <f>=DATEDIF(A109,$O$2,"y")</f>
      </c>
      <c r="G109" s="7" t="s">
        <f>=DATEDIF(A109,$O$2,"ym")</f>
      </c>
      <c r="H109" s="7" t="s">
        <f>=DATEDIF(A109,$O$2,"md")</f>
      </c>
      <c r="I109" s="7" t="n">
        <v>160</v>
      </c>
      <c r="J109" s="17" t="n">
        <v>164.68</v>
      </c>
      <c r="K109" s="6" t="s">
        <f>=Портфель!G14*Портфель!$R$13</f>
      </c>
      <c r="L109" s="6" t="s">
        <f>=E109*K109</f>
      </c>
      <c r="M109" s="6" t="s">
        <f>=(K109-J109)*E109</f>
      </c>
      <c r="N109" s="6" t="s">
        <f>=MAX(0,M109*0.13)</f>
      </c>
    </row>
    <row collapsed="false" customFormat="false" customHeight="false" hidden="false" ht="12.1" outlineLevel="0" r="110">
      <c r="A110" s="44" t="n">
        <v>46113</v>
      </c>
      <c r="B110" s="16" t="s">
        <v>679</v>
      </c>
      <c r="C110" s="16" t="s">
        <v>65</v>
      </c>
      <c r="D110" s="16" t="s">
        <v>66</v>
      </c>
      <c r="E110" s="17" t="n">
        <v>3</v>
      </c>
      <c r="F110" s="7" t="s">
        <f>=DATEDIF(A110,$O$2,"y")</f>
      </c>
      <c r="G110" s="7" t="s">
        <f>=DATEDIF(A110,$O$2,"ym")</f>
      </c>
      <c r="H110" s="7" t="s">
        <f>=DATEDIF(A110,$O$2,"md")</f>
      </c>
      <c r="I110" s="7" t="n">
        <v>148</v>
      </c>
      <c r="J110" s="17" t="n">
        <v>155.58</v>
      </c>
      <c r="K110" s="6" t="s">
        <f>=Портфель!G14*Портфель!$R$13</f>
      </c>
      <c r="L110" s="6" t="s">
        <f>=E110*K110</f>
      </c>
      <c r="M110" s="6" t="s">
        <f>=(K110-J110)*E110</f>
      </c>
      <c r="N110" s="6" t="s">
        <f>=MAX(0,M110*0.13)</f>
      </c>
    </row>
    <row collapsed="false" customFormat="false" customHeight="false" hidden="false" ht="12.1" outlineLevel="0" r="111">
      <c r="A111" s="44" t="n">
        <v>46141</v>
      </c>
      <c r="B111" s="16" t="s">
        <v>679</v>
      </c>
      <c r="C111" s="16" t="s">
        <v>65</v>
      </c>
      <c r="D111" s="16" t="s">
        <v>66</v>
      </c>
      <c r="E111" s="17" t="n">
        <v>3</v>
      </c>
      <c r="F111" s="7" t="s">
        <f>=DATEDIF(A111,$O$2,"y")</f>
      </c>
      <c r="G111" s="7" t="s">
        <f>=DATEDIF(A111,$O$2,"ym")</f>
      </c>
      <c r="H111" s="7" t="s">
        <f>=DATEDIF(A111,$O$2,"md")</f>
      </c>
      <c r="I111" s="7" t="n">
        <v>120</v>
      </c>
      <c r="J111" s="17" t="n">
        <v>144.12</v>
      </c>
      <c r="K111" s="6" t="s">
        <f>=Портфель!G14*Портфель!$R$13</f>
      </c>
      <c r="L111" s="6" t="s">
        <f>=E111*K111</f>
      </c>
      <c r="M111" s="6" t="s">
        <f>=(K111-J111)*E111</f>
      </c>
      <c r="N111" s="6" t="s">
        <f>=MAX(0,M111*0.13)</f>
      </c>
    </row>
    <row collapsed="false" customFormat="false" customHeight="false" hidden="false" ht="12.1" outlineLevel="0" r="112">
      <c r="A112" s="44" t="n">
        <v>46174</v>
      </c>
      <c r="B112" s="16" t="s">
        <v>679</v>
      </c>
      <c r="C112" s="16" t="s">
        <v>65</v>
      </c>
      <c r="D112" s="16" t="s">
        <v>66</v>
      </c>
      <c r="E112" s="17" t="n">
        <v>1</v>
      </c>
      <c r="F112" s="7" t="s">
        <f>=DATEDIF(A112,$O$2,"y")</f>
      </c>
      <c r="G112" s="7" t="s">
        <f>=DATEDIF(A112,$O$2,"ym")</f>
      </c>
      <c r="H112" s="7" t="s">
        <f>=DATEDIF(A112,$O$2,"md")</f>
      </c>
      <c r="I112" s="7" t="n">
        <v>87</v>
      </c>
      <c r="J112" s="17" t="n">
        <v>130.72</v>
      </c>
      <c r="K112" s="6" t="s">
        <f>=Портфель!G14*Портфель!$R$13</f>
      </c>
      <c r="L112" s="6" t="s">
        <f>=E112*K112</f>
      </c>
      <c r="M112" s="6" t="s">
        <f>=(K112-J112)*E112</f>
      </c>
      <c r="N112" s="6" t="s">
        <f>=MAX(0,M112*0.13)</f>
      </c>
    </row>
    <row collapsed="false" customFormat="false" customHeight="false" hidden="false" ht="12.1" outlineLevel="0" r="113">
      <c r="A113" s="44" t="n">
        <v>46188</v>
      </c>
      <c r="B113" s="16" t="s">
        <v>679</v>
      </c>
      <c r="C113" s="16" t="s">
        <v>65</v>
      </c>
      <c r="D113" s="16" t="s">
        <v>66</v>
      </c>
      <c r="E113" s="17" t="n">
        <v>2</v>
      </c>
      <c r="F113" s="7" t="s">
        <f>=DATEDIF(A113,$O$2,"y")</f>
      </c>
      <c r="G113" s="7" t="s">
        <f>=DATEDIF(A113,$O$2,"ym")</f>
      </c>
      <c r="H113" s="7" t="s">
        <f>=DATEDIF(A113,$O$2,"md")</f>
      </c>
      <c r="I113" s="7" t="n">
        <v>73</v>
      </c>
      <c r="J113" s="17" t="n">
        <v>125.21</v>
      </c>
      <c r="K113" s="6" t="s">
        <f>=Портфель!G14*Портфель!$R$13</f>
      </c>
      <c r="L113" s="6" t="s">
        <f>=E113*K113</f>
      </c>
      <c r="M113" s="6" t="s">
        <f>=(K113-J113)*E113</f>
      </c>
      <c r="N113" s="6" t="s">
        <f>=MAX(0,M113*0.13)</f>
      </c>
    </row>
    <row collapsed="false" customFormat="false" customHeight="false" hidden="false" ht="12.1" outlineLevel="0" r="114">
      <c r="A114" s="44" t="n">
        <v>46230</v>
      </c>
      <c r="B114" s="16" t="s">
        <v>966</v>
      </c>
      <c r="C114" s="16" t="s">
        <v>69</v>
      </c>
      <c r="D114" s="16" t="s">
        <v>70</v>
      </c>
      <c r="E114" s="17" t="n">
        <v>795</v>
      </c>
      <c r="F114" s="7" t="s">
        <f>=DATEDIF(A114,$O$2,"y")</f>
      </c>
      <c r="G114" s="7" t="s">
        <f>=DATEDIF(A114,$O$2,"ym")</f>
      </c>
      <c r="H114" s="7" t="s">
        <f>=DATEDIF(A114,$O$2,"md")</f>
      </c>
      <c r="I114" s="7" t="n">
        <v>31</v>
      </c>
      <c r="J114" s="17" t="n">
        <v>1.2450943396226</v>
      </c>
      <c r="K114" s="6" t="s">
        <f>=Портфель!G15*Портфель!$R$13</f>
      </c>
      <c r="L114" s="6" t="s">
        <f>=E114*K114</f>
      </c>
      <c r="M114" s="6" t="s">
        <f>=(K114-J114)*E114</f>
      </c>
      <c r="N114" s="6" t="s">
        <f>=MAX(0,M114*0.13)</f>
      </c>
    </row>
    <row collapsed="false" customFormat="false" customHeight="false" hidden="false" ht="12.1" outlineLevel="0" r="115">
      <c r="A115" s="44" t="n">
        <v>46230</v>
      </c>
      <c r="B115" s="16" t="s">
        <v>966</v>
      </c>
      <c r="C115" s="16" t="s">
        <v>69</v>
      </c>
      <c r="D115" s="16" t="s">
        <v>70</v>
      </c>
      <c r="E115" s="17" t="n">
        <v>8</v>
      </c>
      <c r="F115" s="7" t="s">
        <f>=DATEDIF(A115,$O$2,"y")</f>
      </c>
      <c r="G115" s="7" t="s">
        <f>=DATEDIF(A115,$O$2,"ym")</f>
      </c>
      <c r="H115" s="7" t="s">
        <f>=DATEDIF(A115,$O$2,"md")</f>
      </c>
      <c r="I115" s="7" t="n">
        <v>31</v>
      </c>
      <c r="J115" s="17" t="n">
        <v>1.245</v>
      </c>
      <c r="K115" s="6" t="s">
        <f>=Портфель!G15*Портфель!$R$13</f>
      </c>
      <c r="L115" s="6" t="s">
        <f>=E115*K115</f>
      </c>
      <c r="M115" s="6" t="s">
        <f>=(K115-J115)*E115</f>
      </c>
      <c r="N115" s="6" t="s">
        <f>=MAX(0,M115*0.13)</f>
      </c>
    </row>
    <row collapsed="false" customFormat="false" customHeight="false" hidden="false" ht="12.1" outlineLevel="0" r="116">
      <c r="A116" s="44" t="n">
        <v>46232</v>
      </c>
      <c r="B116" s="16" t="s">
        <v>966</v>
      </c>
      <c r="C116" s="16" t="s">
        <v>69</v>
      </c>
      <c r="D116" s="16" t="s">
        <v>70</v>
      </c>
      <c r="E116" s="17" t="n">
        <v>159</v>
      </c>
      <c r="F116" s="7" t="s">
        <f>=DATEDIF(A116,$O$2,"y")</f>
      </c>
      <c r="G116" s="7" t="s">
        <f>=DATEDIF(A116,$O$2,"ym")</f>
      </c>
      <c r="H116" s="7" t="s">
        <f>=DATEDIF(A116,$O$2,"md")</f>
      </c>
      <c r="I116" s="7" t="n">
        <v>29</v>
      </c>
      <c r="J116" s="17" t="n">
        <v>1.2455974842767</v>
      </c>
      <c r="K116" s="6" t="s">
        <f>=Портфель!G15*Портфель!$R$13</f>
      </c>
      <c r="L116" s="6" t="s">
        <f>=E116*K116</f>
      </c>
      <c r="M116" s="6" t="s">
        <f>=(K116-J116)*E116</f>
      </c>
      <c r="N116" s="6" t="s">
        <f>=MAX(0,M116*0.13)</f>
      </c>
    </row>
    <row collapsed="false" customFormat="false" customHeight="false" hidden="false" ht="12.1" outlineLevel="0" r="117">
      <c r="A117" s="44" t="n">
        <v>46232</v>
      </c>
      <c r="B117" s="16" t="s">
        <v>966</v>
      </c>
      <c r="C117" s="16" t="s">
        <v>69</v>
      </c>
      <c r="D117" s="16" t="s">
        <v>70</v>
      </c>
      <c r="E117" s="17" t="n">
        <v>1</v>
      </c>
      <c r="F117" s="7" t="s">
        <f>=DATEDIF(A117,$O$2,"y")</f>
      </c>
      <c r="G117" s="7" t="s">
        <f>=DATEDIF(A117,$O$2,"ym")</f>
      </c>
      <c r="H117" s="7" t="s">
        <f>=DATEDIF(A117,$O$2,"md")</f>
      </c>
      <c r="I117" s="7" t="n">
        <v>29</v>
      </c>
      <c r="J117" s="17" t="n">
        <v>1.25</v>
      </c>
      <c r="K117" s="6" t="s">
        <f>=Портфель!G15*Портфель!$R$13</f>
      </c>
      <c r="L117" s="6" t="s">
        <f>=E117*K117</f>
      </c>
      <c r="M117" s="6" t="s">
        <f>=(K117-J117)*E117</f>
      </c>
      <c r="N117" s="6" t="s">
        <f>=MAX(0,M117*0.13)</f>
      </c>
    </row>
    <row collapsed="false" customFormat="false" customHeight="false" hidden="false" ht="12.1" outlineLevel="0" r="118">
      <c r="A118" s="44" t="n">
        <v>46189</v>
      </c>
      <c r="B118" s="16" t="s">
        <v>679</v>
      </c>
      <c r="C118" s="16" t="s">
        <v>69</v>
      </c>
      <c r="D118" s="16" t="s">
        <v>70</v>
      </c>
      <c r="E118" s="17" t="n">
        <v>1</v>
      </c>
      <c r="F118" s="7" t="s">
        <f>=DATEDIF(A118,$O$2,"y")</f>
      </c>
      <c r="G118" s="7" t="s">
        <f>=DATEDIF(A118,$O$2,"ym")</f>
      </c>
      <c r="H118" s="7" t="s">
        <f>=DATEDIF(A118,$O$2,"md")</f>
      </c>
      <c r="I118" s="7" t="n">
        <v>72</v>
      </c>
      <c r="J118" s="17" t="n">
        <v>1.23</v>
      </c>
      <c r="K118" s="6" t="s">
        <f>=Портфель!G15*Портфель!$R$13</f>
      </c>
      <c r="L118" s="6" t="s">
        <f>=E118*K118</f>
      </c>
      <c r="M118" s="6" t="s">
        <f>=(K118-J118)*E118</f>
      </c>
      <c r="N118" s="6" t="s">
        <f>=MAX(0,M118*0.13)</f>
      </c>
    </row>
    <row collapsed="false" customFormat="false" customHeight="false" hidden="false" ht="12.1" outlineLevel="0" r="119">
      <c r="A119" s="44" t="n">
        <v>46237</v>
      </c>
      <c r="B119" s="16" t="s">
        <v>679</v>
      </c>
      <c r="C119" s="16" t="s">
        <v>69</v>
      </c>
      <c r="D119" s="16" t="s">
        <v>70</v>
      </c>
      <c r="E119" s="17" t="n">
        <v>3</v>
      </c>
      <c r="F119" s="7" t="s">
        <f>=DATEDIF(A119,$O$2,"y")</f>
      </c>
      <c r="G119" s="7" t="s">
        <f>=DATEDIF(A119,$O$2,"ym")</f>
      </c>
      <c r="H119" s="7" t="s">
        <f>=DATEDIF(A119,$O$2,"md")</f>
      </c>
      <c r="I119" s="7" t="n">
        <v>24</v>
      </c>
      <c r="J119" s="17" t="n">
        <v>1.2466666666667</v>
      </c>
      <c r="K119" s="6" t="s">
        <f>=Портфель!G15*Портфель!$R$13</f>
      </c>
      <c r="L119" s="6" t="s">
        <f>=E119*K119</f>
      </c>
      <c r="M119" s="6" t="s">
        <f>=(K119-J119)*E119</f>
      </c>
      <c r="N119" s="6" t="s">
        <f>=MAX(0,M119*0.13)</f>
      </c>
    </row>
    <row collapsed="false" customFormat="false" customHeight="false" hidden="false" ht="12.1" outlineLevel="0" r="120">
      <c r="A120" s="44" t="n">
        <v>46140</v>
      </c>
      <c r="B120" s="16" t="s">
        <v>536</v>
      </c>
      <c r="C120" s="16" t="s">
        <v>73</v>
      </c>
      <c r="D120" s="16" t="s">
        <v>74</v>
      </c>
      <c r="E120" s="17" t="n">
        <v>38</v>
      </c>
      <c r="F120" s="7" t="s">
        <f>=DATEDIF(A120,$O$2,"y")</f>
      </c>
      <c r="G120" s="7" t="s">
        <f>=DATEDIF(A120,$O$2,"ym")</f>
      </c>
      <c r="H120" s="7" t="s">
        <f>=DATEDIF(A120,$O$2,"md")</f>
      </c>
      <c r="I120" s="7" t="n">
        <v>121</v>
      </c>
      <c r="J120" s="17" t="n">
        <v>1.9782</v>
      </c>
      <c r="K120" s="6" t="s">
        <f>=Портфель!G16*Портфель!$R$13</f>
      </c>
      <c r="L120" s="6" t="s">
        <f>=E120*K120</f>
      </c>
      <c r="M120" s="6" t="s">
        <f>=(K120-J120)*E120</f>
      </c>
      <c r="N120" s="6" t="s">
        <f>=MAX(0,M120*0.13)</f>
      </c>
    </row>
    <row collapsed="false" customFormat="false" customHeight="false" hidden="false" ht="12.1" outlineLevel="0" r="121">
      <c r="A121" s="44" t="n">
        <v>46176</v>
      </c>
      <c r="B121" s="16" t="s">
        <v>536</v>
      </c>
      <c r="C121" s="16" t="s">
        <v>73</v>
      </c>
      <c r="D121" s="16" t="s">
        <v>74</v>
      </c>
      <c r="E121" s="17" t="n">
        <v>16</v>
      </c>
      <c r="F121" s="7" t="s">
        <f>=DATEDIF(A121,$O$2,"y")</f>
      </c>
      <c r="G121" s="7" t="s">
        <f>=DATEDIF(A121,$O$2,"ym")</f>
      </c>
      <c r="H121" s="7" t="s">
        <f>=DATEDIF(A121,$O$2,"md")</f>
      </c>
      <c r="I121" s="7" t="n">
        <v>85</v>
      </c>
      <c r="J121" s="17" t="n">
        <v>2.005625</v>
      </c>
      <c r="K121" s="6" t="s">
        <f>=Портфель!G16*Портфель!$R$13</f>
      </c>
      <c r="L121" s="6" t="s">
        <f>=E121*K121</f>
      </c>
      <c r="M121" s="6" t="s">
        <f>=(K121-J121)*E121</f>
      </c>
      <c r="N121" s="6" t="s">
        <f>=MAX(0,M121*0.13)</f>
      </c>
    </row>
    <row collapsed="false" customFormat="false" customHeight="false" hidden="false" ht="12.1" outlineLevel="0" r="122">
      <c r="A122" s="44" t="n">
        <v>46211</v>
      </c>
      <c r="B122" s="16" t="s">
        <v>536</v>
      </c>
      <c r="C122" s="16" t="s">
        <v>73</v>
      </c>
      <c r="D122" s="16" t="s">
        <v>74</v>
      </c>
      <c r="E122" s="17" t="n">
        <v>8</v>
      </c>
      <c r="F122" s="7" t="s">
        <f>=DATEDIF(A122,$O$2,"y")</f>
      </c>
      <c r="G122" s="7" t="s">
        <f>=DATEDIF(A122,$O$2,"ym")</f>
      </c>
      <c r="H122" s="7" t="s">
        <f>=DATEDIF(A122,$O$2,"md")</f>
      </c>
      <c r="I122" s="7" t="n">
        <v>50</v>
      </c>
      <c r="J122" s="17" t="n">
        <v>2.0325</v>
      </c>
      <c r="K122" s="6" t="s">
        <f>=Портфель!G16*Портфель!$R$13</f>
      </c>
      <c r="L122" s="6" t="s">
        <f>=E122*K122</f>
      </c>
      <c r="M122" s="6" t="s">
        <f>=(K122-J122)*E122</f>
      </c>
      <c r="N122" s="6" t="s">
        <f>=MAX(0,M122*0.13)</f>
      </c>
    </row>
    <row collapsed="false" customFormat="false" customHeight="false" hidden="false" ht="12.1" outlineLevel="0" r="123">
      <c r="A123" s="44" t="n">
        <v>46232</v>
      </c>
      <c r="B123" s="16" t="s">
        <v>536</v>
      </c>
      <c r="C123" s="16" t="s">
        <v>73</v>
      </c>
      <c r="D123" s="16" t="s">
        <v>74</v>
      </c>
      <c r="E123" s="17" t="n">
        <v>227</v>
      </c>
      <c r="F123" s="7" t="s">
        <f>=DATEDIF(A123,$O$2,"y")</f>
      </c>
      <c r="G123" s="7" t="s">
        <f>=DATEDIF(A123,$O$2,"ym")</f>
      </c>
      <c r="H123" s="7" t="s">
        <f>=DATEDIF(A123,$O$2,"md")</f>
      </c>
      <c r="I123" s="7" t="n">
        <v>29</v>
      </c>
      <c r="J123" s="17" t="n">
        <v>2.0488105726872</v>
      </c>
      <c r="K123" s="6" t="s">
        <f>=Портфель!G16*Портфель!$R$13</f>
      </c>
      <c r="L123" s="6" t="s">
        <f>=E123*K123</f>
      </c>
      <c r="M123" s="6" t="s">
        <f>=(K123-J123)*E123</f>
      </c>
      <c r="N123" s="6" t="s">
        <f>=MAX(0,M123*0.13)</f>
      </c>
    </row>
    <row collapsed="false" customFormat="false" customHeight="false" hidden="false" ht="12.1" outlineLevel="0" r="124">
      <c r="A124" s="44" t="n">
        <v>46189</v>
      </c>
      <c r="B124" s="16" t="s">
        <v>679</v>
      </c>
      <c r="C124" s="16" t="s">
        <v>77</v>
      </c>
      <c r="D124" s="16" t="s">
        <v>78</v>
      </c>
      <c r="E124" s="17" t="n">
        <v>1</v>
      </c>
      <c r="F124" s="7" t="s">
        <f>=DATEDIF(A124,$O$2,"y")</f>
      </c>
      <c r="G124" s="7" t="s">
        <f>=DATEDIF(A124,$O$2,"ym")</f>
      </c>
      <c r="H124" s="7" t="s">
        <f>=DATEDIF(A124,$O$2,"md")</f>
      </c>
      <c r="I124" s="7" t="n">
        <v>72</v>
      </c>
      <c r="J124" s="17" t="n">
        <v>135.8</v>
      </c>
      <c r="K124" s="6" t="s">
        <f>=Портфель!G17*Портфель!$R$13</f>
      </c>
      <c r="L124" s="6" t="s">
        <f>=E124*K124</f>
      </c>
      <c r="M124" s="6" t="s">
        <f>=(K124-J124)*E124</f>
      </c>
      <c r="N124" s="6" t="s">
        <f>=MAX(0,M124*0.13)</f>
      </c>
    </row>
    <row collapsed="false" customFormat="false" customHeight="false" hidden="false" ht="12.1" outlineLevel="0" r="125">
      <c r="A125" s="44" t="n">
        <v>46189</v>
      </c>
      <c r="B125" s="16" t="s">
        <v>679</v>
      </c>
      <c r="C125" s="16" t="s">
        <v>81</v>
      </c>
      <c r="D125" s="16" t="s">
        <v>82</v>
      </c>
      <c r="E125" s="17" t="n">
        <v>1</v>
      </c>
      <c r="F125" s="7" t="s">
        <f>=DATEDIF(A125,$O$2,"y")</f>
      </c>
      <c r="G125" s="7" t="s">
        <f>=DATEDIF(A125,$O$2,"ym")</f>
      </c>
      <c r="H125" s="7" t="s">
        <f>=DATEDIF(A125,$O$2,"md")</f>
      </c>
      <c r="I125" s="7" t="n">
        <v>72</v>
      </c>
      <c r="J125" s="17" t="n">
        <v>99.96</v>
      </c>
      <c r="K125" s="6" t="s">
        <f>=Портфель!G18*Портфель!$R$13</f>
      </c>
      <c r="L125" s="6" t="s">
        <f>=E125*K125</f>
      </c>
      <c r="M125" s="6" t="s">
        <f>=(K125-J125)*E125</f>
      </c>
      <c r="N125" s="6" t="s">
        <f>=MAX(0,M125*0.13)</f>
      </c>
    </row>
    <row collapsed="false" customFormat="false" customHeight="false" hidden="false" ht="12.1" outlineLevel="0" r="126">
      <c r="A126" s="44" t="n">
        <v>46247</v>
      </c>
      <c r="B126" s="16" t="s">
        <v>596</v>
      </c>
      <c r="C126" s="16" t="s">
        <v>83</v>
      </c>
      <c r="D126" s="16" t="s">
        <v>84</v>
      </c>
      <c r="E126" s="17" t="n">
        <v>1</v>
      </c>
      <c r="F126" s="7" t="s">
        <f>=DATEDIF(A126,$O$2,"y")</f>
      </c>
      <c r="G126" s="7" t="s">
        <f>=DATEDIF(A126,$O$2,"ym")</f>
      </c>
      <c r="H126" s="7" t="s">
        <f>=DATEDIF(A126,$O$2,"md")</f>
      </c>
      <c r="I126" s="7" t="n">
        <v>14</v>
      </c>
      <c r="J126" s="17" t="n">
        <v>5.64</v>
      </c>
      <c r="K126" s="6" t="s">
        <f>=Портфель!G19*Портфель!$R$13</f>
      </c>
      <c r="L126" s="6" t="s">
        <f>=E126*K126</f>
      </c>
      <c r="M126" s="6" t="s">
        <f>=(K126-J126)*E126</f>
      </c>
      <c r="N126" s="6" t="s">
        <f>=MAX(0,M126*0.13)</f>
      </c>
    </row>
    <row collapsed="false" customFormat="false" customHeight="false" hidden="false" ht="12.1" outlineLevel="0" r="127">
      <c r="A127" s="44" t="n">
        <v>46251</v>
      </c>
      <c r="B127" s="16" t="s">
        <v>596</v>
      </c>
      <c r="C127" s="16" t="s">
        <v>83</v>
      </c>
      <c r="D127" s="16" t="s">
        <v>84</v>
      </c>
      <c r="E127" s="17" t="n">
        <v>13</v>
      </c>
      <c r="F127" s="7" t="s">
        <f>=DATEDIF(A127,$O$2,"y")</f>
      </c>
      <c r="G127" s="7" t="s">
        <f>=DATEDIF(A127,$O$2,"ym")</f>
      </c>
      <c r="H127" s="7" t="s">
        <f>=DATEDIF(A127,$O$2,"md")</f>
      </c>
      <c r="I127" s="7" t="n">
        <v>10</v>
      </c>
      <c r="J127" s="17" t="n">
        <v>5.3</v>
      </c>
      <c r="K127" s="6" t="s">
        <f>=Портфель!G19*Портфель!$R$13</f>
      </c>
      <c r="L127" s="6" t="s">
        <f>=E127*K127</f>
      </c>
      <c r="M127" s="6" t="s">
        <f>=(K127-J127)*E127</f>
      </c>
      <c r="N127" s="6" t="s">
        <f>=MAX(0,M127*0.13)</f>
      </c>
    </row>
    <row collapsed="false" customFormat="false" customHeight="false" hidden="false" ht="12.1" outlineLevel="0" r="128">
      <c r="A128" s="44" t="n">
        <v>46189</v>
      </c>
      <c r="B128" s="16" t="s">
        <v>679</v>
      </c>
      <c r="C128" s="16" t="s">
        <v>86</v>
      </c>
      <c r="D128" s="16" t="s">
        <v>87</v>
      </c>
      <c r="E128" s="17" t="n">
        <v>1</v>
      </c>
      <c r="F128" s="7" t="s">
        <f>=DATEDIF(A128,$O$2,"y")</f>
      </c>
      <c r="G128" s="7" t="s">
        <f>=DATEDIF(A128,$O$2,"ym")</f>
      </c>
      <c r="H128" s="7" t="s">
        <f>=DATEDIF(A128,$O$2,"md")</f>
      </c>
      <c r="I128" s="7" t="n">
        <v>72</v>
      </c>
      <c r="J128" s="17" t="n">
        <v>1.05</v>
      </c>
      <c r="K128" s="6" t="s">
        <f>=Портфель!G20*Портфель!$R$13</f>
      </c>
      <c r="L128" s="6" t="s">
        <f>=E128*K128</f>
      </c>
      <c r="M128" s="6" t="s">
        <f>=(K128-J128)*E128</f>
      </c>
      <c r="N128" s="6" t="s">
        <f>=MAX(0,M128*0.13)</f>
      </c>
    </row>
    <row collapsed="false" customFormat="false" customHeight="false" hidden="false" ht="12.1" outlineLevel="0" r="129">
      <c r="A129" s="44" t="n">
        <v>46189</v>
      </c>
      <c r="B129" s="16" t="s">
        <v>679</v>
      </c>
      <c r="C129" s="16" t="s">
        <v>88</v>
      </c>
      <c r="D129" s="16" t="s">
        <v>89</v>
      </c>
      <c r="E129" s="17" t="n">
        <v>1</v>
      </c>
      <c r="F129" s="7" t="s">
        <f>=DATEDIF(A129,$O$2,"y")</f>
      </c>
      <c r="G129" s="7" t="s">
        <f>=DATEDIF(A129,$O$2,"ym")</f>
      </c>
      <c r="H129" s="7" t="s">
        <f>=DATEDIF(A129,$O$2,"md")</f>
      </c>
      <c r="I129" s="7" t="n">
        <v>72</v>
      </c>
      <c r="J129" s="17" t="n">
        <v>12.44</v>
      </c>
      <c r="K129" s="6" t="s">
        <f>=Портфель!G21*Портфель!$R$13</f>
      </c>
      <c r="L129" s="6" t="s">
        <f>=E129*K129</f>
      </c>
      <c r="M129" s="6" t="s">
        <f>=(K129-J129)*E129</f>
      </c>
      <c r="N129" s="6" t="s">
        <f>=MAX(0,M129*0.13)</f>
      </c>
    </row>
    <row collapsed="false" customFormat="false" customHeight="false" hidden="false" ht="12.1" outlineLevel="0" r="130">
      <c r="A130" s="44" t="n">
        <v>46104</v>
      </c>
      <c r="B130" s="16" t="s">
        <v>869</v>
      </c>
      <c r="C130" s="16" t="s">
        <v>91</v>
      </c>
      <c r="D130" s="16" t="s">
        <v>93</v>
      </c>
      <c r="E130" s="17" t="n">
        <v>41</v>
      </c>
      <c r="F130" s="7" t="s">
        <f>=DATEDIF(A130,$O$2,"y")</f>
      </c>
      <c r="G130" s="7" t="s">
        <f>=DATEDIF(A130,$O$2,"ym")</f>
      </c>
      <c r="H130" s="7" t="s">
        <f>=DATEDIF(A130,$O$2,"md")</f>
      </c>
      <c r="I130" s="7" t="n">
        <v>157</v>
      </c>
      <c r="J130" s="17" t="n">
        <v>1000</v>
      </c>
      <c r="K130" s="6" t="s">
        <f>=Портфель!G23*Портфель!H23/100*Портфель!$R$13+Портфель!I23*Портфель!$R$13</f>
      </c>
      <c r="L130" s="6" t="s">
        <f>=E130*K130</f>
      </c>
      <c r="M130" s="6" t="s">
        <f>=(K130-J130)*E130</f>
      </c>
      <c r="N130" s="6" t="s">
        <f>=MAX(0,M130*0.13)</f>
      </c>
    </row>
    <row collapsed="false" customFormat="false" customHeight="false" hidden="false" ht="12.1" outlineLevel="0" r="131">
      <c r="A131" s="44" t="n">
        <v>46227</v>
      </c>
      <c r="B131" s="16" t="s">
        <v>869</v>
      </c>
      <c r="C131" s="16" t="s">
        <v>91</v>
      </c>
      <c r="D131" s="16" t="s">
        <v>93</v>
      </c>
      <c r="E131" s="17" t="n">
        <v>1</v>
      </c>
      <c r="F131" s="7" t="s">
        <f>=DATEDIF(A131,$O$2,"y")</f>
      </c>
      <c r="G131" s="7" t="s">
        <f>=DATEDIF(A131,$O$2,"ym")</f>
      </c>
      <c r="H131" s="7" t="s">
        <f>=DATEDIF(A131,$O$2,"md")</f>
      </c>
      <c r="I131" s="7" t="n">
        <v>34</v>
      </c>
      <c r="J131" s="17" t="n">
        <v>988.45</v>
      </c>
      <c r="K131" s="6" t="s">
        <f>=Портфель!G23*Портфель!H23/100*Портфель!$R$13+Портфель!I23*Портфель!$R$13</f>
      </c>
      <c r="L131" s="6" t="s">
        <f>=E131*K131</f>
      </c>
      <c r="M131" s="6" t="s">
        <f>=(K131-J131)*E131</f>
      </c>
      <c r="N131" s="6" t="s">
        <f>=MAX(0,M131*0.13)</f>
      </c>
    </row>
    <row collapsed="false" customFormat="false" customHeight="false" hidden="false" ht="12.1" outlineLevel="0" r="132">
      <c r="A132" s="44" t="n">
        <v>46134</v>
      </c>
      <c r="B132" s="16" t="s">
        <v>536</v>
      </c>
      <c r="C132" s="16" t="s">
        <v>96</v>
      </c>
      <c r="D132" s="16" t="s">
        <v>97</v>
      </c>
      <c r="E132" s="17" t="n">
        <v>2</v>
      </c>
      <c r="F132" s="7" t="s">
        <f>=DATEDIF(A132,$O$2,"y")</f>
      </c>
      <c r="G132" s="7" t="s">
        <f>=DATEDIF(A132,$O$2,"ym")</f>
      </c>
      <c r="H132" s="7" t="s">
        <f>=DATEDIF(A132,$O$2,"md")</f>
      </c>
      <c r="I132" s="7" t="n">
        <v>127</v>
      </c>
      <c r="J132" s="17" t="n">
        <v>621.685</v>
      </c>
      <c r="K132" s="6" t="s">
        <f>=Портфель!G24*Портфель!H24/100*Портфель!$R$13+Портфель!I24*Портфель!$R$13</f>
      </c>
      <c r="L132" s="6" t="s">
        <f>=E132*K132</f>
      </c>
      <c r="M132" s="6" t="s">
        <f>=(K132-J132)*E132</f>
      </c>
      <c r="N132" s="6" t="s">
        <f>=MAX(0,M132*0.13)</f>
      </c>
    </row>
    <row collapsed="false" customFormat="false" customHeight="false" hidden="false" ht="12.1" outlineLevel="0" r="133">
      <c r="A133" s="44" t="n">
        <v>46135</v>
      </c>
      <c r="B133" s="16" t="s">
        <v>536</v>
      </c>
      <c r="C133" s="16" t="s">
        <v>96</v>
      </c>
      <c r="D133" s="16" t="s">
        <v>97</v>
      </c>
      <c r="E133" s="17" t="n">
        <v>7</v>
      </c>
      <c r="F133" s="7" t="s">
        <f>=DATEDIF(A133,$O$2,"y")</f>
      </c>
      <c r="G133" s="7" t="s">
        <f>=DATEDIF(A133,$O$2,"ym")</f>
      </c>
      <c r="H133" s="7" t="s">
        <f>=DATEDIF(A133,$O$2,"md")</f>
      </c>
      <c r="I133" s="7" t="n">
        <v>126</v>
      </c>
      <c r="J133" s="17" t="n">
        <v>622.72571428571</v>
      </c>
      <c r="K133" s="6" t="s">
        <f>=Портфель!G24*Портфель!H24/100*Портфель!$R$13+Портфель!I24*Портфель!$R$13</f>
      </c>
      <c r="L133" s="6" t="s">
        <f>=E133*K133</f>
      </c>
      <c r="M133" s="6" t="s">
        <f>=(K133-J133)*E133</f>
      </c>
      <c r="N133" s="6" t="s">
        <f>=MAX(0,M133*0.13)</f>
      </c>
    </row>
    <row collapsed="false" customFormat="false" customHeight="false" hidden="false" ht="12.1" outlineLevel="0" r="134">
      <c r="A134" s="44" t="n">
        <v>46135</v>
      </c>
      <c r="B134" s="16" t="s">
        <v>536</v>
      </c>
      <c r="C134" s="16" t="s">
        <v>96</v>
      </c>
      <c r="D134" s="16" t="s">
        <v>97</v>
      </c>
      <c r="E134" s="17" t="n">
        <v>4</v>
      </c>
      <c r="F134" s="7" t="s">
        <f>=DATEDIF(A134,$O$2,"y")</f>
      </c>
      <c r="G134" s="7" t="s">
        <f>=DATEDIF(A134,$O$2,"ym")</f>
      </c>
      <c r="H134" s="7" t="s">
        <f>=DATEDIF(A134,$O$2,"md")</f>
      </c>
      <c r="I134" s="7" t="n">
        <v>126</v>
      </c>
      <c r="J134" s="17" t="n">
        <v>620.505</v>
      </c>
      <c r="K134" s="6" t="s">
        <f>=Портфель!G24*Портфель!H24/100*Портфель!$R$13+Портфель!I24*Портфель!$R$13</f>
      </c>
      <c r="L134" s="6" t="s">
        <f>=E134*K134</f>
      </c>
      <c r="M134" s="6" t="s">
        <f>=(K134-J134)*E134</f>
      </c>
      <c r="N134" s="6" t="s">
        <f>=MAX(0,M134*0.13)</f>
      </c>
    </row>
    <row collapsed="false" customFormat="false" customHeight="false" hidden="false" ht="12.1" outlineLevel="0" r="135">
      <c r="A135" s="44" t="n">
        <v>46140</v>
      </c>
      <c r="B135" s="16" t="s">
        <v>536</v>
      </c>
      <c r="C135" s="16" t="s">
        <v>96</v>
      </c>
      <c r="D135" s="16" t="s">
        <v>97</v>
      </c>
      <c r="E135" s="17" t="n">
        <v>3</v>
      </c>
      <c r="F135" s="7" t="s">
        <f>=DATEDIF(A135,$O$2,"y")</f>
      </c>
      <c r="G135" s="7" t="s">
        <f>=DATEDIF(A135,$O$2,"ym")</f>
      </c>
      <c r="H135" s="7" t="s">
        <f>=DATEDIF(A135,$O$2,"md")</f>
      </c>
      <c r="I135" s="7" t="n">
        <v>121</v>
      </c>
      <c r="J135" s="17" t="n">
        <v>615.75</v>
      </c>
      <c r="K135" s="6" t="s">
        <f>=Портфель!G24*Портфель!H24/100*Портфель!$R$13+Портфель!I24*Портфель!$R$13</f>
      </c>
      <c r="L135" s="6" t="s">
        <f>=E135*K135</f>
      </c>
      <c r="M135" s="6" t="s">
        <f>=(K135-J135)*E135</f>
      </c>
      <c r="N135" s="6" t="s">
        <f>=MAX(0,M135*0.13)</f>
      </c>
    </row>
    <row collapsed="false" customFormat="false" customHeight="false" hidden="false" ht="12.1" outlineLevel="0" r="136">
      <c r="A136" s="44" t="n">
        <v>46140</v>
      </c>
      <c r="B136" s="16" t="s">
        <v>536</v>
      </c>
      <c r="C136" s="16" t="s">
        <v>96</v>
      </c>
      <c r="D136" s="16" t="s">
        <v>97</v>
      </c>
      <c r="E136" s="17" t="n">
        <v>5</v>
      </c>
      <c r="F136" s="7" t="s">
        <f>=DATEDIF(A136,$O$2,"y")</f>
      </c>
      <c r="G136" s="7" t="s">
        <f>=DATEDIF(A136,$O$2,"ym")</f>
      </c>
      <c r="H136" s="7" t="s">
        <f>=DATEDIF(A136,$O$2,"md")</f>
      </c>
      <c r="I136" s="7" t="n">
        <v>121</v>
      </c>
      <c r="J136" s="17" t="n">
        <v>615.752</v>
      </c>
      <c r="K136" s="6" t="s">
        <f>=Портфель!G24*Портфель!H24/100*Портфель!$R$13+Портфель!I24*Портфель!$R$13</f>
      </c>
      <c r="L136" s="6" t="s">
        <f>=E136*K136</f>
      </c>
      <c r="M136" s="6" t="s">
        <f>=(K136-J136)*E136</f>
      </c>
      <c r="N136" s="6" t="s">
        <f>=MAX(0,M136*0.13)</f>
      </c>
    </row>
    <row collapsed="false" customFormat="false" customHeight="false" hidden="false" ht="12.1" outlineLevel="0" r="137">
      <c r="A137" s="44" t="n">
        <v>46140</v>
      </c>
      <c r="B137" s="16" t="s">
        <v>536</v>
      </c>
      <c r="C137" s="16" t="s">
        <v>96</v>
      </c>
      <c r="D137" s="16" t="s">
        <v>97</v>
      </c>
      <c r="E137" s="17" t="n">
        <v>7</v>
      </c>
      <c r="F137" s="7" t="s">
        <f>=DATEDIF(A137,$O$2,"y")</f>
      </c>
      <c r="G137" s="7" t="s">
        <f>=DATEDIF(A137,$O$2,"ym")</f>
      </c>
      <c r="H137" s="7" t="s">
        <f>=DATEDIF(A137,$O$2,"md")</f>
      </c>
      <c r="I137" s="7" t="n">
        <v>121</v>
      </c>
      <c r="J137" s="17" t="n">
        <v>615.75142857143</v>
      </c>
      <c r="K137" s="6" t="s">
        <f>=Портфель!G24*Портфель!H24/100*Портфель!$R$13+Портфель!I24*Портфель!$R$13</f>
      </c>
      <c r="L137" s="6" t="s">
        <f>=E137*K137</f>
      </c>
      <c r="M137" s="6" t="s">
        <f>=(K137-J137)*E137</f>
      </c>
      <c r="N137" s="6" t="s">
        <f>=MAX(0,M137*0.13)</f>
      </c>
    </row>
    <row collapsed="false" customFormat="false" customHeight="false" hidden="false" ht="12.1" outlineLevel="0" r="138">
      <c r="A138" s="44" t="n">
        <v>46140</v>
      </c>
      <c r="B138" s="16" t="s">
        <v>536</v>
      </c>
      <c r="C138" s="16" t="s">
        <v>96</v>
      </c>
      <c r="D138" s="16" t="s">
        <v>97</v>
      </c>
      <c r="E138" s="17" t="n">
        <v>5</v>
      </c>
      <c r="F138" s="7" t="s">
        <f>=DATEDIF(A138,$O$2,"y")</f>
      </c>
      <c r="G138" s="7" t="s">
        <f>=DATEDIF(A138,$O$2,"ym")</f>
      </c>
      <c r="H138" s="7" t="s">
        <f>=DATEDIF(A138,$O$2,"md")</f>
      </c>
      <c r="I138" s="7" t="n">
        <v>121</v>
      </c>
      <c r="J138" s="17" t="n">
        <v>615.752</v>
      </c>
      <c r="K138" s="6" t="s">
        <f>=Портфель!G24*Портфель!H24/100*Портфель!$R$13+Портфель!I24*Портфель!$R$13</f>
      </c>
      <c r="L138" s="6" t="s">
        <f>=E138*K138</f>
      </c>
      <c r="M138" s="6" t="s">
        <f>=(K138-J138)*E138</f>
      </c>
      <c r="N138" s="6" t="s">
        <f>=MAX(0,M138*0.13)</f>
      </c>
    </row>
    <row collapsed="false" customFormat="false" customHeight="false" hidden="false" ht="12.1" outlineLevel="0" r="139">
      <c r="A139" s="44" t="n">
        <v>46140</v>
      </c>
      <c r="B139" s="16" t="s">
        <v>536</v>
      </c>
      <c r="C139" s="16" t="s">
        <v>96</v>
      </c>
      <c r="D139" s="16" t="s">
        <v>97</v>
      </c>
      <c r="E139" s="17" t="n">
        <v>1</v>
      </c>
      <c r="F139" s="7" t="s">
        <f>=DATEDIF(A139,$O$2,"y")</f>
      </c>
      <c r="G139" s="7" t="s">
        <f>=DATEDIF(A139,$O$2,"ym")</f>
      </c>
      <c r="H139" s="7" t="s">
        <f>=DATEDIF(A139,$O$2,"md")</f>
      </c>
      <c r="I139" s="7" t="n">
        <v>121</v>
      </c>
      <c r="J139" s="17" t="n">
        <v>616.03</v>
      </c>
      <c r="K139" s="6" t="s">
        <f>=Портфель!G24*Портфель!H24/100*Портфель!$R$13+Портфель!I24*Портфель!$R$13</f>
      </c>
      <c r="L139" s="6" t="s">
        <f>=E139*K139</f>
      </c>
      <c r="M139" s="6" t="s">
        <f>=(K139-J139)*E139</f>
      </c>
      <c r="N139" s="6" t="s">
        <f>=MAX(0,M139*0.13)</f>
      </c>
    </row>
    <row collapsed="false" customFormat="false" customHeight="false" hidden="false" ht="12.1" outlineLevel="0" r="140">
      <c r="A140" s="44" t="n">
        <v>46176</v>
      </c>
      <c r="B140" s="16" t="s">
        <v>536</v>
      </c>
      <c r="C140" s="16" t="s">
        <v>96</v>
      </c>
      <c r="D140" s="16" t="s">
        <v>97</v>
      </c>
      <c r="E140" s="17" t="n">
        <v>1</v>
      </c>
      <c r="F140" s="7" t="s">
        <f>=DATEDIF(A140,$O$2,"y")</f>
      </c>
      <c r="G140" s="7" t="s">
        <f>=DATEDIF(A140,$O$2,"ym")</f>
      </c>
      <c r="H140" s="7" t="s">
        <f>=DATEDIF(A140,$O$2,"md")</f>
      </c>
      <c r="I140" s="7" t="n">
        <v>85</v>
      </c>
      <c r="J140" s="17" t="n">
        <v>619.26</v>
      </c>
      <c r="K140" s="6" t="s">
        <f>=Портфель!G24*Портфель!H24/100*Портфель!$R$13+Портфель!I24*Портфель!$R$13</f>
      </c>
      <c r="L140" s="6" t="s">
        <f>=E140*K140</f>
      </c>
      <c r="M140" s="6" t="s">
        <f>=(K140-J140)*E140</f>
      </c>
      <c r="N140" s="6" t="s">
        <f>=MAX(0,M140*0.13)</f>
      </c>
    </row>
    <row collapsed="false" customFormat="false" customHeight="false" hidden="false" ht="12.1" outlineLevel="0" r="141">
      <c r="A141" s="44" t="n">
        <v>46205</v>
      </c>
      <c r="B141" s="16" t="s">
        <v>536</v>
      </c>
      <c r="C141" s="16" t="s">
        <v>96</v>
      </c>
      <c r="D141" s="16" t="s">
        <v>97</v>
      </c>
      <c r="E141" s="17" t="n">
        <v>1</v>
      </c>
      <c r="F141" s="7" t="s">
        <f>=DATEDIF(A141,$O$2,"y")</f>
      </c>
      <c r="G141" s="7" t="s">
        <f>=DATEDIF(A141,$O$2,"ym")</f>
      </c>
      <c r="H141" s="7" t="s">
        <f>=DATEDIF(A141,$O$2,"md")</f>
      </c>
      <c r="I141" s="7" t="n">
        <v>56</v>
      </c>
      <c r="J141" s="17" t="n">
        <v>583.13</v>
      </c>
      <c r="K141" s="6" t="s">
        <f>=Портфель!G24*Портфель!H24/100*Портфель!$R$13+Портфель!I24*Портфель!$R$13</f>
      </c>
      <c r="L141" s="6" t="s">
        <f>=E141*K141</f>
      </c>
      <c r="M141" s="6" t="s">
        <f>=(K141-J141)*E141</f>
      </c>
      <c r="N141" s="6" t="s">
        <f>=MAX(0,M141*0.13)</f>
      </c>
    </row>
    <row collapsed="false" customFormat="false" customHeight="false" hidden="false" ht="12.1" outlineLevel="0" r="142">
      <c r="A142" s="44" t="n">
        <v>46027</v>
      </c>
      <c r="B142" s="16" t="s">
        <v>643</v>
      </c>
      <c r="C142" s="16" t="s">
        <v>96</v>
      </c>
      <c r="D142" s="16" t="s">
        <v>97</v>
      </c>
      <c r="E142" s="17" t="n">
        <v>2</v>
      </c>
      <c r="F142" s="7" t="s">
        <f>=DATEDIF(A142,$O$2,"y")</f>
      </c>
      <c r="G142" s="7" t="s">
        <f>=DATEDIF(A142,$O$2,"ym")</f>
      </c>
      <c r="H142" s="7" t="s">
        <f>=DATEDIF(A142,$O$2,"md")</f>
      </c>
      <c r="I142" s="7" t="n">
        <v>234</v>
      </c>
      <c r="J142" s="17" t="n">
        <v>622.74</v>
      </c>
      <c r="K142" s="6" t="s">
        <f>=Портфель!G24*Портфель!H24/100*Портфель!$R$13+Портфель!I24*Портфель!$R$13</f>
      </c>
      <c r="L142" s="6" t="s">
        <f>=E142*K142</f>
      </c>
      <c r="M142" s="6" t="s">
        <f>=(K142-J142)*E142</f>
      </c>
      <c r="N142" s="6" t="s">
        <f>=MAX(0,M142*0.13)</f>
      </c>
    </row>
    <row collapsed="false" customFormat="false" customHeight="false" hidden="false" ht="12.1" outlineLevel="0" r="143">
      <c r="A143" s="44" t="n">
        <v>46055</v>
      </c>
      <c r="B143" s="16" t="s">
        <v>643</v>
      </c>
      <c r="C143" s="16" t="s">
        <v>96</v>
      </c>
      <c r="D143" s="16" t="s">
        <v>97</v>
      </c>
      <c r="E143" s="17" t="n">
        <v>1</v>
      </c>
      <c r="F143" s="7" t="s">
        <f>=DATEDIF(A143,$O$2,"y")</f>
      </c>
      <c r="G143" s="7" t="s">
        <f>=DATEDIF(A143,$O$2,"ym")</f>
      </c>
      <c r="H143" s="7" t="s">
        <f>=DATEDIF(A143,$O$2,"md")</f>
      </c>
      <c r="I143" s="7" t="n">
        <v>206</v>
      </c>
      <c r="J143" s="17" t="n">
        <v>584.03</v>
      </c>
      <c r="K143" s="6" t="s">
        <f>=Портфель!G24*Портфель!H24/100*Портфель!$R$13+Портфель!I24*Портфель!$R$13</f>
      </c>
      <c r="L143" s="6" t="s">
        <f>=E143*K143</f>
      </c>
      <c r="M143" s="6" t="s">
        <f>=(K143-J143)*E143</f>
      </c>
      <c r="N143" s="6" t="s">
        <f>=MAX(0,M143*0.13)</f>
      </c>
    </row>
    <row collapsed="false" customFormat="false" customHeight="false" hidden="false" ht="12.1" outlineLevel="0" r="144">
      <c r="A144" s="44" t="n">
        <v>46063</v>
      </c>
      <c r="B144" s="16" t="s">
        <v>643</v>
      </c>
      <c r="C144" s="16" t="s">
        <v>96</v>
      </c>
      <c r="D144" s="16" t="s">
        <v>97</v>
      </c>
      <c r="E144" s="17" t="n">
        <v>3</v>
      </c>
      <c r="F144" s="7" t="s">
        <f>=DATEDIF(A144,$O$2,"y")</f>
      </c>
      <c r="G144" s="7" t="s">
        <f>=DATEDIF(A144,$O$2,"ym")</f>
      </c>
      <c r="H144" s="7" t="s">
        <f>=DATEDIF(A144,$O$2,"md")</f>
      </c>
      <c r="I144" s="7" t="n">
        <v>198</v>
      </c>
      <c r="J144" s="17" t="n">
        <v>578.78333333333</v>
      </c>
      <c r="K144" s="6" t="s">
        <f>=Портфель!G24*Портфель!H24/100*Портфель!$R$13+Портфель!I24*Портфель!$R$13</f>
      </c>
      <c r="L144" s="6" t="s">
        <f>=E144*K144</f>
      </c>
      <c r="M144" s="6" t="s">
        <f>=(K144-J144)*E144</f>
      </c>
      <c r="N144" s="6" t="s">
        <f>=MAX(0,M144*0.13)</f>
      </c>
    </row>
    <row collapsed="false" customFormat="false" customHeight="false" hidden="false" ht="12.1" outlineLevel="0" r="145">
      <c r="A145" s="44" t="n">
        <v>46077</v>
      </c>
      <c r="B145" s="16" t="s">
        <v>643</v>
      </c>
      <c r="C145" s="16" t="s">
        <v>96</v>
      </c>
      <c r="D145" s="16" t="s">
        <v>97</v>
      </c>
      <c r="E145" s="17" t="n">
        <v>6</v>
      </c>
      <c r="F145" s="7" t="s">
        <f>=DATEDIF(A145,$O$2,"y")</f>
      </c>
      <c r="G145" s="7" t="s">
        <f>=DATEDIF(A145,$O$2,"ym")</f>
      </c>
      <c r="H145" s="7" t="s">
        <f>=DATEDIF(A145,$O$2,"md")</f>
      </c>
      <c r="I145" s="7" t="n">
        <v>184</v>
      </c>
      <c r="J145" s="17" t="n">
        <v>600.81333333333</v>
      </c>
      <c r="K145" s="6" t="s">
        <f>=Портфель!G24*Портфель!H24/100*Портфель!$R$13+Портфель!I24*Портфель!$R$13</f>
      </c>
      <c r="L145" s="6" t="s">
        <f>=E145*K145</f>
      </c>
      <c r="M145" s="6" t="s">
        <f>=(K145-J145)*E145</f>
      </c>
      <c r="N145" s="6" t="s">
        <f>=MAX(0,M145*0.13)</f>
      </c>
    </row>
    <row collapsed="false" customFormat="false" customHeight="false" hidden="false" ht="12.1" outlineLevel="0" r="146">
      <c r="A146" s="44" t="n">
        <v>46077</v>
      </c>
      <c r="B146" s="16" t="s">
        <v>643</v>
      </c>
      <c r="C146" s="16" t="s">
        <v>96</v>
      </c>
      <c r="D146" s="16" t="s">
        <v>97</v>
      </c>
      <c r="E146" s="17" t="n">
        <v>1</v>
      </c>
      <c r="F146" s="7" t="s">
        <f>=DATEDIF(A146,$O$2,"y")</f>
      </c>
      <c r="G146" s="7" t="s">
        <f>=DATEDIF(A146,$O$2,"ym")</f>
      </c>
      <c r="H146" s="7" t="s">
        <f>=DATEDIF(A146,$O$2,"md")</f>
      </c>
      <c r="I146" s="7" t="n">
        <v>184</v>
      </c>
      <c r="J146" s="17" t="n">
        <v>600.73</v>
      </c>
      <c r="K146" s="6" t="s">
        <f>=Портфель!G24*Портфель!H24/100*Портфель!$R$13+Портфель!I24*Портфель!$R$13</f>
      </c>
      <c r="L146" s="6" t="s">
        <f>=E146*K146</f>
      </c>
      <c r="M146" s="6" t="s">
        <f>=(K146-J146)*E146</f>
      </c>
      <c r="N146" s="6" t="s">
        <f>=MAX(0,M146*0.13)</f>
      </c>
    </row>
    <row collapsed="false" customFormat="false" customHeight="false" hidden="false" ht="12.1" outlineLevel="0" r="147">
      <c r="A147" s="44" t="n">
        <v>46077</v>
      </c>
      <c r="B147" s="16" t="s">
        <v>643</v>
      </c>
      <c r="C147" s="16" t="s">
        <v>96</v>
      </c>
      <c r="D147" s="16" t="s">
        <v>97</v>
      </c>
      <c r="E147" s="17" t="n">
        <v>1</v>
      </c>
      <c r="F147" s="7" t="s">
        <f>=DATEDIF(A147,$O$2,"y")</f>
      </c>
      <c r="G147" s="7" t="s">
        <f>=DATEDIF(A147,$O$2,"ym")</f>
      </c>
      <c r="H147" s="7" t="s">
        <f>=DATEDIF(A147,$O$2,"md")</f>
      </c>
      <c r="I147" s="7" t="n">
        <v>184</v>
      </c>
      <c r="J147" s="17" t="n">
        <v>600.73</v>
      </c>
      <c r="K147" s="6" t="s">
        <f>=Портфель!G24*Портфель!H24/100*Портфель!$R$13+Портфель!I24*Портфель!$R$13</f>
      </c>
      <c r="L147" s="6" t="s">
        <f>=E147*K147</f>
      </c>
      <c r="M147" s="6" t="s">
        <f>=(K147-J147)*E147</f>
      </c>
      <c r="N147" s="6" t="s">
        <f>=MAX(0,M147*0.13)</f>
      </c>
    </row>
    <row collapsed="false" customFormat="false" customHeight="false" hidden="false" ht="12.1" outlineLevel="0" r="148">
      <c r="A148" s="44" t="n">
        <v>46077</v>
      </c>
      <c r="B148" s="16" t="s">
        <v>643</v>
      </c>
      <c r="C148" s="16" t="s">
        <v>96</v>
      </c>
      <c r="D148" s="16" t="s">
        <v>97</v>
      </c>
      <c r="E148" s="17" t="n">
        <v>2</v>
      </c>
      <c r="F148" s="7" t="s">
        <f>=DATEDIF(A148,$O$2,"y")</f>
      </c>
      <c r="G148" s="7" t="s">
        <f>=DATEDIF(A148,$O$2,"ym")</f>
      </c>
      <c r="H148" s="7" t="s">
        <f>=DATEDIF(A148,$O$2,"md")</f>
      </c>
      <c r="I148" s="7" t="n">
        <v>184</v>
      </c>
      <c r="J148" s="17" t="n">
        <v>600.695</v>
      </c>
      <c r="K148" s="6" t="s">
        <f>=Портфель!G24*Портфель!H24/100*Портфель!$R$13+Портфель!I24*Портфель!$R$13</f>
      </c>
      <c r="L148" s="6" t="s">
        <f>=E148*K148</f>
      </c>
      <c r="M148" s="6" t="s">
        <f>=(K148-J148)*E148</f>
      </c>
      <c r="N148" s="6" t="s">
        <f>=MAX(0,M148*0.13)</f>
      </c>
    </row>
    <row collapsed="false" customFormat="false" customHeight="false" hidden="false" ht="12.1" outlineLevel="0" r="149">
      <c r="A149" s="44" t="n">
        <v>46077</v>
      </c>
      <c r="B149" s="16" t="s">
        <v>643</v>
      </c>
      <c r="C149" s="16" t="s">
        <v>96</v>
      </c>
      <c r="D149" s="16" t="s">
        <v>97</v>
      </c>
      <c r="E149" s="17" t="n">
        <v>1</v>
      </c>
      <c r="F149" s="7" t="s">
        <f>=DATEDIF(A149,$O$2,"y")</f>
      </c>
      <c r="G149" s="7" t="s">
        <f>=DATEDIF(A149,$O$2,"ym")</f>
      </c>
      <c r="H149" s="7" t="s">
        <f>=DATEDIF(A149,$O$2,"md")</f>
      </c>
      <c r="I149" s="7" t="n">
        <v>184</v>
      </c>
      <c r="J149" s="17" t="n">
        <v>600.8</v>
      </c>
      <c r="K149" s="6" t="s">
        <f>=Портфель!G24*Портфель!H24/100*Портфель!$R$13+Портфель!I24*Портфель!$R$13</f>
      </c>
      <c r="L149" s="6" t="s">
        <f>=E149*K149</f>
      </c>
      <c r="M149" s="6" t="s">
        <f>=(K149-J149)*E149</f>
      </c>
      <c r="N149" s="6" t="s">
        <f>=MAX(0,M149*0.13)</f>
      </c>
    </row>
    <row collapsed="false" customFormat="false" customHeight="false" hidden="false" ht="12.1" outlineLevel="0" r="150">
      <c r="A150" s="44" t="n">
        <v>46223</v>
      </c>
      <c r="B150" s="16" t="s">
        <v>643</v>
      </c>
      <c r="C150" s="16" t="s">
        <v>96</v>
      </c>
      <c r="D150" s="16" t="s">
        <v>97</v>
      </c>
      <c r="E150" s="17" t="n">
        <v>4</v>
      </c>
      <c r="F150" s="7" t="s">
        <f>=DATEDIF(A150,$O$2,"y")</f>
      </c>
      <c r="G150" s="7" t="s">
        <f>=DATEDIF(A150,$O$2,"ym")</f>
      </c>
      <c r="H150" s="7" t="s">
        <f>=DATEDIF(A150,$O$2,"md")</f>
      </c>
      <c r="I150" s="7" t="n">
        <v>38</v>
      </c>
      <c r="J150" s="17" t="n">
        <v>571.225</v>
      </c>
      <c r="K150" s="6" t="s">
        <f>=Портфель!G24*Портфель!H24/100*Портфель!$R$13+Портфель!I24*Портфель!$R$13</f>
      </c>
      <c r="L150" s="6" t="s">
        <f>=E150*K150</f>
      </c>
      <c r="M150" s="6" t="s">
        <f>=(K150-J150)*E150</f>
      </c>
      <c r="N150" s="6" t="s">
        <f>=MAX(0,M150*0.13)</f>
      </c>
    </row>
    <row collapsed="false" customFormat="false" customHeight="false" hidden="false" ht="12.1" outlineLevel="0" r="151">
      <c r="A151" s="44" t="n">
        <v>46140</v>
      </c>
      <c r="B151" s="16" t="s">
        <v>536</v>
      </c>
      <c r="C151" s="16" t="s">
        <v>100</v>
      </c>
      <c r="D151" s="16" t="s">
        <v>101</v>
      </c>
      <c r="E151" s="17" t="n">
        <v>16</v>
      </c>
      <c r="F151" s="7" t="s">
        <f>=DATEDIF(A151,$O$2,"y")</f>
      </c>
      <c r="G151" s="7" t="s">
        <f>=DATEDIF(A151,$O$2,"ym")</f>
      </c>
      <c r="H151" s="7" t="s">
        <f>=DATEDIF(A151,$O$2,"md")</f>
      </c>
      <c r="I151" s="7" t="n">
        <v>121</v>
      </c>
      <c r="J151" s="17" t="n">
        <v>635.511875</v>
      </c>
      <c r="K151" s="6" t="s">
        <f>=Портфель!G25*Портфель!H25/100*Портфель!$R$13+Портфель!I25*Портфель!$R$13</f>
      </c>
      <c r="L151" s="6" t="s">
        <f>=E151*K151</f>
      </c>
      <c r="M151" s="6" t="s">
        <f>=(K151-J151)*E151</f>
      </c>
      <c r="N151" s="6" t="s">
        <f>=MAX(0,M151*0.13)</f>
      </c>
    </row>
    <row collapsed="false" customFormat="false" customHeight="false" hidden="false" ht="12.1" outlineLevel="0" r="152">
      <c r="A152" s="44" t="n">
        <v>46140</v>
      </c>
      <c r="B152" s="16" t="s">
        <v>536</v>
      </c>
      <c r="C152" s="16" t="s">
        <v>100</v>
      </c>
      <c r="D152" s="16" t="s">
        <v>101</v>
      </c>
      <c r="E152" s="17" t="n">
        <v>1</v>
      </c>
      <c r="F152" s="7" t="s">
        <f>=DATEDIF(A152,$O$2,"y")</f>
      </c>
      <c r="G152" s="7" t="s">
        <f>=DATEDIF(A152,$O$2,"ym")</f>
      </c>
      <c r="H152" s="7" t="s">
        <f>=DATEDIF(A152,$O$2,"md")</f>
      </c>
      <c r="I152" s="7" t="n">
        <v>121</v>
      </c>
      <c r="J152" s="17" t="n">
        <v>635.5</v>
      </c>
      <c r="K152" s="6" t="s">
        <f>=Портфель!G25*Портфель!H25/100*Портфель!$R$13+Портфель!I25*Портфель!$R$13</f>
      </c>
      <c r="L152" s="6" t="s">
        <f>=E152*K152</f>
      </c>
      <c r="M152" s="6" t="s">
        <f>=(K152-J152)*E152</f>
      </c>
      <c r="N152" s="6" t="s">
        <f>=MAX(0,M152*0.13)</f>
      </c>
    </row>
    <row collapsed="false" customFormat="false" customHeight="false" hidden="false" ht="12.1" outlineLevel="0" r="153">
      <c r="A153" s="44" t="n">
        <v>46140</v>
      </c>
      <c r="B153" s="16" t="s">
        <v>536</v>
      </c>
      <c r="C153" s="16" t="s">
        <v>100</v>
      </c>
      <c r="D153" s="16" t="s">
        <v>101</v>
      </c>
      <c r="E153" s="17" t="n">
        <v>15</v>
      </c>
      <c r="F153" s="7" t="s">
        <f>=DATEDIF(A153,$O$2,"y")</f>
      </c>
      <c r="G153" s="7" t="s">
        <f>=DATEDIF(A153,$O$2,"ym")</f>
      </c>
      <c r="H153" s="7" t="s">
        <f>=DATEDIF(A153,$O$2,"md")</f>
      </c>
      <c r="I153" s="7" t="n">
        <v>121</v>
      </c>
      <c r="J153" s="17" t="n">
        <v>635.512</v>
      </c>
      <c r="K153" s="6" t="s">
        <f>=Портфель!G25*Портфель!H25/100*Портфель!$R$13+Портфель!I25*Портфель!$R$13</f>
      </c>
      <c r="L153" s="6" t="s">
        <f>=E153*K153</f>
      </c>
      <c r="M153" s="6" t="s">
        <f>=(K153-J153)*E153</f>
      </c>
      <c r="N153" s="6" t="s">
        <f>=MAX(0,M153*0.13)</f>
      </c>
    </row>
    <row collapsed="false" customFormat="false" customHeight="false" hidden="false" ht="12.1" outlineLevel="0" r="154">
      <c r="A154" s="44" t="n">
        <v>46232</v>
      </c>
      <c r="B154" s="16" t="s">
        <v>536</v>
      </c>
      <c r="C154" s="16" t="s">
        <v>100</v>
      </c>
      <c r="D154" s="16" t="s">
        <v>101</v>
      </c>
      <c r="E154" s="17" t="n">
        <v>1</v>
      </c>
      <c r="F154" s="7" t="s">
        <f>=DATEDIF(A154,$O$2,"y")</f>
      </c>
      <c r="G154" s="7" t="s">
        <f>=DATEDIF(A154,$O$2,"ym")</f>
      </c>
      <c r="H154" s="7" t="s">
        <f>=DATEDIF(A154,$O$2,"md")</f>
      </c>
      <c r="I154" s="7" t="n">
        <v>29</v>
      </c>
      <c r="J154" s="17" t="n">
        <v>628.45</v>
      </c>
      <c r="K154" s="6" t="s">
        <f>=Портфель!G25*Портфель!H25/100*Портфель!$R$13+Портфель!I25*Портфель!$R$13</f>
      </c>
      <c r="L154" s="6" t="s">
        <f>=E154*K154</f>
      </c>
      <c r="M154" s="6" t="s">
        <f>=(K154-J154)*E154</f>
      </c>
      <c r="N154" s="6" t="s">
        <f>=MAX(0,M154*0.13)</f>
      </c>
    </row>
    <row collapsed="false" customFormat="false" customHeight="false" hidden="false" ht="12.1" outlineLevel="0" r="155">
      <c r="A155" s="44" t="n">
        <v>46038</v>
      </c>
      <c r="B155" s="16" t="s">
        <v>643</v>
      </c>
      <c r="C155" s="16" t="s">
        <v>100</v>
      </c>
      <c r="D155" s="16" t="s">
        <v>101</v>
      </c>
      <c r="E155" s="17" t="n">
        <v>1</v>
      </c>
      <c r="F155" s="7" t="s">
        <f>=DATEDIF(A155,$O$2,"y")</f>
      </c>
      <c r="G155" s="7" t="s">
        <f>=DATEDIF(A155,$O$2,"ym")</f>
      </c>
      <c r="H155" s="7" t="s">
        <f>=DATEDIF(A155,$O$2,"md")</f>
      </c>
      <c r="I155" s="7" t="n">
        <v>223</v>
      </c>
      <c r="J155" s="17" t="n">
        <v>655.04</v>
      </c>
      <c r="K155" s="6" t="s">
        <f>=Портфель!G25*Портфель!H25/100*Портфель!$R$13+Портфель!I25*Портфель!$R$13</f>
      </c>
      <c r="L155" s="6" t="s">
        <f>=E155*K155</f>
      </c>
      <c r="M155" s="6" t="s">
        <f>=(K155-J155)*E155</f>
      </c>
      <c r="N155" s="6" t="s">
        <f>=MAX(0,M155*0.13)</f>
      </c>
    </row>
    <row collapsed="false" customFormat="false" customHeight="false" hidden="false" ht="12.1" outlineLevel="0" r="156">
      <c r="A156" s="44" t="n">
        <v>46077</v>
      </c>
      <c r="B156" s="16" t="s">
        <v>643</v>
      </c>
      <c r="C156" s="16" t="s">
        <v>100</v>
      </c>
      <c r="D156" s="16" t="s">
        <v>101</v>
      </c>
      <c r="E156" s="17" t="n">
        <v>11</v>
      </c>
      <c r="F156" s="7" t="s">
        <f>=DATEDIF(A156,$O$2,"y")</f>
      </c>
      <c r="G156" s="7" t="s">
        <f>=DATEDIF(A156,$O$2,"ym")</f>
      </c>
      <c r="H156" s="7" t="s">
        <f>=DATEDIF(A156,$O$2,"md")</f>
      </c>
      <c r="I156" s="7" t="n">
        <v>184</v>
      </c>
      <c r="J156" s="17" t="n">
        <v>633.68636363636</v>
      </c>
      <c r="K156" s="6" t="s">
        <f>=Портфель!G25*Портфель!H25/100*Портфель!$R$13+Портфель!I25*Портфель!$R$13</f>
      </c>
      <c r="L156" s="6" t="s">
        <f>=E156*K156</f>
      </c>
      <c r="M156" s="6" t="s">
        <f>=(K156-J156)*E156</f>
      </c>
      <c r="N156" s="6" t="s">
        <f>=MAX(0,M156*0.13)</f>
      </c>
    </row>
    <row collapsed="false" customFormat="false" customHeight="false" hidden="false" ht="12.1" outlineLevel="0" r="157">
      <c r="A157" s="44" t="n">
        <v>46077</v>
      </c>
      <c r="B157" s="16" t="s">
        <v>643</v>
      </c>
      <c r="C157" s="16" t="s">
        <v>100</v>
      </c>
      <c r="D157" s="16" t="s">
        <v>101</v>
      </c>
      <c r="E157" s="17" t="n">
        <v>2</v>
      </c>
      <c r="F157" s="7" t="s">
        <f>=DATEDIF(A157,$O$2,"y")</f>
      </c>
      <c r="G157" s="7" t="s">
        <f>=DATEDIF(A157,$O$2,"ym")</f>
      </c>
      <c r="H157" s="7" t="s">
        <f>=DATEDIF(A157,$O$2,"md")</f>
      </c>
      <c r="I157" s="7" t="n">
        <v>184</v>
      </c>
      <c r="J157" s="17" t="n">
        <v>633.865</v>
      </c>
      <c r="K157" s="6" t="s">
        <f>=Портфель!G25*Портфель!H25/100*Портфель!$R$13+Портфель!I25*Портфель!$R$13</f>
      </c>
      <c r="L157" s="6" t="s">
        <f>=E157*K157</f>
      </c>
      <c r="M157" s="6" t="s">
        <f>=(K157-J157)*E157</f>
      </c>
      <c r="N157" s="6" t="s">
        <f>=MAX(0,M157*0.13)</f>
      </c>
    </row>
    <row collapsed="false" customFormat="false" customHeight="false" hidden="false" ht="12.1" outlineLevel="0" r="158">
      <c r="A158" s="44" t="n">
        <v>46098</v>
      </c>
      <c r="B158" s="16" t="s">
        <v>643</v>
      </c>
      <c r="C158" s="16" t="s">
        <v>100</v>
      </c>
      <c r="D158" s="16" t="s">
        <v>101</v>
      </c>
      <c r="E158" s="17" t="n">
        <v>2</v>
      </c>
      <c r="F158" s="7" t="s">
        <f>=DATEDIF(A158,$O$2,"y")</f>
      </c>
      <c r="G158" s="7" t="s">
        <f>=DATEDIF(A158,$O$2,"ym")</f>
      </c>
      <c r="H158" s="7" t="s">
        <f>=DATEDIF(A158,$O$2,"md")</f>
      </c>
      <c r="I158" s="7" t="n">
        <v>163</v>
      </c>
      <c r="J158" s="17" t="n">
        <v>640.78</v>
      </c>
      <c r="K158" s="6" t="s">
        <f>=Портфель!G25*Портфель!H25/100*Портфель!$R$13+Портфель!I25*Портфель!$R$13</f>
      </c>
      <c r="L158" s="6" t="s">
        <f>=E158*K158</f>
      </c>
      <c r="M158" s="6" t="s">
        <f>=(K158-J158)*E158</f>
      </c>
      <c r="N158" s="6" t="s">
        <f>=MAX(0,M158*0.13)</f>
      </c>
    </row>
    <row collapsed="false" customFormat="false" customHeight="false" hidden="false" ht="12.1" outlineLevel="0" r="159">
      <c r="A159" s="44" t="n">
        <v>46160</v>
      </c>
      <c r="B159" s="16" t="s">
        <v>643</v>
      </c>
      <c r="C159" s="16" t="s">
        <v>100</v>
      </c>
      <c r="D159" s="16" t="s">
        <v>101</v>
      </c>
      <c r="E159" s="17" t="n">
        <v>2</v>
      </c>
      <c r="F159" s="7" t="s">
        <f>=DATEDIF(A159,$O$2,"y")</f>
      </c>
      <c r="G159" s="7" t="s">
        <f>=DATEDIF(A159,$O$2,"ym")</f>
      </c>
      <c r="H159" s="7" t="s">
        <f>=DATEDIF(A159,$O$2,"md")</f>
      </c>
      <c r="I159" s="7" t="n">
        <v>102</v>
      </c>
      <c r="J159" s="17" t="n">
        <v>637.145</v>
      </c>
      <c r="K159" s="6" t="s">
        <f>=Портфель!G25*Портфель!H25/100*Портфель!$R$13+Портфель!I25*Портфель!$R$13</f>
      </c>
      <c r="L159" s="6" t="s">
        <f>=E159*K159</f>
      </c>
      <c r="M159" s="6" t="s">
        <f>=(K159-J159)*E159</f>
      </c>
      <c r="N159" s="6" t="s">
        <f>=MAX(0,M159*0.13)</f>
      </c>
    </row>
    <row collapsed="false" customFormat="false" customHeight="false" hidden="false" ht="12.1" outlineLevel="0" r="160">
      <c r="A160" s="44" t="n">
        <v>46181</v>
      </c>
      <c r="B160" s="16" t="s">
        <v>643</v>
      </c>
      <c r="C160" s="16" t="s">
        <v>100</v>
      </c>
      <c r="D160" s="16" t="s">
        <v>101</v>
      </c>
      <c r="E160" s="17" t="n">
        <v>3</v>
      </c>
      <c r="F160" s="7" t="s">
        <f>=DATEDIF(A160,$O$2,"y")</f>
      </c>
      <c r="G160" s="7" t="s">
        <f>=DATEDIF(A160,$O$2,"ym")</f>
      </c>
      <c r="H160" s="7" t="s">
        <f>=DATEDIF(A160,$O$2,"md")</f>
      </c>
      <c r="I160" s="7" t="n">
        <v>80</v>
      </c>
      <c r="J160" s="17" t="n">
        <v>636.43</v>
      </c>
      <c r="K160" s="6" t="s">
        <f>=Портфель!G25*Портфель!H25/100*Портфель!$R$13+Портфель!I25*Портфель!$R$13</f>
      </c>
      <c r="L160" s="6" t="s">
        <f>=E160*K160</f>
      </c>
      <c r="M160" s="6" t="s">
        <f>=(K160-J160)*E160</f>
      </c>
      <c r="N160" s="6" t="s">
        <f>=MAX(0,M160*0.13)</f>
      </c>
    </row>
    <row collapsed="false" customFormat="false" customHeight="false" hidden="false" ht="12.1" outlineLevel="0" r="161">
      <c r="A161" s="44" t="n">
        <v>46237</v>
      </c>
      <c r="B161" s="16" t="s">
        <v>643</v>
      </c>
      <c r="C161" s="16" t="s">
        <v>100</v>
      </c>
      <c r="D161" s="16" t="s">
        <v>101</v>
      </c>
      <c r="E161" s="17" t="n">
        <v>1</v>
      </c>
      <c r="F161" s="7" t="s">
        <f>=DATEDIF(A161,$O$2,"y")</f>
      </c>
      <c r="G161" s="7" t="s">
        <f>=DATEDIF(A161,$O$2,"ym")</f>
      </c>
      <c r="H161" s="7" t="s">
        <f>=DATEDIF(A161,$O$2,"md")</f>
      </c>
      <c r="I161" s="7" t="n">
        <v>24</v>
      </c>
      <c r="J161" s="17" t="n">
        <v>631.15</v>
      </c>
      <c r="K161" s="6" t="s">
        <f>=Портфель!G25*Портфель!H25/100*Портфель!$R$13+Портфель!I25*Портфель!$R$13</f>
      </c>
      <c r="L161" s="6" t="s">
        <f>=E161*K161</f>
      </c>
      <c r="M161" s="6" t="s">
        <f>=(K161-J161)*E161</f>
      </c>
      <c r="N161" s="6" t="s">
        <f>=MAX(0,M161*0.13)</f>
      </c>
    </row>
    <row collapsed="false" customFormat="false" customHeight="false" hidden="false" ht="12.1" outlineLevel="0" r="162">
      <c r="A162" s="44" t="n">
        <v>46129</v>
      </c>
      <c r="B162" s="16" t="s">
        <v>536</v>
      </c>
      <c r="C162" s="16" t="s">
        <v>104</v>
      </c>
      <c r="D162" s="16" t="s">
        <v>105</v>
      </c>
      <c r="E162" s="17" t="n">
        <v>7</v>
      </c>
      <c r="F162" s="7" t="s">
        <f>=DATEDIF(A162,$O$2,"y")</f>
      </c>
      <c r="G162" s="7" t="s">
        <f>=DATEDIF(A162,$O$2,"ym")</f>
      </c>
      <c r="H162" s="7" t="s">
        <f>=DATEDIF(A162,$O$2,"md")</f>
      </c>
      <c r="I162" s="7" t="n">
        <v>132</v>
      </c>
      <c r="J162" s="17" t="n">
        <v>943.95428571429</v>
      </c>
      <c r="K162" s="6" t="s">
        <f>=Портфель!G26*Портфель!H26/100*Портфель!$R$13+Портфель!I26*Портфель!$R$13</f>
      </c>
      <c r="L162" s="6" t="s">
        <f>=E162*K162</f>
      </c>
      <c r="M162" s="6" t="s">
        <f>=(K162-J162)*E162</f>
      </c>
      <c r="N162" s="6" t="s">
        <f>=MAX(0,M162*0.13)</f>
      </c>
    </row>
    <row collapsed="false" customFormat="false" customHeight="false" hidden="false" ht="12.1" outlineLevel="0" r="163">
      <c r="A163" s="44" t="n">
        <v>46130</v>
      </c>
      <c r="B163" s="16" t="s">
        <v>536</v>
      </c>
      <c r="C163" s="16" t="s">
        <v>104</v>
      </c>
      <c r="D163" s="16" t="s">
        <v>105</v>
      </c>
      <c r="E163" s="17" t="n">
        <v>9</v>
      </c>
      <c r="F163" s="7" t="s">
        <f>=DATEDIF(A163,$O$2,"y")</f>
      </c>
      <c r="G163" s="7" t="s">
        <f>=DATEDIF(A163,$O$2,"ym")</f>
      </c>
      <c r="H163" s="7" t="s">
        <f>=DATEDIF(A163,$O$2,"md")</f>
      </c>
      <c r="I163" s="7" t="n">
        <v>131</v>
      </c>
      <c r="J163" s="17" t="n">
        <v>945.63333333333</v>
      </c>
      <c r="K163" s="6" t="s">
        <f>=Портфель!G26*Портфель!H26/100*Портфель!$R$13+Портфель!I26*Портфель!$R$13</f>
      </c>
      <c r="L163" s="6" t="s">
        <f>=E163*K163</f>
      </c>
      <c r="M163" s="6" t="s">
        <f>=(K163-J163)*E163</f>
      </c>
      <c r="N163" s="6" t="s">
        <f>=MAX(0,M163*0.13)</f>
      </c>
    </row>
    <row collapsed="false" customFormat="false" customHeight="false" hidden="false" ht="12.1" outlineLevel="0" r="164">
      <c r="A164" s="44" t="n">
        <v>46130</v>
      </c>
      <c r="B164" s="16" t="s">
        <v>536</v>
      </c>
      <c r="C164" s="16" t="s">
        <v>104</v>
      </c>
      <c r="D164" s="16" t="s">
        <v>105</v>
      </c>
      <c r="E164" s="17" t="n">
        <v>1</v>
      </c>
      <c r="F164" s="7" t="s">
        <f>=DATEDIF(A164,$O$2,"y")</f>
      </c>
      <c r="G164" s="7" t="s">
        <f>=DATEDIF(A164,$O$2,"ym")</f>
      </c>
      <c r="H164" s="7" t="s">
        <f>=DATEDIF(A164,$O$2,"md")</f>
      </c>
      <c r="I164" s="7" t="n">
        <v>131</v>
      </c>
      <c r="J164" s="17" t="n">
        <v>945.63</v>
      </c>
      <c r="K164" s="6" t="s">
        <f>=Портфель!G26*Портфель!H26/100*Портфель!$R$13+Портфель!I26*Портфель!$R$13</f>
      </c>
      <c r="L164" s="6" t="s">
        <f>=E164*K164</f>
      </c>
      <c r="M164" s="6" t="s">
        <f>=(K164-J164)*E164</f>
      </c>
      <c r="N164" s="6" t="s">
        <f>=MAX(0,M164*0.13)</f>
      </c>
    </row>
    <row collapsed="false" customFormat="false" customHeight="false" hidden="false" ht="12.1" outlineLevel="0" r="165">
      <c r="A165" s="44" t="n">
        <v>46038</v>
      </c>
      <c r="B165" s="16" t="s">
        <v>643</v>
      </c>
      <c r="C165" s="16" t="s">
        <v>104</v>
      </c>
      <c r="D165" s="16" t="s">
        <v>105</v>
      </c>
      <c r="E165" s="17" t="n">
        <v>1</v>
      </c>
      <c r="F165" s="7" t="s">
        <f>=DATEDIF(A165,$O$2,"y")</f>
      </c>
      <c r="G165" s="7" t="s">
        <f>=DATEDIF(A165,$O$2,"ym")</f>
      </c>
      <c r="H165" s="7" t="s">
        <f>=DATEDIF(A165,$O$2,"md")</f>
      </c>
      <c r="I165" s="7" t="n">
        <v>223</v>
      </c>
      <c r="J165" s="17" t="n">
        <v>893.62</v>
      </c>
      <c r="K165" s="6" t="s">
        <f>=Портфель!G26*Портфель!H26/100*Портфель!$R$13+Портфель!I26*Портфель!$R$13</f>
      </c>
      <c r="L165" s="6" t="s">
        <f>=E165*K165</f>
      </c>
      <c r="M165" s="6" t="s">
        <f>=(K165-J165)*E165</f>
      </c>
      <c r="N165" s="6" t="s">
        <f>=MAX(0,M165*0.13)</f>
      </c>
    </row>
    <row collapsed="false" customFormat="false" customHeight="false" hidden="false" ht="12.1" outlineLevel="0" r="166">
      <c r="A166" s="44" t="n">
        <v>46077</v>
      </c>
      <c r="B166" s="16" t="s">
        <v>643</v>
      </c>
      <c r="C166" s="16" t="s">
        <v>104</v>
      </c>
      <c r="D166" s="16" t="s">
        <v>105</v>
      </c>
      <c r="E166" s="17" t="n">
        <v>5</v>
      </c>
      <c r="F166" s="7" t="s">
        <f>=DATEDIF(A166,$O$2,"y")</f>
      </c>
      <c r="G166" s="7" t="s">
        <f>=DATEDIF(A166,$O$2,"ym")</f>
      </c>
      <c r="H166" s="7" t="s">
        <f>=DATEDIF(A166,$O$2,"md")</f>
      </c>
      <c r="I166" s="7" t="n">
        <v>184</v>
      </c>
      <c r="J166" s="17" t="n">
        <v>921.97</v>
      </c>
      <c r="K166" s="6" t="s">
        <f>=Портфель!G26*Портфель!H26/100*Портфель!$R$13+Портфель!I26*Портфель!$R$13</f>
      </c>
      <c r="L166" s="6" t="s">
        <f>=E166*K166</f>
      </c>
      <c r="M166" s="6" t="s">
        <f>=(K166-J166)*E166</f>
      </c>
      <c r="N166" s="6" t="s">
        <f>=MAX(0,M166*0.13)</f>
      </c>
    </row>
    <row collapsed="false" customFormat="false" customHeight="false" hidden="false" ht="12.1" outlineLevel="0" r="167">
      <c r="A167" s="44" t="n">
        <v>46077</v>
      </c>
      <c r="B167" s="16" t="s">
        <v>643</v>
      </c>
      <c r="C167" s="16" t="s">
        <v>104</v>
      </c>
      <c r="D167" s="16" t="s">
        <v>105</v>
      </c>
      <c r="E167" s="17" t="n">
        <v>1</v>
      </c>
      <c r="F167" s="7" t="s">
        <f>=DATEDIF(A167,$O$2,"y")</f>
      </c>
      <c r="G167" s="7" t="s">
        <f>=DATEDIF(A167,$O$2,"ym")</f>
      </c>
      <c r="H167" s="7" t="s">
        <f>=DATEDIF(A167,$O$2,"md")</f>
      </c>
      <c r="I167" s="7" t="n">
        <v>184</v>
      </c>
      <c r="J167" s="17" t="n">
        <v>921.97</v>
      </c>
      <c r="K167" s="6" t="s">
        <f>=Портфель!G26*Портфель!H26/100*Портфель!$R$13+Портфель!I26*Портфель!$R$13</f>
      </c>
      <c r="L167" s="6" t="s">
        <f>=E167*K167</f>
      </c>
      <c r="M167" s="6" t="s">
        <f>=(K167-J167)*E167</f>
      </c>
      <c r="N167" s="6" t="s">
        <f>=MAX(0,M167*0.13)</f>
      </c>
    </row>
    <row collapsed="false" customFormat="false" customHeight="false" hidden="false" ht="12.1" outlineLevel="0" r="168">
      <c r="A168" s="44" t="n">
        <v>46077</v>
      </c>
      <c r="B168" s="16" t="s">
        <v>643</v>
      </c>
      <c r="C168" s="16" t="s">
        <v>104</v>
      </c>
      <c r="D168" s="16" t="s">
        <v>105</v>
      </c>
      <c r="E168" s="17" t="n">
        <v>1</v>
      </c>
      <c r="F168" s="7" t="s">
        <f>=DATEDIF(A168,$O$2,"y")</f>
      </c>
      <c r="G168" s="7" t="s">
        <f>=DATEDIF(A168,$O$2,"ym")</f>
      </c>
      <c r="H168" s="7" t="s">
        <f>=DATEDIF(A168,$O$2,"md")</f>
      </c>
      <c r="I168" s="7" t="n">
        <v>184</v>
      </c>
      <c r="J168" s="17" t="n">
        <v>921.97</v>
      </c>
      <c r="K168" s="6" t="s">
        <f>=Портфель!G26*Портфель!H26/100*Портфель!$R$13+Портфель!I26*Портфель!$R$13</f>
      </c>
      <c r="L168" s="6" t="s">
        <f>=E168*K168</f>
      </c>
      <c r="M168" s="6" t="s">
        <f>=(K168-J168)*E168</f>
      </c>
      <c r="N168" s="6" t="s">
        <f>=MAX(0,M168*0.13)</f>
      </c>
    </row>
    <row collapsed="false" customFormat="false" customHeight="false" hidden="false" ht="12.1" outlineLevel="0" r="169">
      <c r="A169" s="44" t="n">
        <v>46106</v>
      </c>
      <c r="B169" s="16" t="s">
        <v>643</v>
      </c>
      <c r="C169" s="16" t="s">
        <v>104</v>
      </c>
      <c r="D169" s="16" t="s">
        <v>105</v>
      </c>
      <c r="E169" s="17" t="n">
        <v>1</v>
      </c>
      <c r="F169" s="7" t="s">
        <f>=DATEDIF(A169,$O$2,"y")</f>
      </c>
      <c r="G169" s="7" t="s">
        <f>=DATEDIF(A169,$O$2,"ym")</f>
      </c>
      <c r="H169" s="7" t="s">
        <f>=DATEDIF(A169,$O$2,"md")</f>
      </c>
      <c r="I169" s="7" t="n">
        <v>155</v>
      </c>
      <c r="J169" s="17" t="n">
        <v>932.56</v>
      </c>
      <c r="K169" s="6" t="s">
        <f>=Портфель!G26*Портфель!H26/100*Портфель!$R$13+Портфель!I26*Портфель!$R$13</f>
      </c>
      <c r="L169" s="6" t="s">
        <f>=E169*K169</f>
      </c>
      <c r="M169" s="6" t="s">
        <f>=(K169-J169)*E169</f>
      </c>
      <c r="N169" s="6" t="s">
        <f>=MAX(0,M169*0.13)</f>
      </c>
    </row>
    <row collapsed="false" customFormat="false" customHeight="false" hidden="false" ht="12.1" outlineLevel="0" r="170">
      <c r="A170" s="44" t="n">
        <v>46140</v>
      </c>
      <c r="B170" s="16" t="s">
        <v>536</v>
      </c>
      <c r="C170" s="16" t="s">
        <v>108</v>
      </c>
      <c r="D170" s="16" t="s">
        <v>109</v>
      </c>
      <c r="E170" s="17" t="n">
        <v>12</v>
      </c>
      <c r="F170" s="7" t="s">
        <f>=DATEDIF(A170,$O$2,"y")</f>
      </c>
      <c r="G170" s="7" t="s">
        <f>=DATEDIF(A170,$O$2,"ym")</f>
      </c>
      <c r="H170" s="7" t="s">
        <f>=DATEDIF(A170,$O$2,"md")</f>
      </c>
      <c r="I170" s="7" t="n">
        <v>121</v>
      </c>
      <c r="J170" s="17" t="n">
        <v>898.78416666667</v>
      </c>
      <c r="K170" s="6" t="s">
        <f>=Портфель!G27*Портфель!H27/100*Портфель!$R$13+Портфель!I27*Портфель!$R$13</f>
      </c>
      <c r="L170" s="6" t="s">
        <f>=E170*K170</f>
      </c>
      <c r="M170" s="6" t="s">
        <f>=(K170-J170)*E170</f>
      </c>
      <c r="N170" s="6" t="s">
        <f>=MAX(0,M170*0.13)</f>
      </c>
    </row>
    <row collapsed="false" customFormat="false" customHeight="false" hidden="false" ht="12.1" outlineLevel="0" r="171">
      <c r="A171" s="44" t="n">
        <v>46038</v>
      </c>
      <c r="B171" s="16" t="s">
        <v>643</v>
      </c>
      <c r="C171" s="16" t="s">
        <v>108</v>
      </c>
      <c r="D171" s="16" t="s">
        <v>109</v>
      </c>
      <c r="E171" s="17" t="n">
        <v>1</v>
      </c>
      <c r="F171" s="7" t="s">
        <f>=DATEDIF(A171,$O$2,"y")</f>
      </c>
      <c r="G171" s="7" t="s">
        <f>=DATEDIF(A171,$O$2,"ym")</f>
      </c>
      <c r="H171" s="7" t="s">
        <f>=DATEDIF(A171,$O$2,"md")</f>
      </c>
      <c r="I171" s="7" t="n">
        <v>223</v>
      </c>
      <c r="J171" s="17" t="n">
        <v>911.47</v>
      </c>
      <c r="K171" s="6" t="s">
        <f>=Портфель!G27*Портфель!H27/100*Портфель!$R$13+Портфель!I27*Портфель!$R$13</f>
      </c>
      <c r="L171" s="6" t="s">
        <f>=E171*K171</f>
      </c>
      <c r="M171" s="6" t="s">
        <f>=(K171-J171)*E171</f>
      </c>
      <c r="N171" s="6" t="s">
        <f>=MAX(0,M171*0.13)</f>
      </c>
    </row>
    <row collapsed="false" customFormat="false" customHeight="false" hidden="false" ht="12.1" outlineLevel="0" r="172">
      <c r="A172" s="44" t="n">
        <v>46077</v>
      </c>
      <c r="B172" s="16" t="s">
        <v>643</v>
      </c>
      <c r="C172" s="16" t="s">
        <v>108</v>
      </c>
      <c r="D172" s="16" t="s">
        <v>109</v>
      </c>
      <c r="E172" s="17" t="n">
        <v>5</v>
      </c>
      <c r="F172" s="7" t="s">
        <f>=DATEDIF(A172,$O$2,"y")</f>
      </c>
      <c r="G172" s="7" t="s">
        <f>=DATEDIF(A172,$O$2,"ym")</f>
      </c>
      <c r="H172" s="7" t="s">
        <f>=DATEDIF(A172,$O$2,"md")</f>
      </c>
      <c r="I172" s="7" t="n">
        <v>184</v>
      </c>
      <c r="J172" s="17" t="n">
        <v>937.82</v>
      </c>
      <c r="K172" s="6" t="s">
        <f>=Портфель!G27*Портфель!H27/100*Портфель!$R$13+Портфель!I27*Портфель!$R$13</f>
      </c>
      <c r="L172" s="6" t="s">
        <f>=E172*K172</f>
      </c>
      <c r="M172" s="6" t="s">
        <f>=(K172-J172)*E172</f>
      </c>
      <c r="N172" s="6" t="s">
        <f>=MAX(0,M172*0.13)</f>
      </c>
    </row>
    <row collapsed="false" customFormat="false" customHeight="false" hidden="false" ht="12.1" outlineLevel="0" r="173">
      <c r="A173" s="44" t="n">
        <v>46077</v>
      </c>
      <c r="B173" s="16" t="s">
        <v>643</v>
      </c>
      <c r="C173" s="16" t="s">
        <v>108</v>
      </c>
      <c r="D173" s="16" t="s">
        <v>109</v>
      </c>
      <c r="E173" s="17" t="n">
        <v>1</v>
      </c>
      <c r="F173" s="7" t="s">
        <f>=DATEDIF(A173,$O$2,"y")</f>
      </c>
      <c r="G173" s="7" t="s">
        <f>=DATEDIF(A173,$O$2,"ym")</f>
      </c>
      <c r="H173" s="7" t="s">
        <f>=DATEDIF(A173,$O$2,"md")</f>
      </c>
      <c r="I173" s="7" t="n">
        <v>184</v>
      </c>
      <c r="J173" s="17" t="n">
        <v>937.86</v>
      </c>
      <c r="K173" s="6" t="s">
        <f>=Портфель!G27*Портфель!H27/100*Портфель!$R$13+Портфель!I27*Портфель!$R$13</f>
      </c>
      <c r="L173" s="6" t="s">
        <f>=E173*K173</f>
      </c>
      <c r="M173" s="6" t="s">
        <f>=(K173-J173)*E173</f>
      </c>
      <c r="N173" s="6" t="s">
        <f>=MAX(0,M173*0.13)</f>
      </c>
    </row>
    <row collapsed="false" customFormat="false" customHeight="false" hidden="false" ht="12.1" outlineLevel="0" r="174">
      <c r="A174" s="44" t="n">
        <v>46077</v>
      </c>
      <c r="B174" s="16" t="s">
        <v>643</v>
      </c>
      <c r="C174" s="16" t="s">
        <v>108</v>
      </c>
      <c r="D174" s="16" t="s">
        <v>109</v>
      </c>
      <c r="E174" s="17" t="n">
        <v>1</v>
      </c>
      <c r="F174" s="7" t="s">
        <f>=DATEDIF(A174,$O$2,"y")</f>
      </c>
      <c r="G174" s="7" t="s">
        <f>=DATEDIF(A174,$O$2,"ym")</f>
      </c>
      <c r="H174" s="7" t="s">
        <f>=DATEDIF(A174,$O$2,"md")</f>
      </c>
      <c r="I174" s="7" t="n">
        <v>184</v>
      </c>
      <c r="J174" s="17" t="n">
        <v>938.09</v>
      </c>
      <c r="K174" s="6" t="s">
        <f>=Портфель!G27*Портфель!H27/100*Портфель!$R$13+Портфель!I27*Портфель!$R$13</f>
      </c>
      <c r="L174" s="6" t="s">
        <f>=E174*K174</f>
      </c>
      <c r="M174" s="6" t="s">
        <f>=(K174-J174)*E174</f>
      </c>
      <c r="N174" s="6" t="s">
        <f>=MAX(0,M174*0.13)</f>
      </c>
    </row>
    <row collapsed="false" customFormat="false" customHeight="false" hidden="false" ht="12.1" outlineLevel="0" r="175">
      <c r="A175" s="44" t="n">
        <v>46077</v>
      </c>
      <c r="B175" s="16" t="s">
        <v>643</v>
      </c>
      <c r="C175" s="16" t="s">
        <v>108</v>
      </c>
      <c r="D175" s="16" t="s">
        <v>109</v>
      </c>
      <c r="E175" s="17" t="n">
        <v>1</v>
      </c>
      <c r="F175" s="7" t="s">
        <f>=DATEDIF(A175,$O$2,"y")</f>
      </c>
      <c r="G175" s="7" t="s">
        <f>=DATEDIF(A175,$O$2,"ym")</f>
      </c>
      <c r="H175" s="7" t="s">
        <f>=DATEDIF(A175,$O$2,"md")</f>
      </c>
      <c r="I175" s="7" t="n">
        <v>184</v>
      </c>
      <c r="J175" s="17" t="n">
        <v>938.1</v>
      </c>
      <c r="K175" s="6" t="s">
        <f>=Портфель!G27*Портфель!H27/100*Портфель!$R$13+Портфель!I27*Портфель!$R$13</f>
      </c>
      <c r="L175" s="6" t="s">
        <f>=E175*K175</f>
      </c>
      <c r="M175" s="6" t="s">
        <f>=(K175-J175)*E175</f>
      </c>
      <c r="N175" s="6" t="s">
        <f>=MAX(0,M175*0.13)</f>
      </c>
    </row>
    <row collapsed="false" customFormat="false" customHeight="false" hidden="false" ht="12.1" outlineLevel="0" r="176">
      <c r="A176" s="44" t="n">
        <v>46129</v>
      </c>
      <c r="B176" s="16" t="s">
        <v>536</v>
      </c>
      <c r="C176" s="16" t="s">
        <v>112</v>
      </c>
      <c r="D176" s="16" t="s">
        <v>113</v>
      </c>
      <c r="E176" s="17" t="n">
        <v>20</v>
      </c>
      <c r="F176" s="7" t="s">
        <f>=DATEDIF(A176,$O$2,"y")</f>
      </c>
      <c r="G176" s="7" t="s">
        <f>=DATEDIF(A176,$O$2,"ym")</f>
      </c>
      <c r="H176" s="7" t="s">
        <f>=DATEDIF(A176,$O$2,"md")</f>
      </c>
      <c r="I176" s="7" t="n">
        <v>132</v>
      </c>
      <c r="J176" s="17" t="n">
        <v>1000.5975</v>
      </c>
      <c r="K176" s="6" t="s">
        <f>=Портфель!G28*Портфель!H28/100*Портфель!$R$13+Портфель!I28*Портфель!$R$13</f>
      </c>
      <c r="L176" s="6" t="s">
        <f>=E176*K176</f>
      </c>
      <c r="M176" s="6" t="s">
        <f>=(K176-J176)*E176</f>
      </c>
      <c r="N176" s="6" t="s">
        <f>=MAX(0,M176*0.13)</f>
      </c>
    </row>
    <row collapsed="false" customFormat="false" customHeight="false" hidden="false" ht="12.1" outlineLevel="0" r="177">
      <c r="A177" s="44" t="n">
        <v>46129</v>
      </c>
      <c r="B177" s="16" t="s">
        <v>536</v>
      </c>
      <c r="C177" s="16" t="s">
        <v>116</v>
      </c>
      <c r="D177" s="16" t="s">
        <v>117</v>
      </c>
      <c r="E177" s="17" t="n">
        <v>8</v>
      </c>
      <c r="F177" s="7" t="s">
        <f>=DATEDIF(A177,$O$2,"y")</f>
      </c>
      <c r="G177" s="7" t="s">
        <f>=DATEDIF(A177,$O$2,"ym")</f>
      </c>
      <c r="H177" s="7" t="s">
        <f>=DATEDIF(A177,$O$2,"md")</f>
      </c>
      <c r="I177" s="7" t="n">
        <v>132</v>
      </c>
      <c r="J177" s="17" t="n">
        <v>941.14375</v>
      </c>
      <c r="K177" s="6" t="s">
        <f>=Портфель!G29*Портфель!H29/100*Портфель!$R$13+Портфель!I29*Портфель!$R$13</f>
      </c>
      <c r="L177" s="6" t="s">
        <f>=E177*K177</f>
      </c>
      <c r="M177" s="6" t="s">
        <f>=(K177-J177)*E177</f>
      </c>
      <c r="N177" s="6" t="s">
        <f>=MAX(0,M177*0.13)</f>
      </c>
    </row>
    <row collapsed="false" customFormat="false" customHeight="false" hidden="false" ht="12.1" outlineLevel="0" r="178">
      <c r="A178" s="44" t="n">
        <v>46169</v>
      </c>
      <c r="B178" s="16" t="s">
        <v>536</v>
      </c>
      <c r="C178" s="16" t="s">
        <v>116</v>
      </c>
      <c r="D178" s="16" t="s">
        <v>117</v>
      </c>
      <c r="E178" s="17" t="n">
        <v>1</v>
      </c>
      <c r="F178" s="7" t="s">
        <f>=DATEDIF(A178,$O$2,"y")</f>
      </c>
      <c r="G178" s="7" t="s">
        <f>=DATEDIF(A178,$O$2,"ym")</f>
      </c>
      <c r="H178" s="7" t="s">
        <f>=DATEDIF(A178,$O$2,"md")</f>
      </c>
      <c r="I178" s="7" t="n">
        <v>92</v>
      </c>
      <c r="J178" s="17" t="n">
        <v>938.45</v>
      </c>
      <c r="K178" s="6" t="s">
        <f>=Портфель!G29*Портфель!H29/100*Портфель!$R$13+Портфель!I29*Портфель!$R$13</f>
      </c>
      <c r="L178" s="6" t="s">
        <f>=E178*K178</f>
      </c>
      <c r="M178" s="6" t="s">
        <f>=(K178-J178)*E178</f>
      </c>
      <c r="N178" s="6" t="s">
        <f>=MAX(0,M178*0.13)</f>
      </c>
    </row>
    <row collapsed="false" customFormat="false" customHeight="false" hidden="false" ht="12.1" outlineLevel="0" r="179">
      <c r="A179" s="44" t="n">
        <v>46058</v>
      </c>
      <c r="B179" s="16" t="s">
        <v>643</v>
      </c>
      <c r="C179" s="16" t="s">
        <v>116</v>
      </c>
      <c r="D179" s="16" t="s">
        <v>117</v>
      </c>
      <c r="E179" s="17" t="n">
        <v>1</v>
      </c>
      <c r="F179" s="7" t="s">
        <f>=DATEDIF(A179,$O$2,"y")</f>
      </c>
      <c r="G179" s="7" t="s">
        <f>=DATEDIF(A179,$O$2,"ym")</f>
      </c>
      <c r="H179" s="7" t="s">
        <f>=DATEDIF(A179,$O$2,"md")</f>
      </c>
      <c r="I179" s="7" t="n">
        <v>203</v>
      </c>
      <c r="J179" s="17" t="n">
        <v>894.14</v>
      </c>
      <c r="K179" s="6" t="s">
        <f>=Портфель!G29*Портфель!H29/100*Портфель!$R$13+Портфель!I29*Портфель!$R$13</f>
      </c>
      <c r="L179" s="6" t="s">
        <f>=E179*K179</f>
      </c>
      <c r="M179" s="6" t="s">
        <f>=(K179-J179)*E179</f>
      </c>
      <c r="N179" s="6" t="s">
        <f>=MAX(0,M179*0.13)</f>
      </c>
    </row>
    <row collapsed="false" customFormat="false" customHeight="false" hidden="false" ht="12.1" outlineLevel="0" r="180">
      <c r="A180" s="44" t="n">
        <v>46077</v>
      </c>
      <c r="B180" s="16" t="s">
        <v>643</v>
      </c>
      <c r="C180" s="16" t="s">
        <v>116</v>
      </c>
      <c r="D180" s="16" t="s">
        <v>117</v>
      </c>
      <c r="E180" s="17" t="n">
        <v>5</v>
      </c>
      <c r="F180" s="7" t="s">
        <f>=DATEDIF(A180,$O$2,"y")</f>
      </c>
      <c r="G180" s="7" t="s">
        <f>=DATEDIF(A180,$O$2,"ym")</f>
      </c>
      <c r="H180" s="7" t="s">
        <f>=DATEDIF(A180,$O$2,"md")</f>
      </c>
      <c r="I180" s="7" t="n">
        <v>184</v>
      </c>
      <c r="J180" s="17" t="n">
        <v>919.38</v>
      </c>
      <c r="K180" s="6" t="s">
        <f>=Портфель!G29*Портфель!H29/100*Портфель!$R$13+Портфель!I29*Портфель!$R$13</f>
      </c>
      <c r="L180" s="6" t="s">
        <f>=E180*K180</f>
      </c>
      <c r="M180" s="6" t="s">
        <f>=(K180-J180)*E180</f>
      </c>
      <c r="N180" s="6" t="s">
        <f>=MAX(0,M180*0.13)</f>
      </c>
    </row>
    <row collapsed="false" customFormat="false" customHeight="false" hidden="false" ht="12.1" outlineLevel="0" r="181">
      <c r="A181" s="44" t="n">
        <v>46077</v>
      </c>
      <c r="B181" s="16" t="s">
        <v>643</v>
      </c>
      <c r="C181" s="16" t="s">
        <v>116</v>
      </c>
      <c r="D181" s="16" t="s">
        <v>117</v>
      </c>
      <c r="E181" s="17" t="n">
        <v>1</v>
      </c>
      <c r="F181" s="7" t="s">
        <f>=DATEDIF(A181,$O$2,"y")</f>
      </c>
      <c r="G181" s="7" t="s">
        <f>=DATEDIF(A181,$O$2,"ym")</f>
      </c>
      <c r="H181" s="7" t="s">
        <f>=DATEDIF(A181,$O$2,"md")</f>
      </c>
      <c r="I181" s="7" t="n">
        <v>184</v>
      </c>
      <c r="J181" s="17" t="n">
        <v>919.37</v>
      </c>
      <c r="K181" s="6" t="s">
        <f>=Портфель!G29*Портфель!H29/100*Портфель!$R$13+Портфель!I29*Портфель!$R$13</f>
      </c>
      <c r="L181" s="6" t="s">
        <f>=E181*K181</f>
      </c>
      <c r="M181" s="6" t="s">
        <f>=(K181-J181)*E181</f>
      </c>
      <c r="N181" s="6" t="s">
        <f>=MAX(0,M181*0.13)</f>
      </c>
    </row>
    <row collapsed="false" customFormat="false" customHeight="false" hidden="false" ht="12.1" outlineLevel="0" r="182">
      <c r="A182" s="44" t="n">
        <v>46090</v>
      </c>
      <c r="B182" s="16" t="s">
        <v>643</v>
      </c>
      <c r="C182" s="16" t="s">
        <v>116</v>
      </c>
      <c r="D182" s="16" t="s">
        <v>117</v>
      </c>
      <c r="E182" s="17" t="n">
        <v>1</v>
      </c>
      <c r="F182" s="7" t="s">
        <f>=DATEDIF(A182,$O$2,"y")</f>
      </c>
      <c r="G182" s="7" t="s">
        <f>=DATEDIF(A182,$O$2,"ym")</f>
      </c>
      <c r="H182" s="7" t="s">
        <f>=DATEDIF(A182,$O$2,"md")</f>
      </c>
      <c r="I182" s="7" t="n">
        <v>172</v>
      </c>
      <c r="J182" s="17" t="n">
        <v>916.97</v>
      </c>
      <c r="K182" s="6" t="s">
        <f>=Портфель!G29*Портфель!H29/100*Портфель!$R$13+Портфель!I29*Портфель!$R$13</f>
      </c>
      <c r="L182" s="6" t="s">
        <f>=E182*K182</f>
      </c>
      <c r="M182" s="6" t="s">
        <f>=(K182-J182)*E182</f>
      </c>
      <c r="N182" s="6" t="s">
        <f>=MAX(0,M182*0.13)</f>
      </c>
    </row>
    <row collapsed="false" customFormat="false" customHeight="false" hidden="false" ht="12.1" outlineLevel="0" r="183">
      <c r="A183" s="44" t="n">
        <v>46174</v>
      </c>
      <c r="B183" s="16" t="s">
        <v>643</v>
      </c>
      <c r="C183" s="16" t="s">
        <v>116</v>
      </c>
      <c r="D183" s="16" t="s">
        <v>117</v>
      </c>
      <c r="E183" s="17" t="n">
        <v>1</v>
      </c>
      <c r="F183" s="7" t="s">
        <f>=DATEDIF(A183,$O$2,"y")</f>
      </c>
      <c r="G183" s="7" t="s">
        <f>=DATEDIF(A183,$O$2,"ym")</f>
      </c>
      <c r="H183" s="7" t="s">
        <f>=DATEDIF(A183,$O$2,"md")</f>
      </c>
      <c r="I183" s="7" t="n">
        <v>87</v>
      </c>
      <c r="J183" s="17" t="n">
        <v>940.6</v>
      </c>
      <c r="K183" s="6" t="s">
        <f>=Портфель!G29*Портфель!H29/100*Портфель!$R$13+Портфель!I29*Портфель!$R$13</f>
      </c>
      <c r="L183" s="6" t="s">
        <f>=E183*K183</f>
      </c>
      <c r="M183" s="6" t="s">
        <f>=(K183-J183)*E183</f>
      </c>
      <c r="N183" s="6" t="s">
        <f>=MAX(0,M183*0.13)</f>
      </c>
    </row>
    <row collapsed="false" customFormat="false" customHeight="false" hidden="false" ht="12.1" outlineLevel="0" r="184">
      <c r="A184" s="44" t="n">
        <v>46174</v>
      </c>
      <c r="B184" s="16" t="s">
        <v>643</v>
      </c>
      <c r="C184" s="16" t="s">
        <v>116</v>
      </c>
      <c r="D184" s="16" t="s">
        <v>117</v>
      </c>
      <c r="E184" s="17" t="n">
        <v>1</v>
      </c>
      <c r="F184" s="7" t="s">
        <f>=DATEDIF(A184,$O$2,"y")</f>
      </c>
      <c r="G184" s="7" t="s">
        <f>=DATEDIF(A184,$O$2,"ym")</f>
      </c>
      <c r="H184" s="7" t="s">
        <f>=DATEDIF(A184,$O$2,"md")</f>
      </c>
      <c r="I184" s="7" t="n">
        <v>87</v>
      </c>
      <c r="J184" s="17" t="n">
        <v>940.6</v>
      </c>
      <c r="K184" s="6" t="s">
        <f>=Портфель!G29*Портфель!H29/100*Портфель!$R$13+Портфель!I29*Портфель!$R$13</f>
      </c>
      <c r="L184" s="6" t="s">
        <f>=E184*K184</f>
      </c>
      <c r="M184" s="6" t="s">
        <f>=(K184-J184)*E184</f>
      </c>
      <c r="N184" s="6" t="s">
        <f>=MAX(0,M184*0.13)</f>
      </c>
    </row>
    <row collapsed="false" customFormat="false" customHeight="false" hidden="false" ht="12.1" outlineLevel="0" r="185">
      <c r="A185" s="44" t="n">
        <v>46129</v>
      </c>
      <c r="B185" s="16" t="s">
        <v>536</v>
      </c>
      <c r="C185" s="16" t="s">
        <v>120</v>
      </c>
      <c r="D185" s="16" t="s">
        <v>121</v>
      </c>
      <c r="E185" s="17" t="n">
        <v>8</v>
      </c>
      <c r="F185" s="7" t="s">
        <f>=DATEDIF(A185,$O$2,"y")</f>
      </c>
      <c r="G185" s="7" t="s">
        <f>=DATEDIF(A185,$O$2,"ym")</f>
      </c>
      <c r="H185" s="7" t="s">
        <f>=DATEDIF(A185,$O$2,"md")</f>
      </c>
      <c r="I185" s="7" t="n">
        <v>132</v>
      </c>
      <c r="J185" s="17" t="n">
        <v>921.8775</v>
      </c>
      <c r="K185" s="6" t="s">
        <f>=Портфель!G30*Портфель!H30/100*Портфель!$R$13+Портфель!I30*Портфель!$R$13</f>
      </c>
      <c r="L185" s="6" t="s">
        <f>=E185*K185</f>
      </c>
      <c r="M185" s="6" t="s">
        <f>=(K185-J185)*E185</f>
      </c>
      <c r="N185" s="6" t="s">
        <f>=MAX(0,M185*0.13)</f>
      </c>
    </row>
    <row collapsed="false" customFormat="false" customHeight="false" hidden="false" ht="12.1" outlineLevel="0" r="186">
      <c r="A186" s="44" t="n">
        <v>46130</v>
      </c>
      <c r="B186" s="16" t="s">
        <v>536</v>
      </c>
      <c r="C186" s="16" t="s">
        <v>120</v>
      </c>
      <c r="D186" s="16" t="s">
        <v>121</v>
      </c>
      <c r="E186" s="17" t="n">
        <v>1</v>
      </c>
      <c r="F186" s="7" t="s">
        <f>=DATEDIF(A186,$O$2,"y")</f>
      </c>
      <c r="G186" s="7" t="s">
        <f>=DATEDIF(A186,$O$2,"ym")</f>
      </c>
      <c r="H186" s="7" t="s">
        <f>=DATEDIF(A186,$O$2,"md")</f>
      </c>
      <c r="I186" s="7" t="n">
        <v>131</v>
      </c>
      <c r="J186" s="17" t="n">
        <v>923.7</v>
      </c>
      <c r="K186" s="6" t="s">
        <f>=Портфель!G30*Портфель!H30/100*Портфель!$R$13+Портфель!I30*Портфель!$R$13</f>
      </c>
      <c r="L186" s="6" t="s">
        <f>=E186*K186</f>
      </c>
      <c r="M186" s="6" t="s">
        <f>=(K186-J186)*E186</f>
      </c>
      <c r="N186" s="6" t="s">
        <f>=MAX(0,M186*0.13)</f>
      </c>
    </row>
    <row collapsed="false" customFormat="false" customHeight="false" hidden="false" ht="12.1" outlineLevel="0" r="187">
      <c r="A187" s="44" t="n">
        <v>46134</v>
      </c>
      <c r="B187" s="16" t="s">
        <v>643</v>
      </c>
      <c r="C187" s="16" t="s">
        <v>120</v>
      </c>
      <c r="D187" s="16" t="s">
        <v>121</v>
      </c>
      <c r="E187" s="17" t="n">
        <v>1</v>
      </c>
      <c r="F187" s="7" t="s">
        <f>=DATEDIF(A187,$O$2,"y")</f>
      </c>
      <c r="G187" s="7" t="s">
        <f>=DATEDIF(A187,$O$2,"ym")</f>
      </c>
      <c r="H187" s="7" t="s">
        <f>=DATEDIF(A187,$O$2,"md")</f>
      </c>
      <c r="I187" s="7" t="n">
        <v>127</v>
      </c>
      <c r="J187" s="17" t="n">
        <v>929.1</v>
      </c>
      <c r="K187" s="6" t="s">
        <f>=Портфель!G30*Портфель!H30/100*Портфель!$R$13+Портфель!I30*Портфель!$R$13</f>
      </c>
      <c r="L187" s="6" t="s">
        <f>=E187*K187</f>
      </c>
      <c r="M187" s="6" t="s">
        <f>=(K187-J187)*E187</f>
      </c>
      <c r="N187" s="6" t="s">
        <f>=MAX(0,M187*0.13)</f>
      </c>
    </row>
    <row collapsed="false" customFormat="false" customHeight="false" hidden="false" ht="12.1" outlineLevel="0" r="188">
      <c r="A188" s="44" t="n">
        <v>46072</v>
      </c>
      <c r="B188" s="16" t="s">
        <v>643</v>
      </c>
      <c r="C188" s="16" t="s">
        <v>124</v>
      </c>
      <c r="D188" s="16" t="s">
        <v>125</v>
      </c>
      <c r="E188" s="17" t="n">
        <v>7</v>
      </c>
      <c r="F188" s="7" t="s">
        <f>=DATEDIF(A188,$O$2,"y")</f>
      </c>
      <c r="G188" s="7" t="s">
        <f>=DATEDIF(A188,$O$2,"ym")</f>
      </c>
      <c r="H188" s="7" t="s">
        <f>=DATEDIF(A188,$O$2,"md")</f>
      </c>
      <c r="I188" s="7" t="n">
        <v>189</v>
      </c>
      <c r="J188" s="17" t="n">
        <v>971.00285714286</v>
      </c>
      <c r="K188" s="6" t="s">
        <f>=Портфель!G31*Портфель!H31/100*Портфель!$R$13+Портфель!I31*Портфель!$R$13</f>
      </c>
      <c r="L188" s="6" t="s">
        <f>=E188*K188</f>
      </c>
      <c r="M188" s="6" t="s">
        <f>=(K188-J188)*E188</f>
      </c>
      <c r="N188" s="6" t="s">
        <f>=MAX(0,M188*0.13)</f>
      </c>
    </row>
    <row collapsed="false" customFormat="false" customHeight="false" hidden="false" ht="12.1" outlineLevel="0" r="189">
      <c r="A189" s="44" t="n">
        <v>46091</v>
      </c>
      <c r="B189" s="16" t="s">
        <v>643</v>
      </c>
      <c r="C189" s="16" t="s">
        <v>124</v>
      </c>
      <c r="D189" s="16" t="s">
        <v>125</v>
      </c>
      <c r="E189" s="17" t="n">
        <v>2</v>
      </c>
      <c r="F189" s="7" t="s">
        <f>=DATEDIF(A189,$O$2,"y")</f>
      </c>
      <c r="G189" s="7" t="s">
        <f>=DATEDIF(A189,$O$2,"ym")</f>
      </c>
      <c r="H189" s="7" t="s">
        <f>=DATEDIF(A189,$O$2,"md")</f>
      </c>
      <c r="I189" s="7" t="n">
        <v>170</v>
      </c>
      <c r="J189" s="17" t="n">
        <v>972.09</v>
      </c>
      <c r="K189" s="6" t="s">
        <f>=Портфель!G31*Портфель!H31/100*Портфель!$R$13+Портфель!I31*Портфель!$R$13</f>
      </c>
      <c r="L189" s="6" t="s">
        <f>=E189*K189</f>
      </c>
      <c r="M189" s="6" t="s">
        <f>=(K189-J189)*E189</f>
      </c>
      <c r="N189" s="6" t="s">
        <f>=MAX(0,M189*0.13)</f>
      </c>
    </row>
    <row collapsed="false" customFormat="false" customHeight="false" hidden="false" ht="12.1" outlineLevel="0" r="190">
      <c r="A190" s="44" t="n">
        <v>46199</v>
      </c>
      <c r="B190" s="16" t="s">
        <v>869</v>
      </c>
      <c r="C190" s="16" t="s">
        <v>128</v>
      </c>
      <c r="D190" s="16" t="s">
        <v>129</v>
      </c>
      <c r="E190" s="17" t="n">
        <v>4</v>
      </c>
      <c r="F190" s="7" t="s">
        <f>=DATEDIF(A190,$O$2,"y")</f>
      </c>
      <c r="G190" s="7" t="s">
        <f>=DATEDIF(A190,$O$2,"ym")</f>
      </c>
      <c r="H190" s="7" t="s">
        <f>=DATEDIF(A190,$O$2,"md")</f>
      </c>
      <c r="I190" s="7" t="n">
        <v>62</v>
      </c>
      <c r="J190" s="17" t="n">
        <v>1000</v>
      </c>
      <c r="K190" s="6" t="s">
        <f>=Портфель!G32*Портфель!H32/100*Портфель!$R$13+Портфель!I32*Портфель!$R$13</f>
      </c>
      <c r="L190" s="6" t="s">
        <f>=E190*K190</f>
      </c>
      <c r="M190" s="6" t="s">
        <f>=(K190-J190)*E190</f>
      </c>
      <c r="N190" s="6" t="s">
        <f>=MAX(0,M190*0.13)</f>
      </c>
    </row>
    <row collapsed="false" customFormat="false" customHeight="false" hidden="false" ht="12.1" outlineLevel="0" r="191">
      <c r="A191" s="44" t="n">
        <v>46210</v>
      </c>
      <c r="B191" s="16" t="s">
        <v>869</v>
      </c>
      <c r="C191" s="16" t="s">
        <v>128</v>
      </c>
      <c r="D191" s="16" t="s">
        <v>129</v>
      </c>
      <c r="E191" s="17" t="n">
        <v>1</v>
      </c>
      <c r="F191" s="7" t="s">
        <f>=DATEDIF(A191,$O$2,"y")</f>
      </c>
      <c r="G191" s="7" t="s">
        <f>=DATEDIF(A191,$O$2,"ym")</f>
      </c>
      <c r="H191" s="7" t="s">
        <f>=DATEDIF(A191,$O$2,"md")</f>
      </c>
      <c r="I191" s="7" t="n">
        <v>51</v>
      </c>
      <c r="J191" s="17" t="n">
        <v>989.9</v>
      </c>
      <c r="K191" s="6" t="s">
        <f>=Портфель!G32*Портфель!H32/100*Портфель!$R$13+Портфель!I32*Портфель!$R$13</f>
      </c>
      <c r="L191" s="6" t="s">
        <f>=E191*K191</f>
      </c>
      <c r="M191" s="6" t="s">
        <f>=(K191-J191)*E191</f>
      </c>
      <c r="N191" s="6" t="s">
        <f>=MAX(0,M191*0.13)</f>
      </c>
    </row>
    <row collapsed="false" customFormat="false" customHeight="false" hidden="false" ht="12.1" outlineLevel="0" r="192">
      <c r="A192" s="44" t="n">
        <v>46122</v>
      </c>
      <c r="B192" s="16" t="s">
        <v>869</v>
      </c>
      <c r="C192" s="16" t="s">
        <v>132</v>
      </c>
      <c r="D192" s="16" t="s">
        <v>133</v>
      </c>
      <c r="E192" s="17" t="n">
        <v>1</v>
      </c>
      <c r="F192" s="7" t="s">
        <f>=DATEDIF(A192,$O$2,"y")</f>
      </c>
      <c r="G192" s="7" t="s">
        <f>=DATEDIF(A192,$O$2,"ym")</f>
      </c>
      <c r="H192" s="7" t="s">
        <f>=DATEDIF(A192,$O$2,"md")</f>
      </c>
      <c r="I192" s="7" t="n">
        <v>139</v>
      </c>
      <c r="J192" s="17" t="n">
        <v>1000</v>
      </c>
      <c r="K192" s="6" t="s">
        <f>=Портфель!G33*Портфель!H33/100*Портфель!$R$13+Портфель!I33*Портфель!$R$13</f>
      </c>
      <c r="L192" s="6" t="s">
        <f>=E192*K192</f>
      </c>
      <c r="M192" s="6" t="s">
        <f>=(K192-J192)*E192</f>
      </c>
      <c r="N192" s="6" t="s">
        <f>=MAX(0,M192*0.13)</f>
      </c>
    </row>
    <row collapsed="false" customFormat="false" customHeight="false" hidden="false" ht="12.1" outlineLevel="0" r="193">
      <c r="A193" s="44" t="n">
        <v>46125</v>
      </c>
      <c r="B193" s="16" t="s">
        <v>869</v>
      </c>
      <c r="C193" s="16" t="s">
        <v>132</v>
      </c>
      <c r="D193" s="16" t="s">
        <v>133</v>
      </c>
      <c r="E193" s="17" t="n">
        <v>1</v>
      </c>
      <c r="F193" s="7" t="s">
        <f>=DATEDIF(A193,$O$2,"y")</f>
      </c>
      <c r="G193" s="7" t="s">
        <f>=DATEDIF(A193,$O$2,"ym")</f>
      </c>
      <c r="H193" s="7" t="s">
        <f>=DATEDIF(A193,$O$2,"md")</f>
      </c>
      <c r="I193" s="7" t="n">
        <v>136</v>
      </c>
      <c r="J193" s="17" t="n">
        <v>996.51</v>
      </c>
      <c r="K193" s="6" t="s">
        <f>=Портфель!G33*Портфель!H33/100*Портфель!$R$13+Портфель!I33*Портфель!$R$13</f>
      </c>
      <c r="L193" s="6" t="s">
        <f>=E193*K193</f>
      </c>
      <c r="M193" s="6" t="s">
        <f>=(K193-J193)*E193</f>
      </c>
      <c r="N193" s="6" t="s">
        <f>=MAX(0,M193*0.13)</f>
      </c>
    </row>
    <row collapsed="false" customFormat="false" customHeight="false" hidden="false" ht="12.1" outlineLevel="0" r="194">
      <c r="A194" s="44" t="n">
        <v>46132</v>
      </c>
      <c r="B194" s="16" t="s">
        <v>869</v>
      </c>
      <c r="C194" s="16" t="s">
        <v>132</v>
      </c>
      <c r="D194" s="16" t="s">
        <v>133</v>
      </c>
      <c r="E194" s="17" t="n">
        <v>1</v>
      </c>
      <c r="F194" s="7" t="s">
        <f>=DATEDIF(A194,$O$2,"y")</f>
      </c>
      <c r="G194" s="7" t="s">
        <f>=DATEDIF(A194,$O$2,"ym")</f>
      </c>
      <c r="H194" s="7" t="s">
        <f>=DATEDIF(A194,$O$2,"md")</f>
      </c>
      <c r="I194" s="7" t="n">
        <v>129</v>
      </c>
      <c r="J194" s="17" t="n">
        <v>1002.98</v>
      </c>
      <c r="K194" s="6" t="s">
        <f>=Портфель!G33*Портфель!H33/100*Портфель!$R$13+Портфель!I33*Портфель!$R$13</f>
      </c>
      <c r="L194" s="6" t="s">
        <f>=E194*K194</f>
      </c>
      <c r="M194" s="6" t="s">
        <f>=(K194-J194)*E194</f>
      </c>
      <c r="N194" s="6" t="s">
        <f>=MAX(0,M194*0.13)</f>
      </c>
    </row>
    <row collapsed="false" customFormat="false" customHeight="false" hidden="false" ht="12.1" outlineLevel="0" r="195">
      <c r="A195" s="44" t="n">
        <v>46156</v>
      </c>
      <c r="B195" s="16" t="s">
        <v>869</v>
      </c>
      <c r="C195" s="16" t="s">
        <v>136</v>
      </c>
      <c r="D195" s="16" t="s">
        <v>137</v>
      </c>
      <c r="E195" s="17" t="n">
        <v>1</v>
      </c>
      <c r="F195" s="7" t="s">
        <f>=DATEDIF(A195,$O$2,"y")</f>
      </c>
      <c r="G195" s="7" t="s">
        <f>=DATEDIF(A195,$O$2,"ym")</f>
      </c>
      <c r="H195" s="7" t="s">
        <f>=DATEDIF(A195,$O$2,"md")</f>
      </c>
      <c r="I195" s="7" t="n">
        <v>105</v>
      </c>
      <c r="J195" s="17" t="n">
        <v>1015.71</v>
      </c>
      <c r="K195" s="6" t="s">
        <f>=Портфель!G34*Портфель!H34/100*Портфель!$R$13+Портфель!I34*Портфель!$R$13</f>
      </c>
      <c r="L195" s="6" t="s">
        <f>=E195*K195</f>
      </c>
      <c r="M195" s="6" t="s">
        <f>=(K195-J195)*E195</f>
      </c>
      <c r="N195" s="6" t="s">
        <f>=MAX(0,M195*0.13)</f>
      </c>
    </row>
    <row collapsed="false" customFormat="false" customHeight="false" hidden="false" ht="12.1" outlineLevel="0" r="196">
      <c r="A196" s="44" t="n">
        <v>46156</v>
      </c>
      <c r="B196" s="16" t="s">
        <v>869</v>
      </c>
      <c r="C196" s="16" t="s">
        <v>136</v>
      </c>
      <c r="D196" s="16" t="s">
        <v>137</v>
      </c>
      <c r="E196" s="17" t="n">
        <v>1</v>
      </c>
      <c r="F196" s="7" t="s">
        <f>=DATEDIF(A196,$O$2,"y")</f>
      </c>
      <c r="G196" s="7" t="s">
        <f>=DATEDIF(A196,$O$2,"ym")</f>
      </c>
      <c r="H196" s="7" t="s">
        <f>=DATEDIF(A196,$O$2,"md")</f>
      </c>
      <c r="I196" s="7" t="n">
        <v>105</v>
      </c>
      <c r="J196" s="17" t="n">
        <v>1015.71</v>
      </c>
      <c r="K196" s="6" t="s">
        <f>=Портфель!G34*Портфель!H34/100*Портфель!$R$13+Портфель!I34*Портфель!$R$13</f>
      </c>
      <c r="L196" s="6" t="s">
        <f>=E196*K196</f>
      </c>
      <c r="M196" s="6" t="s">
        <f>=(K196-J196)*E196</f>
      </c>
      <c r="N196" s="6" t="s">
        <f>=MAX(0,M196*0.13)</f>
      </c>
    </row>
    <row collapsed="false" customFormat="false" customHeight="false" hidden="false" ht="12.1" outlineLevel="0" r="197">
      <c r="A197" s="44" t="n">
        <v>46104</v>
      </c>
      <c r="B197" s="16" t="s">
        <v>869</v>
      </c>
      <c r="C197" s="16" t="s">
        <v>140</v>
      </c>
      <c r="D197" s="16" t="s">
        <v>141</v>
      </c>
      <c r="E197" s="17" t="n">
        <v>1</v>
      </c>
      <c r="F197" s="7" t="s">
        <f>=DATEDIF(A197,$O$2,"y")</f>
      </c>
      <c r="G197" s="7" t="s">
        <f>=DATEDIF(A197,$O$2,"ym")</f>
      </c>
      <c r="H197" s="7" t="s">
        <f>=DATEDIF(A197,$O$2,"md")</f>
      </c>
      <c r="I197" s="7" t="n">
        <v>157</v>
      </c>
      <c r="J197" s="17" t="n">
        <v>1015.16</v>
      </c>
      <c r="K197" s="6" t="s">
        <f>=Портфель!G35*Портфель!H35/100*Портфель!$R$13+Портфель!I35*Портфель!$R$13</f>
      </c>
      <c r="L197" s="6" t="s">
        <f>=E197*K197</f>
      </c>
      <c r="M197" s="6" t="s">
        <f>=(K197-J197)*E197</f>
      </c>
      <c r="N197" s="6" t="s">
        <f>=MAX(0,M197*0.13)</f>
      </c>
    </row>
    <row collapsed="false" customFormat="false" customHeight="false" hidden="false" ht="12.1" outlineLevel="0" r="198">
      <c r="A198" s="44" t="n">
        <v>46104</v>
      </c>
      <c r="B198" s="16" t="s">
        <v>869</v>
      </c>
      <c r="C198" s="16" t="s">
        <v>140</v>
      </c>
      <c r="D198" s="16" t="s">
        <v>141</v>
      </c>
      <c r="E198" s="17" t="n">
        <v>1</v>
      </c>
      <c r="F198" s="7" t="s">
        <f>=DATEDIF(A198,$O$2,"y")</f>
      </c>
      <c r="G198" s="7" t="s">
        <f>=DATEDIF(A198,$O$2,"ym")</f>
      </c>
      <c r="H198" s="7" t="s">
        <f>=DATEDIF(A198,$O$2,"md")</f>
      </c>
      <c r="I198" s="7" t="n">
        <v>157</v>
      </c>
      <c r="J198" s="17" t="n">
        <v>1015.16</v>
      </c>
      <c r="K198" s="6" t="s">
        <f>=Портфель!G35*Портфель!H35/100*Портфель!$R$13+Портфель!I35*Портфель!$R$13</f>
      </c>
      <c r="L198" s="6" t="s">
        <f>=E198*K198</f>
      </c>
      <c r="M198" s="6" t="s">
        <f>=(K198-J198)*E198</f>
      </c>
      <c r="N198" s="6" t="s">
        <f>=MAX(0,M198*0.13)</f>
      </c>
    </row>
    <row collapsed="false" customFormat="false" customHeight="false" hidden="false" ht="12.1" outlineLevel="0" r="199">
      <c r="A199" s="44"/>
      <c r="B199" s="16"/>
      <c r="C199" s="16"/>
      <c r="D199" s="16"/>
      <c r="E199" s="17"/>
      <c r="F199" s="7"/>
      <c r="G199" s="17"/>
      <c r="H199" s="16"/>
      <c r="I199" s="7"/>
      <c r="J199" s="17"/>
      <c r="K199" s="4" t="s">
        <v>146</v>
      </c>
      <c r="L199" s="8" t="s">
        <f>=SUBTOTAL(109,L2:L198)</f>
      </c>
      <c r="M199" s="8" t="s">
        <f>=SUBTOTAL(109,M2:M198)</f>
      </c>
      <c r="N199" s="8" t="s">
        <f>=MAX(0,M199*0.13)</f>
      </c>
    </row>
  </sheetData>
  <autoFilter ref="A1:O19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2026-08-27T08:47:24.00Z</dcterms:created>
  <dc:creator>izi-invest.ru</dc:creator>
  <cp:revision>0</cp:revision>
</cp:coreProperties>
</file>