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<sst xmlns="http://schemas.openxmlformats.org/spreadsheetml/2006/main" count="553" uniqueCount="164">
  <si>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</si>
  <si>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</si>
  <si>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</si>
  <si>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</si>
  <si>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</si>
  <si>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</si>
  <si>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</si>
  <si>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</si>
  <si>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</si>
  <si>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</si>
  <si>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</si>
  <si>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</si>
  <si>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</si>
  <si>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</si>
  <si>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</si>
  <si>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</si>
  <si>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MRKC</t>
  </si>
  <si>
    <t>share</t>
  </si>
  <si>
    <t>РоссЦентр</t>
  </si>
  <si>
    <t>RUR</t>
  </si>
  <si>
    <t>AMD</t>
  </si>
  <si>
    <t>SBERP</t>
  </si>
  <si>
    <t>Сбербанк-п</t>
  </si>
  <si>
    <t>BYN</t>
  </si>
  <si>
    <t>MTSS</t>
  </si>
  <si>
    <t>МТС-ао</t>
  </si>
  <si>
    <t>CAD</t>
  </si>
  <si>
    <t>LSRG</t>
  </si>
  <si>
    <t>ЛСР ао</t>
  </si>
  <si>
    <t>CHF</t>
  </si>
  <si>
    <t>SIBN</t>
  </si>
  <si>
    <t>Газпрнефть</t>
  </si>
  <si>
    <t>CNY</t>
  </si>
  <si>
    <t>FEES</t>
  </si>
  <si>
    <t>Россети</t>
  </si>
  <si>
    <t>EUR</t>
  </si>
  <si>
    <t>ENPG</t>
  </si>
  <si>
    <t>ЭН+ГРУП ао</t>
  </si>
  <si>
    <t>GBP</t>
  </si>
  <si>
    <t>ALRS</t>
  </si>
  <si>
    <t>АЛРОСА ао</t>
  </si>
  <si>
    <t>GLD</t>
  </si>
  <si>
    <t>SGZH</t>
  </si>
  <si>
    <t>Сегежа</t>
  </si>
  <si>
    <t>HKD</t>
  </si>
  <si>
    <t>MVID</t>
  </si>
  <si>
    <t>М.видео</t>
  </si>
  <si>
    <t>JPY</t>
  </si>
  <si>
    <t>Сумма по акциям:</t>
  </si>
  <si>
    <t>KZT</t>
  </si>
  <si>
    <t>EQMX</t>
  </si>
  <si>
    <t>etf</t>
  </si>
  <si>
    <t>EQMX ETF</t>
  </si>
  <si>
    <t>Сумма по фондам:</t>
  </si>
  <si>
    <t>SLV</t>
  </si>
  <si>
    <t>Рубль</t>
  </si>
  <si>
    <t>TRY</t>
  </si>
  <si>
    <t>Сумма по валютам:</t>
  </si>
  <si>
    <t>UAH</t>
  </si>
  <si>
    <t>Сумма: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</si>
  <si>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</si>
  <si>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</si>
  <si>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</si>
  <si>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</si>
  <si>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</si>
  <si>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</si>
  <si>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</si>
  <si>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</si>
  <si>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</si>
  <si>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SGZH - Сегежа 100шт. по 0.64 RUR - налог 8 RUR (данные из БД)</t>
  </si>
  <si>
    <t>Дивиденд по MRKC - РоссЦентр 5000шт. по 0.03 RUR - налог 22 RUR (данные из БД)</t>
  </si>
  <si>
    <t>Дивиденд по SIBN - Газпрнефть 1шт. по 16 RUR - налог 2 RUR (данные из БД)</t>
  </si>
  <si>
    <t>Дивиденд по MTSS - МТС-ао 10шт. по 33.85 RUR - налог 44 RUR (данные из БД)</t>
  </si>
  <si>
    <t>Дивиденд по SIBN - Газпрнефть 1шт. по 69.78 RUR - налог 9 RUR (данные из БД)</t>
  </si>
  <si>
    <t>Дивиденд по SBERP - Сбербанк-п 10шт. по 25 RUR - налог 33 RUR (данные из БД)</t>
  </si>
  <si>
    <t>Дивиденд по MRKC - РоссЦентр 5000шт. по 0.01 RUR - налог 7 RUR (данные из БД)</t>
  </si>
  <si>
    <t>Дивиденд по MTSS - МТС-ао 10шт. по 34.29 RUR - налог 45 RUR (данные из БД)</t>
  </si>
  <si>
    <t>Дивиденд по LSRG - ЛСР ао 1шт. по 78 RUR - налог 10 RUR (данные из БД)</t>
  </si>
  <si>
    <t>Дивиденд по SIBN - Газпрнефть 1шт. по 12.16 RUR - налог 2 RUR (данные из БД)</t>
  </si>
  <si>
    <t>Дивиденд по ALRS - АЛРОСА ао 10шт. по 3.77 RUR - налог 5 RUR (данные из БД)</t>
  </si>
  <si>
    <t>Дивиденд по SIBN - Газпрнефть 1шт. по 82.94 RUR - налог 11 RUR (данные из БД)</t>
  </si>
  <si>
    <t>Дивиденд по LSRG - ЛСР ао 1шт. по 100 RUR - налог 13 RUR (данные из БД)</t>
  </si>
  <si>
    <t>Дивиденд по ALRS - АЛРОСА ао 10шт. по 2.02 RUR - налог 3 RUR (данные из БД)</t>
  </si>
  <si>
    <t>Дивиденд по MRKC - РоссЦентр 5000шт. по 0.07 RUR - налог 43 RUR (данные из БД)</t>
  </si>
  <si>
    <t>Дивиденд по SIBN - Газпрнефть 1шт. по 19.49 RUR - налог 3 RUR (данные из БД)</t>
  </si>
  <si>
    <t>Дивиденд по SBERP - Сбербанк-п 10шт. по 33.3 RUR - налог 43 RUR (данные из БД)</t>
  </si>
  <si>
    <t>Дивиденд по MTSS - МТС-ао 10шт. по 35 RUR - налог 46 RUR (данные из БД)</t>
  </si>
  <si>
    <t>Дивиденд по SIBN - Газпрнефть 1шт. по 51.96 RUR - налог 7 RUR (данные из БД)</t>
  </si>
  <si>
    <t>Дивиденд по ALRS - АЛРОСА ао 10шт. по 2.49 RUR - налог 3 RUR (данные из БД)</t>
  </si>
  <si>
    <t>Дивиденд по MRKC - РоссЦентр 5000шт. по 0.07 RUR - налог 44 RUR (данные из БД)</t>
  </si>
  <si>
    <t>Дивиденд по SIBN - Газпрнефть 1шт. по 27.21 RUR - налог 4 RUR (данные из БД)</t>
  </si>
  <si>
    <t>Дивиденд по SBERP - Сбербанк-п 10шт. по 34.84 RUR - налог 45 RUR (данные из БД)</t>
  </si>
  <si>
    <t>Дивиденд по SIBN - Газпрнефть 1шт. по 17.3 RUR - налог 2 RUR (данные из БД)</t>
  </si>
  <si>
    <t>Дивиденд по MRKC - РоссЦентр 5000шт. по 0.04 RUR - налог 25 RUR (данные из БД)</t>
  </si>
  <si>
    <t>Дивиденд по SIBN - Газпрнефть 1шт. по 28.11 RUR - налог 4 RUR (данные из БД)</t>
  </si>
  <si>
    <t>Дивиденд по SBERP - Сбербанк-п 10шт. по 37.64 RUR - налог 49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</si>
  <si>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</si>
  <si>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</si>
  <si>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</si>
  <si>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</si>
  <si>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</si>
  <si>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</si>
  <si>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+6701 шт. FEES:moex (Россети)</t>
  </si>
  <si>
    <t>Стоимость сейчас</t>
  </si>
  <si>
    <t>Полный доход</t>
  </si>
  <si>
    <t>RSTI</t>
  </si>
  <si>
    <t>MRKC
РоссЦентр</t>
  </si>
  <si>
    <t>SBERP
Сбербанк-п</t>
  </si>
  <si>
    <t>MTSS
МТС-ао</t>
  </si>
  <si>
    <t>LSRG
ЛСР ао</t>
  </si>
  <si>
    <t>SIBN
Газпрнефть</t>
  </si>
  <si>
    <t>FEES
Россети</t>
  </si>
  <si>
    <t>ENPG
ЭН+ГРУП ао</t>
  </si>
  <si>
    <t>ALRS
АЛРОСА ао</t>
  </si>
  <si>
    <t>SGZH
Сегежа</t>
  </si>
  <si>
    <t>MVID
М.видео</t>
  </si>
  <si>
    <t>EQMX
EQMX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</si>
  <si>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</si>
  <si>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</si>
  <si>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</si>
  <si>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</si>
  <si>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</si>
  <si>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</si>
  <si>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</si>
  <si>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</si>
  <si>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Сбербанк России ПАО ап</t>
  </si>
  <si>
    <t>Газпром нефть ПАО ао</t>
  </si>
  <si>
    <t>"Российские сети" ПАО ао</t>
  </si>
  <si>
    <t>БПИФ Индекс МосБиржи УК ВИМ</t>
  </si>
  <si>
    <t>Группа ЛСР ПАО ао</t>
  </si>
  <si>
    <t>Мобильные ТелеСистемы ПАО ао</t>
  </si>
  <si>
    <t>МКПАО ЭН+ ГРУП ао</t>
  </si>
  <si>
    <t>Сегежа ао</t>
  </si>
  <si>
    <t>"М.видео" ПАО ао</t>
  </si>
  <si>
    <t>ПАО "Россети Центр" ао</t>
  </si>
  <si>
    <t>АЛРОСА ПАО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</si>
  <si>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</si>
  <si>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</si>
  <si>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</si>
  <si>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</si>
  <si>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</si>
  <si>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</si>
  <si>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</si>
  <si>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</si>
  <si>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</si>
  <si>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</si>
  <si>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</si>
  <si>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Новый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</si>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</sst>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5000</v>
      </c>
      <c r="F2" s="6" t="n">
        <v>0.676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0.4568</v>
      </c>
      <c r="L2" s="6" t="n">
        <v>0.24</v>
      </c>
      <c r="M2" s="17" t="n">
        <v>52.18</v>
      </c>
      <c r="N2" s="16"/>
      <c r="O2" s="16" t="s">
        <v>20</v>
      </c>
      <c r="P2" s="17" t="n">
        <v>0.22195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</v>
      </c>
      <c r="F3" s="6" t="n">
        <v>277.13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0.3484</v>
      </c>
      <c r="L3" s="6" t="n">
        <v>129.36</v>
      </c>
      <c r="M3" s="17" t="n">
        <v>42.78</v>
      </c>
      <c r="N3" s="16"/>
      <c r="O3" s="16" t="s">
        <v>23</v>
      </c>
      <c r="P3" s="17" t="n">
        <v>27.235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10</v>
      </c>
      <c r="F4" s="6" t="n">
        <v>185.95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0.166</v>
      </c>
      <c r="L4" s="6" t="n">
        <v>206.32</v>
      </c>
      <c r="M4" s="17" t="n">
        <v>28.71</v>
      </c>
      <c r="N4" s="16"/>
      <c r="O4" s="16" t="s">
        <v>26</v>
      </c>
      <c r="P4" s="17" t="n">
        <v>56.461757381715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</v>
      </c>
      <c r="F5" s="6" t="n">
        <v>538.6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0.1444</v>
      </c>
      <c r="L5" s="6" t="n">
        <v>511.31</v>
      </c>
      <c r="M5" s="17" t="n">
        <v>8.32</v>
      </c>
      <c r="N5" s="16"/>
      <c r="O5" s="16" t="s">
        <v>29</v>
      </c>
      <c r="P5" s="17" t="n">
        <v>96.895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</v>
      </c>
      <c r="F6" s="6" t="n">
        <v>461.65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0.2024</v>
      </c>
      <c r="L6" s="6" t="n">
        <v>410.5</v>
      </c>
      <c r="M6" s="17" t="n">
        <v>7.13</v>
      </c>
      <c r="N6" s="16"/>
      <c r="O6" s="16" t="s">
        <v>32</v>
      </c>
      <c r="P6" s="17" t="n">
        <v>11.7215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6701</v>
      </c>
      <c r="F7" s="6" t="n">
        <v>0.05246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-0.1126</v>
      </c>
      <c r="L7" s="6" t="n">
        <v>0.09</v>
      </c>
      <c r="M7" s="17" t="n">
        <v>5.43</v>
      </c>
      <c r="N7" s="16"/>
      <c r="O7" s="16" t="s">
        <v>35</v>
      </c>
      <c r="P7" s="17" t="n">
        <v>90.2051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</v>
      </c>
      <c r="F8" s="6" t="n">
        <v>311.45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-0.1319</v>
      </c>
      <c r="L8" s="6" t="n">
        <v>709.92</v>
      </c>
      <c r="M8" s="17" t="n">
        <v>4.81</v>
      </c>
      <c r="N8" s="16"/>
      <c r="O8" s="16" t="s">
        <v>38</v>
      </c>
      <c r="P8" s="17" t="n">
        <v>105.4813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10</v>
      </c>
      <c r="F9" s="6" t="n">
        <v>21.19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-0.2406</v>
      </c>
      <c r="L9" s="6" t="n">
        <v>80.7</v>
      </c>
      <c r="M9" s="17" t="n">
        <v>3.27</v>
      </c>
      <c r="N9" s="16"/>
      <c r="O9" s="16" t="s">
        <v>41</v>
      </c>
      <c r="P9" s="17" t="n">
        <v>10255.5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100</v>
      </c>
      <c r="F10" s="6" t="n">
        <v>0.5825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-0.471</v>
      </c>
      <c r="L10" s="6" t="n">
        <v>9.36</v>
      </c>
      <c r="M10" s="17" t="n">
        <v>0.9</v>
      </c>
      <c r="N10" s="16"/>
      <c r="O10" s="16" t="s">
        <v>44</v>
      </c>
      <c r="P10" s="17" t="n">
        <v>10.1169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</v>
      </c>
      <c r="F11" s="6" t="n">
        <v>47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-0.187</v>
      </c>
      <c r="L11" s="6" t="n">
        <v>230.34</v>
      </c>
      <c r="M11" s="17" t="n">
        <v>0.73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=SUM(J2:J11)</f>
      </c>
      <c r="K12" s="4"/>
      <c r="L12" s="4"/>
      <c r="M12" s="10" t="s">
        <f>=J12/J17</f>
      </c>
      <c r="N12" s="16"/>
      <c r="O12" s="16" t="s">
        <v>49</v>
      </c>
      <c r="P12" s="17" t="n">
        <v>0.170025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19</v>
      </c>
      <c r="E13" s="7" t="n">
        <v>1</v>
      </c>
      <c r="F13" s="6" t="n">
        <v>122.9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0.0717</v>
      </c>
      <c r="L13" s="6" t="n">
        <v>94.17</v>
      </c>
      <c r="M13" s="17" t="n">
        <v>1.9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53</v>
      </c>
      <c r="I14" s="4"/>
      <c r="J14" s="5" t="s">
        <f>=SUM(J13:J13)</f>
      </c>
      <c r="K14" s="4"/>
      <c r="L14" s="4"/>
      <c r="M14" s="10" t="s">
        <f>=J14/J17</f>
      </c>
      <c r="N14" s="16"/>
      <c r="O14" s="16" t="s">
        <v>54</v>
      </c>
      <c r="P14" s="17" t="n">
        <v>143.5</v>
      </c>
      <c r="Q14" s="6" t="s">
        <f>=P14/$P$13</f>
      </c>
    </row>
    <row collapsed="false" customFormat="false" customHeight="false" hidden="false" ht="12.1" outlineLevel="0" r="15">
      <c r="A15" s="16" t="s">
        <v>19</v>
      </c>
      <c r="B15" s="16" t="s">
        <v>3</v>
      </c>
      <c r="C15" s="16" t="s">
        <v>55</v>
      </c>
      <c r="D15" s="16" t="s">
        <v>19</v>
      </c>
      <c r="E15" s="7" t="n">
        <v>-3636.7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56</v>
      </c>
      <c r="P15" s="17" t="n">
        <v>1.68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57</v>
      </c>
      <c r="I16" s="4"/>
      <c r="J16" s="5" t="s">
        <f>=SUM(J15:J15)</f>
      </c>
      <c r="K16" s="4"/>
      <c r="L16" s="4"/>
      <c r="M16" s="10" t="s">
        <f>=J16/J17</f>
      </c>
      <c r="N16" s="16"/>
      <c r="O16" s="16" t="s">
        <v>58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59</v>
      </c>
      <c r="I17" s="4"/>
      <c r="J17" s="5" t="s">
        <f>=J12+J14+J16</f>
      </c>
      <c r="K17" s="17"/>
      <c r="L17" s="6"/>
      <c r="M17" s="17"/>
      <c r="N17" s="16"/>
      <c r="O17" s="16" t="s">
        <v>60</v>
      </c>
      <c r="P17" s="17" t="n">
        <v>79.357</v>
      </c>
      <c r="Q17" s="6" t="s">
        <f>=P17/$P$13</f>
      </c>
    </row>
  </sheetData>
  <mergeCells>
    <mergeCell ref="H12:I12"/>
    <mergeCell ref="H14:I14"/>
    <mergeCell ref="H16:I16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61</v>
      </c>
      <c r="B1" s="18" t="s">
        <v>9</v>
      </c>
      <c r="C1" s="18" t="s">
        <v>62</v>
      </c>
      <c r="D1" s="18" t="s">
        <v>63</v>
      </c>
      <c r="E1" s="18" t="s">
        <v>64</v>
      </c>
      <c r="F1" s="18" t="s">
        <v>65</v>
      </c>
      <c r="G1" s="18" t="s">
        <v>66</v>
      </c>
      <c r="H1" s="18" t="s">
        <v>67</v>
      </c>
    </row>
    <row collapsed="false" customFormat="false" customHeight="false" hidden="false" ht="12.1" outlineLevel="0" r="2">
      <c r="A2" s="13" t="n">
        <v>44678</v>
      </c>
      <c r="B2" s="6" t="n">
        <v>59.01</v>
      </c>
      <c r="C2" s="16" t="s">
        <v>68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44678</v>
      </c>
      <c r="B3" s="6" t="n">
        <v>225.9</v>
      </c>
      <c r="C3" s="16" t="s">
        <v>68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44679</v>
      </c>
      <c r="B4" s="6" t="n">
        <v>5000</v>
      </c>
      <c r="C4" s="16" t="s">
        <v>68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44714</v>
      </c>
      <c r="B5" s="6" t="n">
        <v>-56</v>
      </c>
      <c r="C5" s="16" t="s">
        <v>69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44740</v>
      </c>
      <c r="B6" s="6" t="n">
        <v>-147.06</v>
      </c>
      <c r="C6" s="16" t="s">
        <v>70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44750</v>
      </c>
      <c r="B7" s="6" t="n">
        <v>-14</v>
      </c>
      <c r="C7" s="16" t="s">
        <v>71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44754</v>
      </c>
      <c r="B8" s="6" t="n">
        <v>-294.5</v>
      </c>
      <c r="C8" s="16" t="s">
        <v>72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44925</v>
      </c>
      <c r="B9" s="6" t="n">
        <v>-60.78</v>
      </c>
      <c r="C9" s="16" t="s">
        <v>73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44934</v>
      </c>
      <c r="B10" s="6" t="n">
        <v>-148</v>
      </c>
      <c r="C10" s="16" t="s">
        <v>70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45057</v>
      </c>
      <c r="B11" s="6" t="n">
        <v>-217</v>
      </c>
      <c r="C11" s="16" t="s">
        <v>74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45100</v>
      </c>
      <c r="B12" s="6" t="n">
        <v>-49.05</v>
      </c>
      <c r="C12" s="16" t="s">
        <v>75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45106</v>
      </c>
      <c r="B13" s="6" t="n">
        <v>-297.9</v>
      </c>
      <c r="C13" s="16" t="s">
        <v>76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45114</v>
      </c>
      <c r="B14" s="6" t="n">
        <v>-68</v>
      </c>
      <c r="C14" s="16" t="s">
        <v>77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45117</v>
      </c>
      <c r="B15" s="6" t="n">
        <v>-10.16</v>
      </c>
      <c r="C15" s="16" t="s">
        <v>78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45217</v>
      </c>
      <c r="B16" s="6" t="n">
        <v>-32.7</v>
      </c>
      <c r="C16" s="16" t="s">
        <v>79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45287</v>
      </c>
      <c r="B17" s="6" t="n">
        <v>-71.94</v>
      </c>
      <c r="C17" s="16" t="s">
        <v>80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45414</v>
      </c>
      <c r="B18" s="6" t="n">
        <v>-87</v>
      </c>
      <c r="C18" s="16" t="s">
        <v>81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45443</v>
      </c>
      <c r="B19" s="6" t="n">
        <v>-17.2</v>
      </c>
      <c r="C19" s="16" t="s">
        <v>82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45477</v>
      </c>
      <c r="B20" s="6" t="n">
        <v>-288.05</v>
      </c>
      <c r="C20" s="16" t="s">
        <v>83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45481</v>
      </c>
      <c r="B21" s="6" t="n">
        <v>-16.49</v>
      </c>
      <c r="C21" s="16" t="s">
        <v>84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45484</v>
      </c>
      <c r="B22" s="6" t="n">
        <v>-290</v>
      </c>
      <c r="C22" s="16" t="s">
        <v>85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45489</v>
      </c>
      <c r="B23" s="6" t="n">
        <v>-304</v>
      </c>
      <c r="C23" s="16" t="s">
        <v>86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45579</v>
      </c>
      <c r="B24" s="6" t="n">
        <v>-44.96</v>
      </c>
      <c r="C24" s="16" t="s">
        <v>87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45584</v>
      </c>
      <c r="B25" s="6" t="n">
        <v>-21.9</v>
      </c>
      <c r="C25" s="16" t="s">
        <v>88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45776</v>
      </c>
      <c r="B26" s="6" t="n">
        <v>-68</v>
      </c>
      <c r="C26" s="16" t="s">
        <v>77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45833</v>
      </c>
      <c r="B27" s="6" t="n">
        <v>-294.19</v>
      </c>
      <c r="C27" s="16" t="s">
        <v>89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45845</v>
      </c>
      <c r="B28" s="6" t="n">
        <v>-304</v>
      </c>
      <c r="C28" s="16" t="s">
        <v>86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45846</v>
      </c>
      <c r="B29" s="6" t="n">
        <v>-23.21</v>
      </c>
      <c r="C29" s="16" t="s">
        <v>90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45856</v>
      </c>
      <c r="B30" s="6" t="n">
        <v>-303.4</v>
      </c>
      <c r="C30" s="16" t="s">
        <v>91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45943</v>
      </c>
      <c r="B31" s="6" t="n">
        <v>-15.3</v>
      </c>
      <c r="C31" s="16" t="s">
        <v>92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46205</v>
      </c>
      <c r="B32" s="6" t="n">
        <v>-167.5</v>
      </c>
      <c r="C32" s="16" t="s">
        <v>93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46209</v>
      </c>
      <c r="B33" s="6" t="n">
        <v>-24.11</v>
      </c>
      <c r="C33" s="16" t="s">
        <v>94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46212</v>
      </c>
      <c r="B34" s="6" t="n">
        <v>-304</v>
      </c>
      <c r="C34" s="16" t="s">
        <v>86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46216</v>
      </c>
      <c r="B35" s="6" t="n">
        <v>-68</v>
      </c>
      <c r="C35" s="16" t="s">
        <v>77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46223</v>
      </c>
      <c r="B36" s="6" t="n">
        <v>-327.4</v>
      </c>
      <c r="C36" s="16" t="s">
        <v>95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2" t="n">
        <v>46233</v>
      </c>
      <c r="B37" s="5" t="n">
        <v>-6477.38</v>
      </c>
      <c r="C37" s="14" t="s">
        <v>96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/>
      <c r="B38" s="9" t="s">
        <f>=XIRR(B2:B37,A2:A37)</f>
      </c>
      <c r="C38" s="16" t="s">
        <v>97</v>
      </c>
      <c r="D38" s="16"/>
      <c r="E38" s="16"/>
      <c r="F38" s="7"/>
      <c r="G38" s="2" t="s">
        <v>98</v>
      </c>
      <c r="H38" s="6" t="s">
        <f>=SUM(I2:H37)/365</f>
      </c>
    </row>
    <row collapsed="false" customFormat="false" customHeight="false" hidden="false" ht="12.1" outlineLevel="0" r="39">
      <c r="A39" s="13"/>
      <c r="B39" s="5" t="s">
        <f>=-SUM(B2:B37)</f>
      </c>
      <c r="C39" s="16" t="s">
        <v>99</v>
      </c>
      <c r="D39" s="16"/>
      <c r="E39" s="16"/>
      <c r="F39" s="7"/>
      <c r="G39" s="14" t="s">
        <v>100</v>
      </c>
      <c r="H39" s="9" t="s">
        <f>=B39/H38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50</v>
      </c>
      <c r="AG1" s="0"/>
    </row>
    <row collapsed="false" customFormat="false" customHeight="false" hidden="false" ht="12.1" outlineLevel="0" r="2">
      <c r="A2" s="11" t="n">
        <v>44679</v>
      </c>
      <c r="B2" s="6" t="n">
        <v>1215.73</v>
      </c>
      <c r="C2" s="0" t="s">
        <v>101</v>
      </c>
      <c r="D2" s="11" t="n">
        <v>44679</v>
      </c>
      <c r="E2" s="6" t="n">
        <v>1293.57</v>
      </c>
      <c r="F2" s="0" t="s">
        <v>101</v>
      </c>
      <c r="G2" s="11" t="n">
        <v>44679</v>
      </c>
      <c r="H2" s="6" t="n">
        <v>2063.24</v>
      </c>
      <c r="I2" s="0" t="s">
        <v>101</v>
      </c>
      <c r="J2" s="11" t="n">
        <v>44679</v>
      </c>
      <c r="K2" s="6" t="n">
        <v>511.31</v>
      </c>
      <c r="L2" s="0" t="s">
        <v>101</v>
      </c>
      <c r="M2" s="11" t="n">
        <v>44679</v>
      </c>
      <c r="N2" s="6" t="n">
        <v>410.5</v>
      </c>
      <c r="O2" s="0" t="s">
        <v>101</v>
      </c>
      <c r="P2" s="11" t="n">
        <v>44938</v>
      </c>
      <c r="Q2" s="6" t="n">
        <v>585.39936</v>
      </c>
      <c r="R2" s="0" t="s">
        <v>102</v>
      </c>
      <c r="S2" s="11" t="n">
        <v>44679</v>
      </c>
      <c r="T2" s="6" t="n">
        <v>709.92</v>
      </c>
      <c r="U2" s="0" t="s">
        <v>101</v>
      </c>
      <c r="V2" s="11" t="n">
        <v>44679</v>
      </c>
      <c r="W2" s="6" t="n">
        <v>806.98</v>
      </c>
      <c r="X2" s="0" t="s">
        <v>101</v>
      </c>
      <c r="Y2" s="11" t="n">
        <v>44679</v>
      </c>
      <c r="Z2" s="6" t="n">
        <v>935.56</v>
      </c>
      <c r="AA2" s="0" t="s">
        <v>101</v>
      </c>
      <c r="AB2" s="11" t="n">
        <v>44679</v>
      </c>
      <c r="AC2" s="6" t="n">
        <v>230.34</v>
      </c>
      <c r="AD2" s="0" t="s">
        <v>101</v>
      </c>
      <c r="AE2" s="11" t="n">
        <v>44679</v>
      </c>
      <c r="AF2" s="6" t="n">
        <v>94.17</v>
      </c>
      <c r="AG2" s="0" t="s">
        <v>101</v>
      </c>
    </row>
    <row collapsed="false" customFormat="false" customHeight="false" hidden="false" ht="12.1" outlineLevel="0" r="3">
      <c r="A3" s="11" t="n">
        <v>44740</v>
      </c>
      <c r="B3" s="6" t="n">
        <v>-147.06</v>
      </c>
      <c r="C3" s="0" t="s">
        <v>70</v>
      </c>
      <c r="D3" s="11" t="n">
        <v>45057</v>
      </c>
      <c r="E3" s="6" t="n">
        <v>-217</v>
      </c>
      <c r="F3" s="0" t="s">
        <v>74</v>
      </c>
      <c r="G3" s="11" t="n">
        <v>44754</v>
      </c>
      <c r="H3" s="6" t="n">
        <v>-294.5</v>
      </c>
      <c r="I3" s="0" t="s">
        <v>72</v>
      </c>
      <c r="J3" s="11" t="n">
        <v>45114</v>
      </c>
      <c r="K3" s="6" t="n">
        <v>-68</v>
      </c>
      <c r="L3" s="0" t="s">
        <v>77</v>
      </c>
      <c r="M3" s="11" t="n">
        <v>44750</v>
      </c>
      <c r="N3" s="6" t="n">
        <v>-14</v>
      </c>
      <c r="O3" s="0" t="s">
        <v>71</v>
      </c>
      <c r="P3" s="11" t="n">
        <v>46233</v>
      </c>
      <c r="Q3" s="8" t="s">
        <f>=-Портфель!J7</f>
      </c>
      <c r="R3" s="0" t="s">
        <v>103</v>
      </c>
      <c r="S3" s="11" t="n">
        <v>46233</v>
      </c>
      <c r="T3" s="8" t="s">
        <f>=-Портфель!J8</f>
      </c>
      <c r="U3" s="0" t="s">
        <v>103</v>
      </c>
      <c r="V3" s="11" t="n">
        <v>45217</v>
      </c>
      <c r="W3" s="6" t="n">
        <v>-32.7</v>
      </c>
      <c r="X3" s="0" t="s">
        <v>79</v>
      </c>
      <c r="Y3" s="11" t="n">
        <v>44714</v>
      </c>
      <c r="Z3" s="6" t="n">
        <v>-56</v>
      </c>
      <c r="AA3" s="0" t="s">
        <v>69</v>
      </c>
      <c r="AB3" s="11" t="n">
        <v>46233</v>
      </c>
      <c r="AC3" s="8" t="s">
        <f>=-Портфель!J11</f>
      </c>
      <c r="AD3" s="0" t="s">
        <v>103</v>
      </c>
      <c r="AE3" s="11" t="n">
        <v>46233</v>
      </c>
      <c r="AF3" s="8" t="s">
        <f>=-Портфель!J13</f>
      </c>
      <c r="AG3" s="0" t="s">
        <v>103</v>
      </c>
    </row>
    <row collapsed="false" customFormat="false" customHeight="false" hidden="false" ht="12.1" outlineLevel="0" r="4">
      <c r="A4" s="11" t="n">
        <v>44934</v>
      </c>
      <c r="B4" s="6" t="n">
        <v>-148</v>
      </c>
      <c r="C4" s="0" t="s">
        <v>70</v>
      </c>
      <c r="D4" s="11" t="n">
        <v>45484</v>
      </c>
      <c r="E4" s="6" t="n">
        <v>-290</v>
      </c>
      <c r="F4" s="0" t="s">
        <v>85</v>
      </c>
      <c r="G4" s="11" t="n">
        <v>45106</v>
      </c>
      <c r="H4" s="6" t="n">
        <v>-297.9</v>
      </c>
      <c r="I4" s="0" t="s">
        <v>76</v>
      </c>
      <c r="J4" s="11" t="n">
        <v>45414</v>
      </c>
      <c r="K4" s="6" t="n">
        <v>-87</v>
      </c>
      <c r="L4" s="0" t="s">
        <v>81</v>
      </c>
      <c r="M4" s="11" t="n">
        <v>44925</v>
      </c>
      <c r="N4" s="6" t="n">
        <v>-60.78</v>
      </c>
      <c r="O4" s="0" t="s">
        <v>73</v>
      </c>
      <c r="P4" s="0"/>
      <c r="Q4" s="10" t="s">
        <f>=XIRR(Q2:Q3,P2:P3)</f>
      </c>
      <c r="R4" s="0"/>
      <c r="S4" s="0"/>
      <c r="T4" s="10" t="s">
        <f>=XIRR(T2:T3,S2:S3)</f>
      </c>
      <c r="U4" s="0"/>
      <c r="V4" s="11" t="n">
        <v>45443</v>
      </c>
      <c r="W4" s="6" t="n">
        <v>-17.2</v>
      </c>
      <c r="X4" s="0" t="s">
        <v>82</v>
      </c>
      <c r="Y4" s="11" t="n">
        <v>46233</v>
      </c>
      <c r="Z4" s="8" t="s">
        <f>=-Портфель!J10</f>
      </c>
      <c r="AA4" s="0" t="s">
        <v>103</v>
      </c>
      <c r="AB4" s="0"/>
      <c r="AC4" s="10" t="s">
        <f>=XIRR(AC2:AC3,AB2:AB3)</f>
      </c>
      <c r="AD4" s="0"/>
      <c r="AE4" s="0"/>
      <c r="AF4" s="10" t="s">
        <f>=XIRR(AF2:AF3,AE2:AE3)</f>
      </c>
      <c r="AG4" s="0"/>
    </row>
    <row collapsed="false" customFormat="false" customHeight="false" hidden="false" ht="12.1" outlineLevel="0" r="5">
      <c r="A5" s="11" t="n">
        <v>45100</v>
      </c>
      <c r="B5" s="6" t="n">
        <v>-49.05</v>
      </c>
      <c r="C5" s="0" t="s">
        <v>75</v>
      </c>
      <c r="D5" s="11" t="n">
        <v>45856</v>
      </c>
      <c r="E5" s="6" t="n">
        <v>-303.4</v>
      </c>
      <c r="F5" s="0" t="s">
        <v>91</v>
      </c>
      <c r="G5" s="11" t="n">
        <v>45489</v>
      </c>
      <c r="H5" s="6" t="n">
        <v>-304</v>
      </c>
      <c r="I5" s="0" t="s">
        <v>86</v>
      </c>
      <c r="J5" s="11" t="n">
        <v>45776</v>
      </c>
      <c r="K5" s="6" t="n">
        <v>-68</v>
      </c>
      <c r="L5" s="0" t="s">
        <v>77</v>
      </c>
      <c r="M5" s="11" t="n">
        <v>45117</v>
      </c>
      <c r="N5" s="6" t="n">
        <v>-10.16</v>
      </c>
      <c r="O5" s="0" t="s">
        <v>78</v>
      </c>
      <c r="P5" s="0"/>
      <c r="Q5" s="8" t="s">
        <f>=-SUM(Q2:Q3)</f>
      </c>
      <c r="R5" s="0" t="s">
        <v>104</v>
      </c>
      <c r="S5" s="0"/>
      <c r="T5" s="8" t="s">
        <f>=-SUM(T2:T3)</f>
      </c>
      <c r="U5" s="0" t="s">
        <v>104</v>
      </c>
      <c r="V5" s="11" t="n">
        <v>45584</v>
      </c>
      <c r="W5" s="6" t="n">
        <v>-21.9</v>
      </c>
      <c r="X5" s="0" t="s">
        <v>88</v>
      </c>
      <c r="Y5" s="0"/>
      <c r="Z5" s="10" t="s">
        <f>=XIRR(Z2:Z4,Y2:Y4)</f>
      </c>
      <c r="AA5" s="0"/>
      <c r="AB5" s="0"/>
      <c r="AC5" s="8" t="s">
        <f>=-SUM(AC2:AC3)</f>
      </c>
      <c r="AD5" s="0" t="s">
        <v>104</v>
      </c>
      <c r="AE5" s="0"/>
      <c r="AF5" s="8" t="s">
        <f>=-SUM(AF2:AF3)</f>
      </c>
      <c r="AG5" s="0" t="s">
        <v>104</v>
      </c>
    </row>
    <row collapsed="false" customFormat="false" customHeight="false" hidden="false" ht="12.1" outlineLevel="0" r="6">
      <c r="A6" s="11" t="n">
        <v>45477</v>
      </c>
      <c r="B6" s="6" t="n">
        <v>-288.05</v>
      </c>
      <c r="C6" s="0" t="s">
        <v>83</v>
      </c>
      <c r="D6" s="11" t="n">
        <v>46223</v>
      </c>
      <c r="E6" s="6" t="n">
        <v>-327.4</v>
      </c>
      <c r="F6" s="0" t="s">
        <v>95</v>
      </c>
      <c r="G6" s="11" t="n">
        <v>45845</v>
      </c>
      <c r="H6" s="6" t="n">
        <v>-304</v>
      </c>
      <c r="I6" s="0" t="s">
        <v>86</v>
      </c>
      <c r="J6" s="11" t="n">
        <v>46216</v>
      </c>
      <c r="K6" s="6" t="n">
        <v>-68</v>
      </c>
      <c r="L6" s="0" t="s">
        <v>77</v>
      </c>
      <c r="M6" s="11" t="n">
        <v>45287</v>
      </c>
      <c r="N6" s="6" t="n">
        <v>-71.94</v>
      </c>
      <c r="O6" s="0" t="s">
        <v>80</v>
      </c>
      <c r="P6" s="0"/>
      <c r="Q6" s="0"/>
      <c r="R6" s="0"/>
      <c r="S6" s="0"/>
      <c r="T6" s="0"/>
      <c r="U6" s="0"/>
      <c r="V6" s="11" t="n">
        <v>46233</v>
      </c>
      <c r="W6" s="8" t="s">
        <f>=-Портфель!J9</f>
      </c>
      <c r="X6" s="0" t="s">
        <v>103</v>
      </c>
      <c r="Y6" s="0"/>
      <c r="Z6" s="8" t="s">
        <f>=-SUM(Z2:Z4)</f>
      </c>
      <c r="AA6" s="0" t="s">
        <v>104</v>
      </c>
    </row>
    <row collapsed="false" customFormat="false" customHeight="false" hidden="false" ht="12.1" outlineLevel="0" r="7">
      <c r="A7" s="11" t="n">
        <v>45833</v>
      </c>
      <c r="B7" s="6" t="n">
        <v>-294.19</v>
      </c>
      <c r="C7" s="0" t="s">
        <v>89</v>
      </c>
      <c r="D7" s="11" t="n">
        <v>46233</v>
      </c>
      <c r="E7" s="8" t="s">
        <f>=-Портфель!J3</f>
      </c>
      <c r="F7" s="0" t="s">
        <v>103</v>
      </c>
      <c r="G7" s="11" t="n">
        <v>46212</v>
      </c>
      <c r="H7" s="6" t="n">
        <v>-304</v>
      </c>
      <c r="I7" s="0" t="s">
        <v>86</v>
      </c>
      <c r="J7" s="11" t="n">
        <v>46233</v>
      </c>
      <c r="K7" s="8" t="s">
        <f>=-Портфель!J5</f>
      </c>
      <c r="L7" s="0" t="s">
        <v>103</v>
      </c>
      <c r="M7" s="11" t="n">
        <v>45481</v>
      </c>
      <c r="N7" s="6" t="n">
        <v>-16.49</v>
      </c>
      <c r="O7" s="0" t="s">
        <v>84</v>
      </c>
      <c r="P7" s="0"/>
      <c r="Q7" s="0"/>
      <c r="R7" s="0"/>
      <c r="S7" s="0"/>
      <c r="T7" s="0"/>
      <c r="U7" s="0"/>
      <c r="V7" s="0"/>
      <c r="W7" s="10" t="s">
        <f>=XIRR(W2:W6,V2:V6)</f>
      </c>
      <c r="X7" s="0"/>
    </row>
    <row collapsed="false" customFormat="false" customHeight="false" hidden="false" ht="12.1" outlineLevel="0" r="8">
      <c r="A8" s="11" t="n">
        <v>46205</v>
      </c>
      <c r="B8" s="6" t="n">
        <v>-167.5</v>
      </c>
      <c r="C8" s="0" t="s">
        <v>93</v>
      </c>
      <c r="D8" s="0"/>
      <c r="E8" s="10" t="s">
        <f>=XIRR(E2:E7,D2:D7)</f>
      </c>
      <c r="F8" s="0"/>
      <c r="G8" s="11" t="n">
        <v>46233</v>
      </c>
      <c r="H8" s="8" t="s">
        <f>=-Портфель!J4</f>
      </c>
      <c r="I8" s="0" t="s">
        <v>103</v>
      </c>
      <c r="J8" s="0"/>
      <c r="K8" s="10" t="s">
        <f>=XIRR(K2:K7,J2:J7)</f>
      </c>
      <c r="L8" s="0"/>
      <c r="M8" s="11" t="n">
        <v>45579</v>
      </c>
      <c r="N8" s="6" t="n">
        <v>-44.96</v>
      </c>
      <c r="O8" s="0" t="s">
        <v>87</v>
      </c>
      <c r="P8" s="0"/>
      <c r="Q8" s="0"/>
      <c r="R8" s="0"/>
      <c r="S8" s="0"/>
      <c r="T8" s="0"/>
      <c r="U8" s="0"/>
      <c r="V8" s="0"/>
      <c r="W8" s="8" t="s">
        <f>=-SUM(W2:W6)</f>
      </c>
      <c r="X8" s="0" t="s">
        <v>104</v>
      </c>
    </row>
    <row collapsed="false" customFormat="false" customHeight="false" hidden="false" ht="12.1" outlineLevel="0" r="9">
      <c r="A9" s="11" t="n">
        <v>46233</v>
      </c>
      <c r="B9" s="8" t="s">
        <f>=-Портфель!J2</f>
      </c>
      <c r="C9" s="0" t="s">
        <v>103</v>
      </c>
      <c r="D9" s="0"/>
      <c r="E9" s="8" t="s">
        <f>=-SUM(E2:E7)</f>
      </c>
      <c r="F9" s="0" t="s">
        <v>104</v>
      </c>
      <c r="G9" s="0"/>
      <c r="H9" s="10" t="s">
        <f>=XIRR(H2:H8,G2:G8)</f>
      </c>
      <c r="I9" s="0"/>
      <c r="J9" s="0"/>
      <c r="K9" s="8" t="s">
        <f>=-SUM(K2:K7)</f>
      </c>
      <c r="L9" s="0" t="s">
        <v>104</v>
      </c>
      <c r="M9" s="11" t="n">
        <v>45846</v>
      </c>
      <c r="N9" s="6" t="n">
        <v>-23.21</v>
      </c>
      <c r="O9" s="0" t="s">
        <v>90</v>
      </c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0"/>
      <c r="F10" s="0"/>
      <c r="G10" s="0"/>
      <c r="H10" s="8" t="s">
        <f>=-SUM(H2:H8)</f>
      </c>
      <c r="I10" s="0" t="s">
        <v>104</v>
      </c>
      <c r="J10" s="0"/>
      <c r="K10" s="0"/>
      <c r="L10" s="0"/>
      <c r="M10" s="11" t="n">
        <v>45943</v>
      </c>
      <c r="N10" s="6" t="n">
        <v>-15.3</v>
      </c>
      <c r="O10" s="0" t="s">
        <v>92</v>
      </c>
    </row>
    <row collapsed="false" customFormat="false" customHeight="false" hidden="false" ht="12.1" outlineLevel="0" r="11">
      <c r="A11" s="0"/>
      <c r="B11" s="8" t="s">
        <f>=-SUM(B2:B9)</f>
      </c>
      <c r="C11" s="0" t="s">
        <v>104</v>
      </c>
      <c r="D11" s="0"/>
      <c r="E11" s="0"/>
      <c r="F11" s="0"/>
      <c r="G11" s="0"/>
      <c r="H11" s="0"/>
      <c r="I11" s="0"/>
      <c r="J11" s="0"/>
      <c r="K11" s="0"/>
      <c r="L11" s="0"/>
      <c r="M11" s="11" t="n">
        <v>46209</v>
      </c>
      <c r="N11" s="6" t="n">
        <v>-24.11</v>
      </c>
      <c r="O11" s="0" t="s">
        <v>94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11" t="n">
        <v>46233</v>
      </c>
      <c r="N12" s="8" t="s">
        <f>=-Портфель!J6</f>
      </c>
      <c r="O12" s="0" t="s">
        <v>103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10" t="s">
        <f>=XIRR(N2:N12,M2:M12)</f>
      </c>
      <c r="O13" s="0"/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8" t="s">
        <f>=-SUM(N2:N12)</f>
      </c>
      <c r="O14" s="0" t="s">
        <v>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105</v>
      </c>
      <c r="C1" s="0"/>
    </row>
    <row collapsed="false" customFormat="false" customHeight="false" hidden="false" ht="12.1" outlineLevel="0" r="2">
      <c r="A2" s="11" t="n">
        <v>44679</v>
      </c>
      <c r="B2" s="6" t="n">
        <v>650.29</v>
      </c>
      <c r="C2" s="0" t="s">
        <v>101</v>
      </c>
    </row>
    <row collapsed="false" customFormat="false" customHeight="false" hidden="false" ht="12.1" outlineLevel="0" r="3">
      <c r="A3" s="0"/>
      <c r="B3" s="10" t="s">
        <f>=XIRR(B2:B2,A2:A2)</f>
      </c>
      <c r="C3" s="0"/>
    </row>
    <row collapsed="false" customFormat="false" customHeight="false" hidden="false" ht="12.1" outlineLevel="0" r="4">
      <c r="A4" s="0"/>
      <c r="B4" s="8" t="s">
        <f>=-SUM(B2:B2)</f>
      </c>
      <c r="C4" s="0" t="s">
        <v>104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106</v>
      </c>
      <c r="C1" s="0"/>
      <c r="D1" s="0"/>
      <c r="E1" s="3" t="s">
        <v>107</v>
      </c>
      <c r="F1" s="0"/>
      <c r="G1" s="0"/>
      <c r="H1" s="3" t="s">
        <v>108</v>
      </c>
      <c r="I1" s="0"/>
      <c r="J1" s="0"/>
      <c r="K1" s="3" t="s">
        <v>109</v>
      </c>
      <c r="L1" s="0"/>
      <c r="M1" s="0"/>
      <c r="N1" s="3" t="s">
        <v>110</v>
      </c>
      <c r="O1" s="0"/>
      <c r="P1" s="0"/>
      <c r="Q1" s="3" t="s">
        <v>111</v>
      </c>
      <c r="R1" s="0"/>
      <c r="S1" s="0"/>
      <c r="T1" s="3" t="s">
        <v>112</v>
      </c>
      <c r="U1" s="0"/>
      <c r="V1" s="0"/>
      <c r="W1" s="3" t="s">
        <v>113</v>
      </c>
      <c r="X1" s="0"/>
      <c r="Y1" s="0"/>
      <c r="Z1" s="3" t="s">
        <v>114</v>
      </c>
      <c r="AA1" s="0"/>
      <c r="AB1" s="0"/>
      <c r="AC1" s="3" t="s">
        <v>115</v>
      </c>
      <c r="AD1" s="0"/>
      <c r="AE1" s="0"/>
      <c r="AF1" s="3" t="s">
        <v>116</v>
      </c>
      <c r="AG1" s="0"/>
    </row>
    <row collapsed="false" customFormat="false" customHeight="false" hidden="false" ht="12.1" outlineLevel="0" r="2">
      <c r="A2" s="11" t="n">
        <v>44679</v>
      </c>
      <c r="B2" s="6" t="n">
        <v>5000</v>
      </c>
      <c r="C2" s="6" t="n">
        <v>1215.73</v>
      </c>
      <c r="D2" s="11" t="n">
        <v>44679</v>
      </c>
      <c r="E2" s="6" t="n">
        <v>10</v>
      </c>
      <c r="F2" s="6" t="n">
        <v>1293.57</v>
      </c>
      <c r="G2" s="11" t="n">
        <v>44679</v>
      </c>
      <c r="H2" s="6" t="n">
        <v>10</v>
      </c>
      <c r="I2" s="6" t="n">
        <v>2063.24</v>
      </c>
      <c r="J2" s="11" t="n">
        <v>44679</v>
      </c>
      <c r="K2" s="6" t="n">
        <v>1</v>
      </c>
      <c r="L2" s="6" t="n">
        <v>511.31</v>
      </c>
      <c r="M2" s="11" t="n">
        <v>44679</v>
      </c>
      <c r="N2" s="6" t="n">
        <v>1</v>
      </c>
      <c r="O2" s="6" t="n">
        <v>410.5</v>
      </c>
      <c r="P2" s="11" t="n">
        <v>44938</v>
      </c>
      <c r="Q2" s="6" t="n">
        <v>6701</v>
      </c>
      <c r="R2" s="6" t="n">
        <v>585.39936</v>
      </c>
      <c r="S2" s="11" t="n">
        <v>44679</v>
      </c>
      <c r="T2" s="6" t="n">
        <v>1</v>
      </c>
      <c r="U2" s="6" t="n">
        <v>709.92</v>
      </c>
      <c r="V2" s="11" t="n">
        <v>44679</v>
      </c>
      <c r="W2" s="6" t="n">
        <v>10</v>
      </c>
      <c r="X2" s="6" t="n">
        <v>806.98</v>
      </c>
      <c r="Y2" s="11" t="n">
        <v>44679</v>
      </c>
      <c r="Z2" s="6" t="n">
        <v>100</v>
      </c>
      <c r="AA2" s="6" t="n">
        <v>935.56</v>
      </c>
      <c r="AB2" s="11" t="n">
        <v>44679</v>
      </c>
      <c r="AC2" s="6" t="n">
        <v>1</v>
      </c>
      <c r="AD2" s="6" t="n">
        <v>230.34</v>
      </c>
      <c r="AE2" s="11" t="n">
        <v>44679</v>
      </c>
      <c r="AF2" s="6" t="n">
        <v>1</v>
      </c>
      <c r="AG2" s="6" t="n">
        <v>94.17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</row>
    <row collapsed="false" customFormat="false" customHeight="false" hidden="false" ht="12.1" outlineLevel="0" r="4">
      <c r="A4" s="0"/>
      <c r="B4" s="6" t="n">
        <v>0.676</v>
      </c>
      <c r="C4" s="0" t="s">
        <v>117</v>
      </c>
      <c r="D4" s="0"/>
      <c r="E4" s="6" t="n">
        <v>277.13</v>
      </c>
      <c r="F4" s="0" t="s">
        <v>117</v>
      </c>
      <c r="G4" s="0"/>
      <c r="H4" s="6" t="n">
        <v>185.95</v>
      </c>
      <c r="I4" s="0" t="s">
        <v>117</v>
      </c>
      <c r="J4" s="0"/>
      <c r="K4" s="6" t="n">
        <v>538.6</v>
      </c>
      <c r="L4" s="0" t="s">
        <v>117</v>
      </c>
      <c r="M4" s="0"/>
      <c r="N4" s="6" t="n">
        <v>461.65</v>
      </c>
      <c r="O4" s="0" t="s">
        <v>117</v>
      </c>
      <c r="P4" s="0"/>
      <c r="Q4" s="6" t="n">
        <v>0.05246</v>
      </c>
      <c r="R4" s="0" t="s">
        <v>117</v>
      </c>
      <c r="S4" s="0"/>
      <c r="T4" s="6" t="n">
        <v>311.45</v>
      </c>
      <c r="U4" s="0" t="s">
        <v>117</v>
      </c>
      <c r="V4" s="0"/>
      <c r="W4" s="6" t="n">
        <v>21.19</v>
      </c>
      <c r="X4" s="0" t="s">
        <v>117</v>
      </c>
      <c r="Y4" s="0"/>
      <c r="Z4" s="6" t="n">
        <v>0.5825</v>
      </c>
      <c r="AA4" s="0" t="s">
        <v>117</v>
      </c>
      <c r="AB4" s="0"/>
      <c r="AC4" s="6" t="n">
        <v>47</v>
      </c>
      <c r="AD4" s="0" t="s">
        <v>117</v>
      </c>
      <c r="AE4" s="0"/>
      <c r="AF4" s="6" t="n">
        <v>122.9</v>
      </c>
      <c r="AG4" s="0" t="s">
        <v>117</v>
      </c>
    </row>
    <row collapsed="false" customFormat="false" customHeight="false" hidden="false" ht="12.1" outlineLevel="0" r="5">
      <c r="A5" s="0"/>
      <c r="B5" s="6" t="n">
        <v>5000</v>
      </c>
      <c r="C5" s="0" t="s">
        <v>118</v>
      </c>
      <c r="D5" s="0"/>
      <c r="E5" s="6" t="n">
        <v>10</v>
      </c>
      <c r="F5" s="0" t="s">
        <v>118</v>
      </c>
      <c r="G5" s="0"/>
      <c r="H5" s="6" t="n">
        <v>10</v>
      </c>
      <c r="I5" s="0" t="s">
        <v>118</v>
      </c>
      <c r="J5" s="0"/>
      <c r="K5" s="6" t="n">
        <v>1</v>
      </c>
      <c r="L5" s="0" t="s">
        <v>118</v>
      </c>
      <c r="M5" s="0"/>
      <c r="N5" s="6" t="n">
        <v>1</v>
      </c>
      <c r="O5" s="0" t="s">
        <v>118</v>
      </c>
      <c r="P5" s="0"/>
      <c r="Q5" s="6" t="n">
        <v>6701</v>
      </c>
      <c r="R5" s="0" t="s">
        <v>118</v>
      </c>
      <c r="S5" s="0"/>
      <c r="T5" s="6" t="n">
        <v>1</v>
      </c>
      <c r="U5" s="0" t="s">
        <v>118</v>
      </c>
      <c r="V5" s="0"/>
      <c r="W5" s="6" t="n">
        <v>10</v>
      </c>
      <c r="X5" s="0" t="s">
        <v>118</v>
      </c>
      <c r="Y5" s="0"/>
      <c r="Z5" s="6" t="n">
        <v>100</v>
      </c>
      <c r="AA5" s="0" t="s">
        <v>118</v>
      </c>
      <c r="AB5" s="0"/>
      <c r="AC5" s="6" t="n">
        <v>1</v>
      </c>
      <c r="AD5" s="0" t="s">
        <v>118</v>
      </c>
      <c r="AE5" s="0"/>
      <c r="AF5" s="6" t="n">
        <v>1</v>
      </c>
      <c r="AG5" s="0" t="s">
        <v>118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119</v>
      </c>
      <c r="D6" s="0"/>
      <c r="E6" s="5" t="s">
        <f>=E5*(ABS(E4)-ABS(E3))</f>
      </c>
      <c r="F6" s="0" t="s">
        <v>119</v>
      </c>
      <c r="G6" s="0"/>
      <c r="H6" s="5" t="s">
        <f>=H5*(ABS(H4)-ABS(H3))</f>
      </c>
      <c r="I6" s="0" t="s">
        <v>119</v>
      </c>
      <c r="J6" s="0"/>
      <c r="K6" s="5" t="s">
        <f>=K5*(ABS(K4)-ABS(K3))</f>
      </c>
      <c r="L6" s="0" t="s">
        <v>119</v>
      </c>
      <c r="M6" s="0"/>
      <c r="N6" s="5" t="s">
        <f>=N5*(ABS(N4)-ABS(N3))</f>
      </c>
      <c r="O6" s="0" t="s">
        <v>119</v>
      </c>
      <c r="P6" s="0"/>
      <c r="Q6" s="5" t="s">
        <f>=Q5*(ABS(Q4)-ABS(Q3))</f>
      </c>
      <c r="R6" s="0" t="s">
        <v>119</v>
      </c>
      <c r="S6" s="0"/>
      <c r="T6" s="5" t="s">
        <f>=T5*(ABS(T4)-ABS(T3))</f>
      </c>
      <c r="U6" s="0" t="s">
        <v>119</v>
      </c>
      <c r="V6" s="0"/>
      <c r="W6" s="5" t="s">
        <f>=W5*(ABS(W4)-ABS(W3))</f>
      </c>
      <c r="X6" s="0" t="s">
        <v>119</v>
      </c>
      <c r="Y6" s="0"/>
      <c r="Z6" s="5" t="s">
        <f>=Z5*(ABS(Z4)-ABS(Z3))</f>
      </c>
      <c r="AA6" s="0" t="s">
        <v>119</v>
      </c>
      <c r="AB6" s="0"/>
      <c r="AC6" s="5" t="s">
        <f>=AC5*(ABS(AC4)-ABS(AC3))</f>
      </c>
      <c r="AD6" s="0" t="s">
        <v>119</v>
      </c>
      <c r="AE6" s="0"/>
      <c r="AF6" s="5" t="s">
        <f>=AF5*(ABS(AF4)-ABS(AF3))</f>
      </c>
      <c r="AG6" s="0" t="s">
        <v>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61</v>
      </c>
      <c r="B1" s="18" t="s">
        <v>0</v>
      </c>
      <c r="C1" s="18" t="s">
        <v>2</v>
      </c>
      <c r="D1" s="18" t="s">
        <v>120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121</v>
      </c>
      <c r="L1" s="18" t="s">
        <v>122</v>
      </c>
      <c r="M1" s="18" t="s">
        <v>19</v>
      </c>
      <c r="N1" s="18" t="s">
        <v>123</v>
      </c>
    </row>
    <row collapsed="false" customFormat="false" customHeight="false" hidden="false" ht="12.1" outlineLevel="0" r="2">
      <c r="A2" s="21" t="n">
        <v>44678.020636574</v>
      </c>
      <c r="B2" s="22" t="s">
        <v>124</v>
      </c>
      <c r="C2" s="22" t="s">
        <v>68</v>
      </c>
      <c r="D2" s="22" t="s">
        <v>124</v>
      </c>
      <c r="E2" s="22" t="s">
        <v>124</v>
      </c>
      <c r="F2" s="22" t="s">
        <v>19</v>
      </c>
      <c r="G2" s="23" t="n">
        <v>1</v>
      </c>
      <c r="H2" s="24" t="n">
        <v>59.01</v>
      </c>
      <c r="I2" s="24" t="n">
        <v>59.01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1" t="n">
        <v>44678.020636574</v>
      </c>
      <c r="B3" s="22" t="s">
        <v>124</v>
      </c>
      <c r="C3" s="22" t="s">
        <v>68</v>
      </c>
      <c r="D3" s="22" t="s">
        <v>124</v>
      </c>
      <c r="E3" s="22" t="s">
        <v>124</v>
      </c>
      <c r="F3" s="22" t="s">
        <v>19</v>
      </c>
      <c r="G3" s="23" t="n">
        <v>1</v>
      </c>
      <c r="H3" s="24" t="n">
        <v>225.9</v>
      </c>
      <c r="I3" s="24" t="n">
        <v>225.9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2"/>
    </row>
    <row collapsed="false" customFormat="false" customHeight="false" hidden="false" ht="12.1" outlineLevel="0" r="4">
      <c r="A4" s="21" t="n">
        <v>44679.020636574</v>
      </c>
      <c r="B4" s="22" t="s">
        <v>124</v>
      </c>
      <c r="C4" s="22" t="s">
        <v>68</v>
      </c>
      <c r="D4" s="22" t="s">
        <v>124</v>
      </c>
      <c r="E4" s="22" t="s">
        <v>124</v>
      </c>
      <c r="F4" s="22" t="s">
        <v>19</v>
      </c>
      <c r="G4" s="23" t="n">
        <v>1</v>
      </c>
      <c r="H4" s="24" t="n">
        <v>5000</v>
      </c>
      <c r="I4" s="24" t="n">
        <v>5000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44679.682314815</v>
      </c>
      <c r="B5" s="16" t="s">
        <v>21</v>
      </c>
      <c r="C5" s="16" t="s">
        <v>125</v>
      </c>
      <c r="D5" s="16" t="s">
        <v>101</v>
      </c>
      <c r="E5" s="16" t="s">
        <v>17</v>
      </c>
      <c r="F5" s="16" t="s">
        <v>19</v>
      </c>
      <c r="G5" s="7" t="n">
        <v>10</v>
      </c>
      <c r="H5" s="6" t="n">
        <v>129.28</v>
      </c>
      <c r="I5" s="6" t="n">
        <v>-1292.8</v>
      </c>
      <c r="J5" s="6" t="n">
        <v>-0</v>
      </c>
      <c r="K5" s="6" t="n">
        <v>-0.77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44679.682962963</v>
      </c>
      <c r="B6" s="16" t="s">
        <v>30</v>
      </c>
      <c r="C6" s="16" t="s">
        <v>126</v>
      </c>
      <c r="D6" s="16" t="s">
        <v>101</v>
      </c>
      <c r="E6" s="16" t="s">
        <v>17</v>
      </c>
      <c r="F6" s="16" t="s">
        <v>19</v>
      </c>
      <c r="G6" s="7" t="n">
        <v>1</v>
      </c>
      <c r="H6" s="6" t="n">
        <v>410.25</v>
      </c>
      <c r="I6" s="6" t="n">
        <v>-410.25</v>
      </c>
      <c r="J6" s="6" t="n">
        <v>-0</v>
      </c>
      <c r="K6" s="6" t="n">
        <v>-0.25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44679.683888889</v>
      </c>
      <c r="B7" s="16" t="s">
        <v>105</v>
      </c>
      <c r="C7" s="16" t="s">
        <v>127</v>
      </c>
      <c r="D7" s="16" t="s">
        <v>101</v>
      </c>
      <c r="E7" s="16" t="s">
        <v>17</v>
      </c>
      <c r="F7" s="16" t="s">
        <v>19</v>
      </c>
      <c r="G7" s="7" t="n">
        <v>1000</v>
      </c>
      <c r="H7" s="6" t="n">
        <v>0.6499</v>
      </c>
      <c r="I7" s="6" t="n">
        <v>-649.9</v>
      </c>
      <c r="J7" s="6" t="n">
        <v>-0</v>
      </c>
      <c r="K7" s="6" t="n">
        <v>-0.39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44679.684606481</v>
      </c>
      <c r="B8" s="16" t="s">
        <v>50</v>
      </c>
      <c r="C8" s="16" t="s">
        <v>128</v>
      </c>
      <c r="D8" s="16" t="s">
        <v>101</v>
      </c>
      <c r="E8" s="16" t="s">
        <v>51</v>
      </c>
      <c r="F8" s="16" t="s">
        <v>19</v>
      </c>
      <c r="G8" s="7" t="n">
        <v>1</v>
      </c>
      <c r="H8" s="6" t="n">
        <v>94.15</v>
      </c>
      <c r="I8" s="6" t="n">
        <v>-94.15</v>
      </c>
      <c r="J8" s="6" t="n">
        <v>-0</v>
      </c>
      <c r="K8" s="6" t="n">
        <v>-0.02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44679.722962963</v>
      </c>
      <c r="B9" s="16" t="s">
        <v>27</v>
      </c>
      <c r="C9" s="16" t="s">
        <v>129</v>
      </c>
      <c r="D9" s="16" t="s">
        <v>101</v>
      </c>
      <c r="E9" s="16" t="s">
        <v>17</v>
      </c>
      <c r="F9" s="16" t="s">
        <v>19</v>
      </c>
      <c r="G9" s="7" t="n">
        <v>1</v>
      </c>
      <c r="H9" s="6" t="n">
        <v>511</v>
      </c>
      <c r="I9" s="6" t="n">
        <v>-511</v>
      </c>
      <c r="J9" s="6" t="n">
        <v>-0</v>
      </c>
      <c r="K9" s="6" t="n">
        <v>-0.31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44679.7234375</v>
      </c>
      <c r="B10" s="16" t="s">
        <v>24</v>
      </c>
      <c r="C10" s="16" t="s">
        <v>130</v>
      </c>
      <c r="D10" s="16" t="s">
        <v>101</v>
      </c>
      <c r="E10" s="16" t="s">
        <v>17</v>
      </c>
      <c r="F10" s="16" t="s">
        <v>19</v>
      </c>
      <c r="G10" s="7" t="n">
        <v>10</v>
      </c>
      <c r="H10" s="6" t="n">
        <v>206.2</v>
      </c>
      <c r="I10" s="6" t="n">
        <v>-2062</v>
      </c>
      <c r="J10" s="6" t="n">
        <v>-0</v>
      </c>
      <c r="K10" s="6" t="n">
        <v>-1.24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44679.725173611</v>
      </c>
      <c r="B11" s="16" t="s">
        <v>36</v>
      </c>
      <c r="C11" s="16" t="s">
        <v>131</v>
      </c>
      <c r="D11" s="16" t="s">
        <v>101</v>
      </c>
      <c r="E11" s="16" t="s">
        <v>17</v>
      </c>
      <c r="F11" s="16" t="s">
        <v>19</v>
      </c>
      <c r="G11" s="7" t="n">
        <v>1</v>
      </c>
      <c r="H11" s="6" t="n">
        <v>709.5</v>
      </c>
      <c r="I11" s="6" t="n">
        <v>-709.5</v>
      </c>
      <c r="J11" s="6" t="n">
        <v>-0</v>
      </c>
      <c r="K11" s="6" t="n">
        <v>-0.42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44679.726331019</v>
      </c>
      <c r="B12" s="16" t="s">
        <v>42</v>
      </c>
      <c r="C12" s="16" t="s">
        <v>132</v>
      </c>
      <c r="D12" s="16" t="s">
        <v>101</v>
      </c>
      <c r="E12" s="16" t="s">
        <v>17</v>
      </c>
      <c r="F12" s="16" t="s">
        <v>19</v>
      </c>
      <c r="G12" s="7" t="n">
        <v>100</v>
      </c>
      <c r="H12" s="6" t="n">
        <v>9.35</v>
      </c>
      <c r="I12" s="6" t="n">
        <v>-935</v>
      </c>
      <c r="J12" s="6" t="n">
        <v>-0</v>
      </c>
      <c r="K12" s="6" t="n">
        <v>-0.56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44679.72681713</v>
      </c>
      <c r="B13" s="16" t="s">
        <v>45</v>
      </c>
      <c r="C13" s="16" t="s">
        <v>133</v>
      </c>
      <c r="D13" s="16" t="s">
        <v>101</v>
      </c>
      <c r="E13" s="16" t="s">
        <v>17</v>
      </c>
      <c r="F13" s="16" t="s">
        <v>19</v>
      </c>
      <c r="G13" s="7" t="n">
        <v>1</v>
      </c>
      <c r="H13" s="6" t="n">
        <v>230.2</v>
      </c>
      <c r="I13" s="6" t="n">
        <v>-230.2</v>
      </c>
      <c r="J13" s="6" t="n">
        <v>-0</v>
      </c>
      <c r="K13" s="6" t="n">
        <v>-0.14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44679.730069444</v>
      </c>
      <c r="B14" s="16" t="s">
        <v>16</v>
      </c>
      <c r="C14" s="16" t="s">
        <v>134</v>
      </c>
      <c r="D14" s="16" t="s">
        <v>101</v>
      </c>
      <c r="E14" s="16" t="s">
        <v>17</v>
      </c>
      <c r="F14" s="16" t="s">
        <v>19</v>
      </c>
      <c r="G14" s="7" t="n">
        <v>5000</v>
      </c>
      <c r="H14" s="6" t="n">
        <v>0.243</v>
      </c>
      <c r="I14" s="6" t="n">
        <v>-1215</v>
      </c>
      <c r="J14" s="6" t="n">
        <v>-0</v>
      </c>
      <c r="K14" s="6" t="n">
        <v>-0.73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44679.7309375</v>
      </c>
      <c r="B15" s="16" t="s">
        <v>39</v>
      </c>
      <c r="C15" s="16" t="s">
        <v>135</v>
      </c>
      <c r="D15" s="16" t="s">
        <v>101</v>
      </c>
      <c r="E15" s="16" t="s">
        <v>17</v>
      </c>
      <c r="F15" s="16" t="s">
        <v>19</v>
      </c>
      <c r="G15" s="7" t="n">
        <v>10</v>
      </c>
      <c r="H15" s="6" t="n">
        <v>80.65</v>
      </c>
      <c r="I15" s="6" t="n">
        <v>-806.5</v>
      </c>
      <c r="J15" s="6" t="n">
        <v>-0</v>
      </c>
      <c r="K15" s="6" t="n">
        <v>-0.48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 t="s">
        <v>136</v>
      </c>
      <c r="M16" s="5" t="s">
        <f>=SUM(M2:M15)</f>
      </c>
      <c r="N16" s="4"/>
    </row>
  </sheetData>
  <autoFilter ref="A1:N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61</v>
      </c>
      <c r="B1" s="26" t="s">
        <v>137</v>
      </c>
      <c r="C1" s="26" t="s">
        <v>0</v>
      </c>
      <c r="D1" s="26" t="s">
        <v>2</v>
      </c>
      <c r="E1" s="26" t="s">
        <v>138</v>
      </c>
      <c r="F1" s="26" t="s">
        <v>3</v>
      </c>
      <c r="G1" s="26" t="s">
        <v>139</v>
      </c>
      <c r="H1" s="26" t="s">
        <v>140</v>
      </c>
      <c r="I1" s="26" t="s">
        <v>141</v>
      </c>
      <c r="J1" s="26" t="s">
        <v>142</v>
      </c>
      <c r="K1" s="26" t="s">
        <v>143</v>
      </c>
      <c r="L1" s="26" t="s">
        <v>144</v>
      </c>
      <c r="M1" s="26" t="s">
        <v>145</v>
      </c>
      <c r="N1" s="26" t="s">
        <v>146</v>
      </c>
    </row>
    <row collapsed="false" customFormat="false" customHeight="false" hidden="false" ht="12.1" outlineLevel="0" r="2">
      <c r="A2" s="25" t="n">
        <v>44714</v>
      </c>
      <c r="B2" s="16" t="s">
        <v>147</v>
      </c>
      <c r="C2" s="16" t="s">
        <v>42</v>
      </c>
      <c r="D2" s="16" t="s">
        <v>43</v>
      </c>
      <c r="E2" s="7" t="n">
        <v>100</v>
      </c>
      <c r="F2" s="16" t="s">
        <v>19</v>
      </c>
      <c r="G2" s="6" t="n">
        <v>0.64</v>
      </c>
      <c r="H2" s="6" t="n">
        <v>8.221</v>
      </c>
      <c r="I2" s="6" t="n">
        <v>9.36</v>
      </c>
      <c r="J2" s="6" t="n">
        <v>8</v>
      </c>
      <c r="K2" s="6" t="n">
        <v>64</v>
      </c>
      <c r="L2" s="6" t="n">
        <v>56</v>
      </c>
      <c r="M2" s="6" t="n">
        <v>5.99</v>
      </c>
      <c r="N2" s="6" t="n">
        <v>6.81</v>
      </c>
    </row>
    <row collapsed="false" customFormat="false" customHeight="false" hidden="false" ht="12.1" outlineLevel="0" r="3">
      <c r="A3" s="25" t="n">
        <v>44740</v>
      </c>
      <c r="B3" s="16" t="s">
        <v>147</v>
      </c>
      <c r="C3" s="16" t="s">
        <v>16</v>
      </c>
      <c r="D3" s="16" t="s">
        <v>18</v>
      </c>
      <c r="E3" s="7" t="n">
        <v>5000</v>
      </c>
      <c r="F3" s="16" t="s">
        <v>19</v>
      </c>
      <c r="G3" s="6" t="n">
        <v>0.0338</v>
      </c>
      <c r="H3" s="6" t="n">
        <v>0.2666</v>
      </c>
      <c r="I3" s="6" t="n">
        <v>0.24</v>
      </c>
      <c r="J3" s="6" t="n">
        <v>22</v>
      </c>
      <c r="K3" s="6" t="n">
        <v>169.057</v>
      </c>
      <c r="L3" s="6" t="n">
        <v>147.06</v>
      </c>
      <c r="M3" s="6" t="n">
        <v>12.1</v>
      </c>
      <c r="N3" s="6" t="n">
        <v>11.03</v>
      </c>
    </row>
    <row collapsed="false" customFormat="false" customHeight="false" hidden="false" ht="12.1" outlineLevel="0" r="4">
      <c r="A4" s="25" t="n">
        <v>44750</v>
      </c>
      <c r="B4" s="16" t="s">
        <v>147</v>
      </c>
      <c r="C4" s="16" t="s">
        <v>30</v>
      </c>
      <c r="D4" s="16" t="s">
        <v>31</v>
      </c>
      <c r="E4" s="7" t="n">
        <v>1</v>
      </c>
      <c r="F4" s="16" t="s">
        <v>19</v>
      </c>
      <c r="G4" s="6" t="n">
        <v>16</v>
      </c>
      <c r="H4" s="6" t="n">
        <v>390.3</v>
      </c>
      <c r="I4" s="6" t="n">
        <v>410.5</v>
      </c>
      <c r="J4" s="6" t="n">
        <v>2</v>
      </c>
      <c r="K4" s="6" t="n">
        <v>16</v>
      </c>
      <c r="L4" s="6" t="n">
        <v>14</v>
      </c>
      <c r="M4" s="6" t="n">
        <v>3.41</v>
      </c>
      <c r="N4" s="6" t="n">
        <v>3.59</v>
      </c>
    </row>
    <row collapsed="false" customFormat="false" customHeight="false" hidden="false" ht="12.1" outlineLevel="0" r="5">
      <c r="A5" s="25" t="n">
        <v>44754</v>
      </c>
      <c r="B5" s="16" t="s">
        <v>147</v>
      </c>
      <c r="C5" s="16" t="s">
        <v>24</v>
      </c>
      <c r="D5" s="16" t="s">
        <v>25</v>
      </c>
      <c r="E5" s="7" t="n">
        <v>10</v>
      </c>
      <c r="F5" s="16" t="s">
        <v>19</v>
      </c>
      <c r="G5" s="6" t="n">
        <v>33.85</v>
      </c>
      <c r="H5" s="6" t="n">
        <v>236.85</v>
      </c>
      <c r="I5" s="6" t="n">
        <v>206.32</v>
      </c>
      <c r="J5" s="6" t="n">
        <v>44</v>
      </c>
      <c r="K5" s="6" t="n">
        <v>338.5</v>
      </c>
      <c r="L5" s="6" t="n">
        <v>294.5</v>
      </c>
      <c r="M5" s="6" t="n">
        <v>14.27</v>
      </c>
      <c r="N5" s="6" t="n">
        <v>12.43</v>
      </c>
    </row>
    <row collapsed="false" customFormat="false" customHeight="false" hidden="false" ht="12.1" outlineLevel="0" r="6">
      <c r="A6" s="25" t="n">
        <v>44925</v>
      </c>
      <c r="B6" s="16" t="s">
        <v>147</v>
      </c>
      <c r="C6" s="16" t="s">
        <v>30</v>
      </c>
      <c r="D6" s="16" t="s">
        <v>31</v>
      </c>
      <c r="E6" s="7" t="n">
        <v>1</v>
      </c>
      <c r="F6" s="16" t="s">
        <v>19</v>
      </c>
      <c r="G6" s="6" t="n">
        <v>69.78</v>
      </c>
      <c r="H6" s="6" t="n">
        <v>459.5</v>
      </c>
      <c r="I6" s="6" t="n">
        <v>410.5</v>
      </c>
      <c r="J6" s="6" t="n">
        <v>9</v>
      </c>
      <c r="K6" s="6" t="n">
        <v>69.78</v>
      </c>
      <c r="L6" s="6" t="n">
        <v>60.78</v>
      </c>
      <c r="M6" s="6" t="n">
        <v>14.81</v>
      </c>
      <c r="N6" s="6" t="n">
        <v>13.23</v>
      </c>
    </row>
    <row collapsed="false" customFormat="false" customHeight="false" hidden="false" ht="12.1" outlineLevel="0" r="7">
      <c r="A7" s="25" t="n">
        <v>44934</v>
      </c>
      <c r="B7" s="16" t="s">
        <v>147</v>
      </c>
      <c r="C7" s="16" t="s">
        <v>16</v>
      </c>
      <c r="D7" s="16" t="s">
        <v>18</v>
      </c>
      <c r="E7" s="7" t="n">
        <v>5000</v>
      </c>
      <c r="F7" s="16" t="s">
        <v>19</v>
      </c>
      <c r="G7" s="6" t="n">
        <v>0.034</v>
      </c>
      <c r="H7" s="6" t="n">
        <v>0.2838</v>
      </c>
      <c r="I7" s="6" t="n">
        <v>0.24</v>
      </c>
      <c r="J7" s="6" t="n">
        <v>22</v>
      </c>
      <c r="K7" s="6" t="n">
        <v>170</v>
      </c>
      <c r="L7" s="6" t="n">
        <v>148</v>
      </c>
      <c r="M7" s="6" t="n">
        <v>12.17</v>
      </c>
      <c r="N7" s="6" t="n">
        <v>10.43</v>
      </c>
    </row>
    <row collapsed="false" customFormat="false" customHeight="false" hidden="false" ht="12.1" outlineLevel="0" r="8">
      <c r="A8" s="25" t="n">
        <v>45057</v>
      </c>
      <c r="B8" s="16" t="s">
        <v>147</v>
      </c>
      <c r="C8" s="16" t="s">
        <v>21</v>
      </c>
      <c r="D8" s="16" t="s">
        <v>22</v>
      </c>
      <c r="E8" s="7" t="n">
        <v>10</v>
      </c>
      <c r="F8" s="16" t="s">
        <v>19</v>
      </c>
      <c r="G8" s="6" t="n">
        <v>25</v>
      </c>
      <c r="H8" s="6" t="n">
        <v>226.55</v>
      </c>
      <c r="I8" s="6" t="n">
        <v>129.36</v>
      </c>
      <c r="J8" s="6" t="n">
        <v>33</v>
      </c>
      <c r="K8" s="6" t="n">
        <v>250</v>
      </c>
      <c r="L8" s="6" t="n">
        <v>217</v>
      </c>
      <c r="M8" s="6" t="n">
        <v>16.78</v>
      </c>
      <c r="N8" s="6" t="n">
        <v>9.58</v>
      </c>
    </row>
    <row collapsed="false" customFormat="false" customHeight="false" hidden="false" ht="12.1" outlineLevel="0" r="9">
      <c r="A9" s="25" t="n">
        <v>45100</v>
      </c>
      <c r="B9" s="16" t="s">
        <v>147</v>
      </c>
      <c r="C9" s="16" t="s">
        <v>16</v>
      </c>
      <c r="D9" s="16" t="s">
        <v>18</v>
      </c>
      <c r="E9" s="7" t="n">
        <v>5000</v>
      </c>
      <c r="F9" s="16" t="s">
        <v>19</v>
      </c>
      <c r="G9" s="6" t="n">
        <v>0.0112</v>
      </c>
      <c r="H9" s="6" t="n">
        <v>0.4008</v>
      </c>
      <c r="I9" s="6" t="n">
        <v>0.24</v>
      </c>
      <c r="J9" s="6" t="n">
        <v>7</v>
      </c>
      <c r="K9" s="6" t="n">
        <v>56.05</v>
      </c>
      <c r="L9" s="6" t="n">
        <v>49.05</v>
      </c>
      <c r="M9" s="6" t="n">
        <v>4.03</v>
      </c>
      <c r="N9" s="6" t="n">
        <v>2.45</v>
      </c>
    </row>
    <row collapsed="false" customFormat="false" customHeight="false" hidden="false" ht="12.1" outlineLevel="0" r="10">
      <c r="A10" s="25" t="n">
        <v>45106</v>
      </c>
      <c r="B10" s="16" t="s">
        <v>147</v>
      </c>
      <c r="C10" s="16" t="s">
        <v>24</v>
      </c>
      <c r="D10" s="16" t="s">
        <v>25</v>
      </c>
      <c r="E10" s="7" t="n">
        <v>10</v>
      </c>
      <c r="F10" s="16" t="s">
        <v>19</v>
      </c>
      <c r="G10" s="6" t="n">
        <v>34.29</v>
      </c>
      <c r="H10" s="6" t="n">
        <v>303.5</v>
      </c>
      <c r="I10" s="6" t="n">
        <v>206.32</v>
      </c>
      <c r="J10" s="6" t="n">
        <v>45</v>
      </c>
      <c r="K10" s="6" t="n">
        <v>342.9</v>
      </c>
      <c r="L10" s="6" t="n">
        <v>297.9</v>
      </c>
      <c r="M10" s="6" t="n">
        <v>14.44</v>
      </c>
      <c r="N10" s="6" t="n">
        <v>9.82</v>
      </c>
    </row>
    <row collapsed="false" customFormat="false" customHeight="false" hidden="false" ht="12.1" outlineLevel="0" r="11">
      <c r="A11" s="25" t="n">
        <v>45114</v>
      </c>
      <c r="B11" s="16" t="s">
        <v>147</v>
      </c>
      <c r="C11" s="16" t="s">
        <v>27</v>
      </c>
      <c r="D11" s="16" t="s">
        <v>28</v>
      </c>
      <c r="E11" s="7" t="n">
        <v>1</v>
      </c>
      <c r="F11" s="16" t="s">
        <v>19</v>
      </c>
      <c r="G11" s="6" t="n">
        <v>78</v>
      </c>
      <c r="H11" s="6" t="n">
        <v>710.6</v>
      </c>
      <c r="I11" s="6" t="n">
        <v>511.31</v>
      </c>
      <c r="J11" s="6" t="n">
        <v>10</v>
      </c>
      <c r="K11" s="6" t="n">
        <v>78</v>
      </c>
      <c r="L11" s="6" t="n">
        <v>68</v>
      </c>
      <c r="M11" s="6" t="n">
        <v>13.3</v>
      </c>
      <c r="N11" s="6" t="n">
        <v>9.57</v>
      </c>
    </row>
    <row collapsed="false" customFormat="false" customHeight="false" hidden="false" ht="12.1" outlineLevel="0" r="12">
      <c r="A12" s="25" t="n">
        <v>45117</v>
      </c>
      <c r="B12" s="16" t="s">
        <v>147</v>
      </c>
      <c r="C12" s="16" t="s">
        <v>30</v>
      </c>
      <c r="D12" s="16" t="s">
        <v>31</v>
      </c>
      <c r="E12" s="7" t="n">
        <v>1</v>
      </c>
      <c r="F12" s="16" t="s">
        <v>19</v>
      </c>
      <c r="G12" s="6" t="n">
        <v>12.16</v>
      </c>
      <c r="H12" s="6" t="n">
        <v>524.55</v>
      </c>
      <c r="I12" s="6" t="n">
        <v>410.5</v>
      </c>
      <c r="J12" s="6" t="n">
        <v>2</v>
      </c>
      <c r="K12" s="6" t="n">
        <v>12.16</v>
      </c>
      <c r="L12" s="6" t="n">
        <v>10.16</v>
      </c>
      <c r="M12" s="6" t="n">
        <v>2.48</v>
      </c>
      <c r="N12" s="6" t="n">
        <v>1.94</v>
      </c>
    </row>
    <row collapsed="false" customFormat="false" customHeight="false" hidden="false" ht="12.1" outlineLevel="0" r="13">
      <c r="A13" s="25" t="n">
        <v>45217</v>
      </c>
      <c r="B13" s="16" t="s">
        <v>147</v>
      </c>
      <c r="C13" s="16" t="s">
        <v>39</v>
      </c>
      <c r="D13" s="16" t="s">
        <v>40</v>
      </c>
      <c r="E13" s="7" t="n">
        <v>10</v>
      </c>
      <c r="F13" s="16" t="s">
        <v>19</v>
      </c>
      <c r="G13" s="6" t="n">
        <v>3.77</v>
      </c>
      <c r="H13" s="6" t="n">
        <v>72.82</v>
      </c>
      <c r="I13" s="6" t="n">
        <v>80.7</v>
      </c>
      <c r="J13" s="6" t="n">
        <v>5</v>
      </c>
      <c r="K13" s="6" t="n">
        <v>37.7</v>
      </c>
      <c r="L13" s="6" t="n">
        <v>32.7</v>
      </c>
      <c r="M13" s="6" t="n">
        <v>4.05</v>
      </c>
      <c r="N13" s="6" t="n">
        <v>4.49</v>
      </c>
    </row>
    <row collapsed="false" customFormat="false" customHeight="false" hidden="false" ht="12.1" outlineLevel="0" r="14">
      <c r="A14" s="25" t="n">
        <v>45287</v>
      </c>
      <c r="B14" s="16" t="s">
        <v>147</v>
      </c>
      <c r="C14" s="16" t="s">
        <v>30</v>
      </c>
      <c r="D14" s="16" t="s">
        <v>31</v>
      </c>
      <c r="E14" s="7" t="n">
        <v>1</v>
      </c>
      <c r="F14" s="16" t="s">
        <v>19</v>
      </c>
      <c r="G14" s="6" t="n">
        <v>82.94</v>
      </c>
      <c r="H14" s="6" t="n">
        <v>857.05</v>
      </c>
      <c r="I14" s="6" t="n">
        <v>410.5</v>
      </c>
      <c r="J14" s="6" t="n">
        <v>11</v>
      </c>
      <c r="K14" s="6" t="n">
        <v>82.94</v>
      </c>
      <c r="L14" s="6" t="n">
        <v>71.94</v>
      </c>
      <c r="M14" s="6" t="n">
        <v>17.52</v>
      </c>
      <c r="N14" s="6" t="n">
        <v>8.39</v>
      </c>
    </row>
    <row collapsed="false" customFormat="false" customHeight="false" hidden="false" ht="12.1" outlineLevel="0" r="15">
      <c r="A15" s="25" t="n">
        <v>45414</v>
      </c>
      <c r="B15" s="16" t="s">
        <v>147</v>
      </c>
      <c r="C15" s="16" t="s">
        <v>27</v>
      </c>
      <c r="D15" s="16" t="s">
        <v>28</v>
      </c>
      <c r="E15" s="7" t="n">
        <v>1</v>
      </c>
      <c r="F15" s="16" t="s">
        <v>19</v>
      </c>
      <c r="G15" s="6" t="n">
        <v>100</v>
      </c>
      <c r="H15" s="6" t="n">
        <v>969</v>
      </c>
      <c r="I15" s="6" t="n">
        <v>511.31</v>
      </c>
      <c r="J15" s="6" t="n">
        <v>13</v>
      </c>
      <c r="K15" s="6" t="n">
        <v>100</v>
      </c>
      <c r="L15" s="6" t="n">
        <v>87</v>
      </c>
      <c r="M15" s="6" t="n">
        <v>17.02</v>
      </c>
      <c r="N15" s="6" t="n">
        <v>8.98</v>
      </c>
    </row>
    <row collapsed="false" customFormat="false" customHeight="false" hidden="false" ht="12.1" outlineLevel="0" r="16">
      <c r="A16" s="25" t="n">
        <v>45443</v>
      </c>
      <c r="B16" s="16" t="s">
        <v>147</v>
      </c>
      <c r="C16" s="16" t="s">
        <v>39</v>
      </c>
      <c r="D16" s="16" t="s">
        <v>40</v>
      </c>
      <c r="E16" s="7" t="n">
        <v>10</v>
      </c>
      <c r="F16" s="16" t="s">
        <v>19</v>
      </c>
      <c r="G16" s="6" t="n">
        <v>2.02</v>
      </c>
      <c r="H16" s="6" t="n">
        <v>74.98</v>
      </c>
      <c r="I16" s="6" t="n">
        <v>80.7</v>
      </c>
      <c r="J16" s="6" t="n">
        <v>3</v>
      </c>
      <c r="K16" s="6" t="n">
        <v>20.2</v>
      </c>
      <c r="L16" s="6" t="n">
        <v>17.2</v>
      </c>
      <c r="M16" s="6" t="n">
        <v>2.13</v>
      </c>
      <c r="N16" s="6" t="n">
        <v>2.29</v>
      </c>
    </row>
    <row collapsed="false" customFormat="false" customHeight="false" hidden="false" ht="12.1" outlineLevel="0" r="17">
      <c r="A17" s="25" t="n">
        <v>45477</v>
      </c>
      <c r="B17" s="16" t="s">
        <v>147</v>
      </c>
      <c r="C17" s="16" t="s">
        <v>16</v>
      </c>
      <c r="D17" s="16" t="s">
        <v>18</v>
      </c>
      <c r="E17" s="7" t="n">
        <v>5000</v>
      </c>
      <c r="F17" s="16" t="s">
        <v>19</v>
      </c>
      <c r="G17" s="6" t="n">
        <v>0.0662</v>
      </c>
      <c r="H17" s="6" t="n">
        <v>0.5138</v>
      </c>
      <c r="I17" s="6" t="n">
        <v>0.24</v>
      </c>
      <c r="J17" s="6" t="n">
        <v>43</v>
      </c>
      <c r="K17" s="6" t="n">
        <v>331.05</v>
      </c>
      <c r="L17" s="6" t="n">
        <v>288.05</v>
      </c>
      <c r="M17" s="6" t="n">
        <v>23.69</v>
      </c>
      <c r="N17" s="6" t="n">
        <v>11.21</v>
      </c>
    </row>
    <row collapsed="false" customFormat="false" customHeight="false" hidden="false" ht="12.1" outlineLevel="0" r="18">
      <c r="A18" s="25" t="n">
        <v>45481</v>
      </c>
      <c r="B18" s="16" t="s">
        <v>147</v>
      </c>
      <c r="C18" s="16" t="s">
        <v>30</v>
      </c>
      <c r="D18" s="16" t="s">
        <v>31</v>
      </c>
      <c r="E18" s="7" t="n">
        <v>1</v>
      </c>
      <c r="F18" s="16" t="s">
        <v>19</v>
      </c>
      <c r="G18" s="6" t="n">
        <v>19.49</v>
      </c>
      <c r="H18" s="6" t="n">
        <v>671.3</v>
      </c>
      <c r="I18" s="6" t="n">
        <v>410.5</v>
      </c>
      <c r="J18" s="6" t="n">
        <v>3</v>
      </c>
      <c r="K18" s="6" t="n">
        <v>19.49</v>
      </c>
      <c r="L18" s="6" t="n">
        <v>16.49</v>
      </c>
      <c r="M18" s="6" t="n">
        <v>4.02</v>
      </c>
      <c r="N18" s="6" t="n">
        <v>2.46</v>
      </c>
    </row>
    <row collapsed="false" customFormat="false" customHeight="false" hidden="false" ht="12.1" outlineLevel="0" r="19">
      <c r="A19" s="25" t="n">
        <v>45484</v>
      </c>
      <c r="B19" s="16" t="s">
        <v>147</v>
      </c>
      <c r="C19" s="16" t="s">
        <v>21</v>
      </c>
      <c r="D19" s="16" t="s">
        <v>22</v>
      </c>
      <c r="E19" s="7" t="n">
        <v>10</v>
      </c>
      <c r="F19" s="16" t="s">
        <v>19</v>
      </c>
      <c r="G19" s="6" t="n">
        <v>33.3</v>
      </c>
      <c r="H19" s="6" t="n">
        <v>296</v>
      </c>
      <c r="I19" s="6" t="n">
        <v>129.36</v>
      </c>
      <c r="J19" s="6" t="n">
        <v>43</v>
      </c>
      <c r="K19" s="6" t="n">
        <v>333</v>
      </c>
      <c r="L19" s="6" t="n">
        <v>290</v>
      </c>
      <c r="M19" s="6" t="n">
        <v>22.42</v>
      </c>
      <c r="N19" s="6" t="n">
        <v>9.8</v>
      </c>
    </row>
    <row collapsed="false" customFormat="false" customHeight="false" hidden="false" ht="12.1" outlineLevel="0" r="20">
      <c r="A20" s="25" t="n">
        <v>45489</v>
      </c>
      <c r="B20" s="16" t="s">
        <v>147</v>
      </c>
      <c r="C20" s="16" t="s">
        <v>24</v>
      </c>
      <c r="D20" s="16" t="s">
        <v>25</v>
      </c>
      <c r="E20" s="7" t="n">
        <v>10</v>
      </c>
      <c r="F20" s="16" t="s">
        <v>19</v>
      </c>
      <c r="G20" s="6" t="n">
        <v>35</v>
      </c>
      <c r="H20" s="6" t="n">
        <v>220.85</v>
      </c>
      <c r="I20" s="6" t="n">
        <v>206.32</v>
      </c>
      <c r="J20" s="6" t="n">
        <v>46</v>
      </c>
      <c r="K20" s="6" t="n">
        <v>350</v>
      </c>
      <c r="L20" s="6" t="n">
        <v>304</v>
      </c>
      <c r="M20" s="6" t="n">
        <v>14.73</v>
      </c>
      <c r="N20" s="6" t="n">
        <v>13.76</v>
      </c>
    </row>
    <row collapsed="false" customFormat="false" customHeight="false" hidden="false" ht="12.1" outlineLevel="0" r="21">
      <c r="A21" s="25" t="n">
        <v>45579</v>
      </c>
      <c r="B21" s="16" t="s">
        <v>147</v>
      </c>
      <c r="C21" s="16" t="s">
        <v>30</v>
      </c>
      <c r="D21" s="16" t="s">
        <v>31</v>
      </c>
      <c r="E21" s="7" t="n">
        <v>1</v>
      </c>
      <c r="F21" s="16" t="s">
        <v>19</v>
      </c>
      <c r="G21" s="6" t="n">
        <v>51.96</v>
      </c>
      <c r="H21" s="6" t="n">
        <v>652.1</v>
      </c>
      <c r="I21" s="6" t="n">
        <v>410.5</v>
      </c>
      <c r="J21" s="6" t="n">
        <v>7</v>
      </c>
      <c r="K21" s="6" t="n">
        <v>51.96</v>
      </c>
      <c r="L21" s="6" t="n">
        <v>44.96</v>
      </c>
      <c r="M21" s="6" t="n">
        <v>10.95</v>
      </c>
      <c r="N21" s="6" t="n">
        <v>6.89</v>
      </c>
    </row>
    <row collapsed="false" customFormat="false" customHeight="false" hidden="false" ht="12.1" outlineLevel="0" r="22">
      <c r="A22" s="25" t="n">
        <v>45584</v>
      </c>
      <c r="B22" s="16" t="s">
        <v>147</v>
      </c>
      <c r="C22" s="16" t="s">
        <v>39</v>
      </c>
      <c r="D22" s="16" t="s">
        <v>40</v>
      </c>
      <c r="E22" s="7" t="n">
        <v>10</v>
      </c>
      <c r="F22" s="16" t="s">
        <v>19</v>
      </c>
      <c r="G22" s="6" t="n">
        <v>2.49</v>
      </c>
      <c r="H22" s="6" t="n">
        <v>52.2</v>
      </c>
      <c r="I22" s="6" t="n">
        <v>80.7</v>
      </c>
      <c r="J22" s="6" t="n">
        <v>3</v>
      </c>
      <c r="K22" s="6" t="n">
        <v>24.9</v>
      </c>
      <c r="L22" s="6" t="n">
        <v>21.9</v>
      </c>
      <c r="M22" s="6" t="n">
        <v>2.71</v>
      </c>
      <c r="N22" s="6" t="n">
        <v>4.2</v>
      </c>
    </row>
    <row collapsed="false" customFormat="false" customHeight="false" hidden="false" ht="12.1" outlineLevel="0" r="23">
      <c r="A23" s="25" t="n">
        <v>45776</v>
      </c>
      <c r="B23" s="16" t="s">
        <v>147</v>
      </c>
      <c r="C23" s="16" t="s">
        <v>27</v>
      </c>
      <c r="D23" s="16" t="s">
        <v>28</v>
      </c>
      <c r="E23" s="7" t="n">
        <v>1</v>
      </c>
      <c r="F23" s="16" t="s">
        <v>19</v>
      </c>
      <c r="G23" s="6" t="n">
        <v>78</v>
      </c>
      <c r="H23" s="6" t="n">
        <v>780.2</v>
      </c>
      <c r="I23" s="6" t="n">
        <v>511.31</v>
      </c>
      <c r="J23" s="6" t="n">
        <v>10</v>
      </c>
      <c r="K23" s="6" t="n">
        <v>78</v>
      </c>
      <c r="L23" s="6" t="n">
        <v>68</v>
      </c>
      <c r="M23" s="6" t="n">
        <v>13.3</v>
      </c>
      <c r="N23" s="6" t="n">
        <v>8.72</v>
      </c>
    </row>
    <row collapsed="false" customFormat="false" customHeight="false" hidden="false" ht="12.1" outlineLevel="0" r="24">
      <c r="A24" s="25" t="n">
        <v>45833</v>
      </c>
      <c r="B24" s="16" t="s">
        <v>147</v>
      </c>
      <c r="C24" s="16" t="s">
        <v>16</v>
      </c>
      <c r="D24" s="16" t="s">
        <v>18</v>
      </c>
      <c r="E24" s="7" t="n">
        <v>5000</v>
      </c>
      <c r="F24" s="16" t="s">
        <v>19</v>
      </c>
      <c r="G24" s="6" t="n">
        <v>0.0676</v>
      </c>
      <c r="H24" s="6" t="n">
        <v>0.59</v>
      </c>
      <c r="I24" s="6" t="n">
        <v>0.24</v>
      </c>
      <c r="J24" s="6" t="n">
        <v>44</v>
      </c>
      <c r="K24" s="6" t="n">
        <v>338.19</v>
      </c>
      <c r="L24" s="6" t="n">
        <v>294.19</v>
      </c>
      <c r="M24" s="6" t="n">
        <v>24.2</v>
      </c>
      <c r="N24" s="6" t="n">
        <v>9.97</v>
      </c>
    </row>
    <row collapsed="false" customFormat="false" customHeight="false" hidden="false" ht="12.1" outlineLevel="0" r="25">
      <c r="A25" s="25" t="n">
        <v>45845</v>
      </c>
      <c r="B25" s="16" t="s">
        <v>147</v>
      </c>
      <c r="C25" s="16" t="s">
        <v>24</v>
      </c>
      <c r="D25" s="16" t="s">
        <v>25</v>
      </c>
      <c r="E25" s="7" t="n">
        <v>10</v>
      </c>
      <c r="F25" s="16" t="s">
        <v>19</v>
      </c>
      <c r="G25" s="6" t="n">
        <v>35</v>
      </c>
      <c r="H25" s="6" t="n">
        <v>193.8</v>
      </c>
      <c r="I25" s="6" t="n">
        <v>206.32</v>
      </c>
      <c r="J25" s="6" t="n">
        <v>46</v>
      </c>
      <c r="K25" s="6" t="n">
        <v>350</v>
      </c>
      <c r="L25" s="6" t="n">
        <v>304</v>
      </c>
      <c r="M25" s="6" t="n">
        <v>14.73</v>
      </c>
      <c r="N25" s="6" t="n">
        <v>15.69</v>
      </c>
    </row>
    <row collapsed="false" customFormat="false" customHeight="false" hidden="false" ht="12.1" outlineLevel="0" r="26">
      <c r="A26" s="25" t="n">
        <v>45846</v>
      </c>
      <c r="B26" s="16" t="s">
        <v>147</v>
      </c>
      <c r="C26" s="16" t="s">
        <v>30</v>
      </c>
      <c r="D26" s="16" t="s">
        <v>31</v>
      </c>
      <c r="E26" s="7" t="n">
        <v>1</v>
      </c>
      <c r="F26" s="16" t="s">
        <v>19</v>
      </c>
      <c r="G26" s="6" t="n">
        <v>27.21</v>
      </c>
      <c r="H26" s="6" t="n">
        <v>507.5</v>
      </c>
      <c r="I26" s="6" t="n">
        <v>410.5</v>
      </c>
      <c r="J26" s="6" t="n">
        <v>4</v>
      </c>
      <c r="K26" s="6" t="n">
        <v>27.21</v>
      </c>
      <c r="L26" s="6" t="n">
        <v>23.21</v>
      </c>
      <c r="M26" s="6" t="n">
        <v>5.65</v>
      </c>
      <c r="N26" s="6" t="n">
        <v>4.57</v>
      </c>
    </row>
    <row collapsed="false" customFormat="false" customHeight="false" hidden="false" ht="12.1" outlineLevel="0" r="27">
      <c r="A27" s="25" t="n">
        <v>45856</v>
      </c>
      <c r="B27" s="16" t="s">
        <v>147</v>
      </c>
      <c r="C27" s="16" t="s">
        <v>21</v>
      </c>
      <c r="D27" s="16" t="s">
        <v>22</v>
      </c>
      <c r="E27" s="7" t="n">
        <v>10</v>
      </c>
      <c r="F27" s="16" t="s">
        <v>19</v>
      </c>
      <c r="G27" s="6" t="n">
        <v>34.84</v>
      </c>
      <c r="H27" s="6" t="n">
        <v>308.4</v>
      </c>
      <c r="I27" s="6" t="n">
        <v>129.36</v>
      </c>
      <c r="J27" s="6" t="n">
        <v>45</v>
      </c>
      <c r="K27" s="6" t="n">
        <v>348.4</v>
      </c>
      <c r="L27" s="6" t="n">
        <v>303.4</v>
      </c>
      <c r="M27" s="6" t="n">
        <v>23.45</v>
      </c>
      <c r="N27" s="6" t="n">
        <v>9.84</v>
      </c>
    </row>
    <row collapsed="false" customFormat="false" customHeight="false" hidden="false" ht="12.1" outlineLevel="0" r="28">
      <c r="A28" s="25" t="n">
        <v>45943</v>
      </c>
      <c r="B28" s="16" t="s">
        <v>147</v>
      </c>
      <c r="C28" s="16" t="s">
        <v>30</v>
      </c>
      <c r="D28" s="16" t="s">
        <v>31</v>
      </c>
      <c r="E28" s="7" t="n">
        <v>1</v>
      </c>
      <c r="F28" s="16" t="s">
        <v>19</v>
      </c>
      <c r="G28" s="6" t="n">
        <v>17.3</v>
      </c>
      <c r="H28" s="6" t="n">
        <v>477.45</v>
      </c>
      <c r="I28" s="6" t="n">
        <v>410.5</v>
      </c>
      <c r="J28" s="6" t="n">
        <v>2</v>
      </c>
      <c r="K28" s="6" t="n">
        <v>17.3</v>
      </c>
      <c r="L28" s="6" t="n">
        <v>15.3</v>
      </c>
      <c r="M28" s="6" t="n">
        <v>3.73</v>
      </c>
      <c r="N28" s="6" t="n">
        <v>3.2</v>
      </c>
    </row>
    <row collapsed="false" customFormat="false" customHeight="false" hidden="false" ht="12.1" outlineLevel="0" r="29">
      <c r="A29" s="25" t="n">
        <v>46205</v>
      </c>
      <c r="B29" s="16" t="s">
        <v>147</v>
      </c>
      <c r="C29" s="16" t="s">
        <v>16</v>
      </c>
      <c r="D29" s="16" t="s">
        <v>18</v>
      </c>
      <c r="E29" s="7" t="n">
        <v>5000</v>
      </c>
      <c r="F29" s="16" t="s">
        <v>19</v>
      </c>
      <c r="G29" s="6" t="n">
        <v>0.0385</v>
      </c>
      <c r="H29" s="6" t="n">
        <v>0.5426</v>
      </c>
      <c r="I29" s="6" t="n">
        <v>0.24</v>
      </c>
      <c r="J29" s="6" t="n">
        <v>25</v>
      </c>
      <c r="K29" s="6" t="n">
        <v>192.5</v>
      </c>
      <c r="L29" s="6" t="n">
        <v>167.5</v>
      </c>
      <c r="M29" s="6" t="n">
        <v>13.78</v>
      </c>
      <c r="N29" s="6" t="n">
        <v>6.17</v>
      </c>
    </row>
    <row collapsed="false" customFormat="false" customHeight="false" hidden="false" ht="12.1" outlineLevel="0" r="30">
      <c r="A30" s="25" t="n">
        <v>46209</v>
      </c>
      <c r="B30" s="16" t="s">
        <v>147</v>
      </c>
      <c r="C30" s="16" t="s">
        <v>30</v>
      </c>
      <c r="D30" s="16" t="s">
        <v>31</v>
      </c>
      <c r="E30" s="7" t="n">
        <v>1</v>
      </c>
      <c r="F30" s="16" t="s">
        <v>19</v>
      </c>
      <c r="G30" s="6" t="n">
        <v>28.11</v>
      </c>
      <c r="H30" s="6" t="n">
        <v>403.95</v>
      </c>
      <c r="I30" s="6" t="n">
        <v>410.5</v>
      </c>
      <c r="J30" s="6" t="n">
        <v>4</v>
      </c>
      <c r="K30" s="6" t="n">
        <v>28.11</v>
      </c>
      <c r="L30" s="6" t="n">
        <v>24.11</v>
      </c>
      <c r="M30" s="6" t="n">
        <v>5.87</v>
      </c>
      <c r="N30" s="6" t="n">
        <v>5.97</v>
      </c>
    </row>
    <row collapsed="false" customFormat="false" customHeight="false" hidden="false" ht="12.1" outlineLevel="0" r="31">
      <c r="A31" s="25" t="n">
        <v>46212</v>
      </c>
      <c r="B31" s="16" t="s">
        <v>147</v>
      </c>
      <c r="C31" s="16" t="s">
        <v>24</v>
      </c>
      <c r="D31" s="16" t="s">
        <v>25</v>
      </c>
      <c r="E31" s="7" t="n">
        <v>10</v>
      </c>
      <c r="F31" s="16" t="s">
        <v>19</v>
      </c>
      <c r="G31" s="6" t="n">
        <v>35</v>
      </c>
      <c r="H31" s="6" t="n">
        <v>181.75</v>
      </c>
      <c r="I31" s="6" t="n">
        <v>206.32</v>
      </c>
      <c r="J31" s="6" t="n">
        <v>46</v>
      </c>
      <c r="K31" s="6" t="n">
        <v>350</v>
      </c>
      <c r="L31" s="6" t="n">
        <v>304</v>
      </c>
      <c r="M31" s="6" t="n">
        <v>14.73</v>
      </c>
      <c r="N31" s="6" t="n">
        <v>16.73</v>
      </c>
    </row>
    <row collapsed="false" customFormat="false" customHeight="false" hidden="false" ht="12.1" outlineLevel="0" r="32">
      <c r="A32" s="25" t="n">
        <v>46216</v>
      </c>
      <c r="B32" s="16" t="s">
        <v>147</v>
      </c>
      <c r="C32" s="16" t="s">
        <v>27</v>
      </c>
      <c r="D32" s="16" t="s">
        <v>28</v>
      </c>
      <c r="E32" s="7" t="n">
        <v>1</v>
      </c>
      <c r="F32" s="16" t="s">
        <v>19</v>
      </c>
      <c r="G32" s="6" t="n">
        <v>78</v>
      </c>
      <c r="H32" s="6" t="n">
        <v>500.6</v>
      </c>
      <c r="I32" s="6" t="n">
        <v>511.31</v>
      </c>
      <c r="J32" s="6" t="n">
        <v>10</v>
      </c>
      <c r="K32" s="6" t="n">
        <v>78</v>
      </c>
      <c r="L32" s="6" t="n">
        <v>68</v>
      </c>
      <c r="M32" s="6" t="n">
        <v>13.3</v>
      </c>
      <c r="N32" s="6" t="n">
        <v>13.58</v>
      </c>
    </row>
    <row collapsed="false" customFormat="false" customHeight="false" hidden="false" ht="12.1" outlineLevel="0" r="33">
      <c r="A33" s="25" t="n">
        <v>46223</v>
      </c>
      <c r="B33" s="16" t="s">
        <v>147</v>
      </c>
      <c r="C33" s="16" t="s">
        <v>21</v>
      </c>
      <c r="D33" s="16" t="s">
        <v>22</v>
      </c>
      <c r="E33" s="7" t="n">
        <v>10</v>
      </c>
      <c r="F33" s="16" t="s">
        <v>19</v>
      </c>
      <c r="G33" s="6" t="n">
        <v>37.64</v>
      </c>
      <c r="H33" s="6" t="n">
        <v>263.26</v>
      </c>
      <c r="I33" s="6" t="n">
        <v>129.36</v>
      </c>
      <c r="J33" s="6" t="n">
        <v>49</v>
      </c>
      <c r="K33" s="6" t="n">
        <v>376.4</v>
      </c>
      <c r="L33" s="6" t="n">
        <v>327.4</v>
      </c>
      <c r="M33" s="6" t="n">
        <v>25.31</v>
      </c>
      <c r="N33" s="6" t="n">
        <v>12.44</v>
      </c>
    </row>
  </sheetData>
  <autoFilter ref="A1:N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61</v>
      </c>
      <c r="B1" s="26" t="s">
        <v>137</v>
      </c>
      <c r="C1" s="26" t="s">
        <v>0</v>
      </c>
      <c r="D1" s="26" t="s">
        <v>2</v>
      </c>
      <c r="E1" s="26" t="s">
        <v>138</v>
      </c>
      <c r="F1" s="26" t="s">
        <v>148</v>
      </c>
      <c r="G1" s="26" t="s">
        <v>149</v>
      </c>
      <c r="H1" s="26" t="s">
        <v>65</v>
      </c>
      <c r="I1" s="26" t="s">
        <v>150</v>
      </c>
      <c r="J1" s="26" t="s">
        <v>151</v>
      </c>
      <c r="K1" s="26" t="s">
        <v>152</v>
      </c>
      <c r="L1" s="26" t="s">
        <v>153</v>
      </c>
      <c r="M1" s="26" t="s">
        <v>154</v>
      </c>
      <c r="N1" s="26" t="s">
        <v>155</v>
      </c>
      <c r="O1" s="26" t="s">
        <v>156</v>
      </c>
    </row>
    <row collapsed="false" customFormat="false" customHeight="false" hidden="false" ht="12.1" outlineLevel="0" r="2">
      <c r="A2" s="27" t="n">
        <v>44679</v>
      </c>
      <c r="B2" s="16" t="s">
        <v>147</v>
      </c>
      <c r="C2" s="16" t="s">
        <v>16</v>
      </c>
      <c r="D2" s="16" t="s">
        <v>18</v>
      </c>
      <c r="E2" s="17" t="n">
        <v>5000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1554</v>
      </c>
      <c r="J2" s="17" t="n">
        <v>0.243146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44679</v>
      </c>
      <c r="B3" s="16" t="s">
        <v>147</v>
      </c>
      <c r="C3" s="16" t="s">
        <v>21</v>
      </c>
      <c r="D3" s="16" t="s">
        <v>22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1554</v>
      </c>
      <c r="J3" s="17" t="n">
        <v>129.357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44679</v>
      </c>
      <c r="B4" s="16" t="s">
        <v>147</v>
      </c>
      <c r="C4" s="16" t="s">
        <v>24</v>
      </c>
      <c r="D4" s="16" t="s">
        <v>25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1554</v>
      </c>
      <c r="J4" s="17" t="n">
        <v>206.324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44679</v>
      </c>
      <c r="B5" s="16" t="s">
        <v>147</v>
      </c>
      <c r="C5" s="16" t="s">
        <v>27</v>
      </c>
      <c r="D5" s="16" t="s">
        <v>28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1554</v>
      </c>
      <c r="J5" s="17" t="n">
        <v>511.31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44679</v>
      </c>
      <c r="B6" s="16" t="s">
        <v>147</v>
      </c>
      <c r="C6" s="16" t="s">
        <v>30</v>
      </c>
      <c r="D6" s="16" t="s">
        <v>31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1554</v>
      </c>
      <c r="J6" s="17" t="n">
        <v>410.5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 t="n">
        <v>44938</v>
      </c>
      <c r="B7" s="16" t="s">
        <v>147</v>
      </c>
      <c r="C7" s="16" t="s">
        <v>33</v>
      </c>
      <c r="D7" s="16" t="s">
        <v>34</v>
      </c>
      <c r="E7" s="17" t="n">
        <v>6701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1296</v>
      </c>
      <c r="J7" s="17" t="n">
        <v>0.08736</v>
      </c>
      <c r="K7" s="6" t="s">
        <f>=Портфель!F7*Портфель!$Q$13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7" t="n">
        <v>44679</v>
      </c>
      <c r="B8" s="16" t="s">
        <v>147</v>
      </c>
      <c r="C8" s="16" t="s">
        <v>36</v>
      </c>
      <c r="D8" s="16" t="s">
        <v>37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1554</v>
      </c>
      <c r="J8" s="17" t="n">
        <v>709.92</v>
      </c>
      <c r="K8" s="6" t="s">
        <f>=Портфель!F8*Портфель!$Q$13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7" t="n">
        <v>44679</v>
      </c>
      <c r="B9" s="16" t="s">
        <v>147</v>
      </c>
      <c r="C9" s="16" t="s">
        <v>39</v>
      </c>
      <c r="D9" s="16" t="s">
        <v>40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1554</v>
      </c>
      <c r="J9" s="17" t="n">
        <v>80.698</v>
      </c>
      <c r="K9" s="6" t="s">
        <f>=Портфель!F9*Портфель!$Q$13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7" t="n">
        <v>44679</v>
      </c>
      <c r="B10" s="16" t="s">
        <v>147</v>
      </c>
      <c r="C10" s="16" t="s">
        <v>42</v>
      </c>
      <c r="D10" s="16" t="s">
        <v>43</v>
      </c>
      <c r="E10" s="17" t="n">
        <v>100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1554</v>
      </c>
      <c r="J10" s="17" t="n">
        <v>9.3556</v>
      </c>
      <c r="K10" s="6" t="s">
        <f>=Портфель!F10*Портфель!$Q$13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7" t="n">
        <v>44679</v>
      </c>
      <c r="B11" s="16" t="s">
        <v>147</v>
      </c>
      <c r="C11" s="16" t="s">
        <v>45</v>
      </c>
      <c r="D11" s="16" t="s">
        <v>46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1554</v>
      </c>
      <c r="J11" s="17" t="n">
        <v>230.34</v>
      </c>
      <c r="K11" s="6" t="s">
        <f>=Портфель!F11*Портфель!$Q$13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7" t="n">
        <v>44679</v>
      </c>
      <c r="B12" s="16" t="s">
        <v>147</v>
      </c>
      <c r="C12" s="16" t="s">
        <v>50</v>
      </c>
      <c r="D12" s="16" t="s">
        <v>52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1554</v>
      </c>
      <c r="J12" s="17" t="n">
        <v>94.17</v>
      </c>
      <c r="K12" s="6" t="s">
        <f>=Портфель!F13*Портфель!$Q$13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7"/>
      <c r="B13" s="16"/>
      <c r="C13" s="16"/>
      <c r="D13" s="16"/>
      <c r="E13" s="17"/>
      <c r="F13" s="7"/>
      <c r="G13" s="17"/>
      <c r="H13" s="16"/>
      <c r="I13" s="7"/>
      <c r="J13" s="17"/>
      <c r="K13" s="4" t="s">
        <v>59</v>
      </c>
      <c r="L13" s="8" t="s">
        <f>=SUBTOTAL(109,L2:L12)</f>
      </c>
      <c r="M13" s="8" t="s">
        <f>=SUBTOTAL(109,M2:M12)</f>
      </c>
      <c r="N13" s="8" t="s">
        <f>=MAX(0,M13*0.13)</f>
      </c>
    </row>
  </sheetData>
  <autoFilter ref="A1:O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157</v>
      </c>
      <c r="D1" s="26" t="s">
        <v>158</v>
      </c>
      <c r="E1" s="26" t="s">
        <v>141</v>
      </c>
      <c r="F1" s="26" t="s">
        <v>159</v>
      </c>
      <c r="G1" s="26" t="s">
        <v>138</v>
      </c>
      <c r="H1" s="26" t="s">
        <v>160</v>
      </c>
      <c r="I1" s="26" t="s">
        <v>161</v>
      </c>
      <c r="J1" s="26" t="s">
        <v>162</v>
      </c>
      <c r="K1" s="26" t="s">
        <v>163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2026-07-30T09:30:16.00Z</dcterms:created>
  <dc:creator>izi-invest.ru</dc:creator>
  <cp:revision>0</cp:revision>
</cp:coreProperties>
</file>