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Сделки" sheetId="3" state="visible" r:id="rId4"/>
    <sheet name="Возраст" sheetId="4" state="visible" r:id="rId5"/>
    <sheet name="FIFO" sheetId="5" state="visible" r:id="rId6"/>
  </sheets>
  <calcPr iterateCount="100" refMode="A1" iterate="false" iterateDelta="0.001"/>
</workbook>
</file>

<file path=xl/sharedStrings.xml><?xml version="1.0" encoding="utf-8"?>
<sst xmlns="http://schemas.openxmlformats.org/spreadsheetml/2006/main" count="150" uniqueCount="89">
  <si>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</si>
  <si>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</si>
  <si>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</si>
  <si>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</si>
  <si>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</si>
  <si>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</si>
  <si>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</si>
  <si>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</si>
  <si>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</si>
  <si>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</si>
  <si>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</si>
  <si>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</si>
  <si>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</si>
  <si>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</si>
  <si>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</si>
  <si>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</si>
  <si>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RUR</t>
  </si>
  <si>
    <t>Рубль</t>
  </si>
  <si>
    <t>AMD</t>
  </si>
  <si>
    <t>HKD</t>
  </si>
  <si>
    <t>Гонконгский доллар</t>
  </si>
  <si>
    <t>BYN</t>
  </si>
  <si>
    <t>CNY</t>
  </si>
  <si>
    <t>Юань</t>
  </si>
  <si>
    <t>CAD</t>
  </si>
  <si>
    <t>Сумма по валютам:</t>
  </si>
  <si>
    <t>CHF</t>
  </si>
  <si>
    <t>Сумма:</t>
  </si>
  <si>
    <t>EUR</t>
  </si>
  <si>
    <t>GBP</t>
  </si>
  <si>
    <t>GLD</t>
  </si>
  <si>
    <t>JPY</t>
  </si>
  <si>
    <t>KZT</t>
  </si>
  <si>
    <t>SLV</t>
  </si>
  <si>
    <t>TRY</t>
  </si>
  <si>
    <t>UAH</t>
  </si>
  <si>
    <t>USD</t>
  </si>
  <si>
    <t>Дата</t>
  </si>
  <si>
    <t>Примечание</t>
  </si>
  <si>
    <t>.</t>
  </si>
  <si>
    <t>..</t>
  </si>
  <si>
    <t>d</t>
  </si>
  <si>
    <t>s</t>
  </si>
  <si>
    <t>ds</t>
  </si>
  <si>
    <t>Перевод {VO80150} Cash Dividend DE000BAY0017 BAYER AG - ORD SHS TAX 0.00 EUR (данные из сделок)</t>
  </si>
  <si>
    <t>Перевод {VO80150} Cash Dividend DE000BASF111 BASF - ORD SHS TAX 0.00 EUR (данные из сделок)</t>
  </si>
  <si>
    <t>Перевод Возврат средств по дог. № 4266371 от 20.03.2022. Сорокин Виктор Вячеславович. Без НДС</t>
  </si>
  <si>
    <t>Баланс сейчас</t>
  </si>
  <si>
    <t>XIRR</t>
  </si>
  <si>
    <t>Сред.взвеш.сумм.</t>
  </si>
  <si>
    <t>Полный доход, RUR</t>
  </si>
  <si>
    <t>Сред.год.дох.</t>
  </si>
  <si>
    <t>Операция</t>
  </si>
  <si>
    <t>Комиссия банка</t>
  </si>
  <si>
    <t>Комиссия ТС</t>
  </si>
  <si>
    <t>Комментарий</t>
  </si>
  <si>
    <t>yield</t>
  </si>
  <si>
    <t>Перевод Выплата по поручению клиента в рамках Акция в подарок в соответствии с Правилами проведения акции.</t>
  </si>
  <si>
    <t>dohod</t>
  </si>
  <si>
    <t>Перевод {VO80150} Cash Dividend DE000BAY0017 BAYER AG - ORD SHS TAX 0.00 EUR</t>
  </si>
  <si>
    <t>Перевод {VO80150} Cash Dividend DE000BASF111 BASF - ORD SHS TAX 0.00 EUR</t>
  </si>
  <si>
    <t>Продажа валюты HKD</t>
  </si>
  <si>
    <t>sell</t>
  </si>
  <si>
    <t>output</t>
  </si>
  <si>
    <t>commission</t>
  </si>
  <si>
    <t>Комиссия  Банка за сделки, совершенные по поручению клиента об. от 1 до 50 лотов</t>
  </si>
  <si>
    <t>Продажа валюты CNY</t>
  </si>
  <si>
    <t>Покупка валюты CNY</t>
  </si>
  <si>
    <t>buy</t>
  </si>
  <si>
    <t>Остаток:</t>
  </si>
  <si>
    <t>Портфель</t>
  </si>
  <si>
    <t>Кол.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</si>
  <si>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</si>
  <si>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</si>
  <si>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</si>
  <si>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</si>
  <si>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</si>
  <si>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</si>
  <si>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</si>
  <si>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</si>
  <si>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</si>
  <si>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</si>
  <si>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</si>
  <si>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покупки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</si>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</sst>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8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DED8D7"/>
      </patternFill>
    </fill>
    <fill>
      <patternFill patternType="solid">
        <fgColor rgb="FFFFEDD3"/>
      </patternFill>
    </fill>
    <fill>
      <patternFill patternType="solid">
        <fgColor rgb="FFFCE7FF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41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7" fontId="0" numFmtId="172"/>
    <xf applyAlignment="false" applyBorder="false" applyFont="true" applyProtection="false" borderId="1" fillId="7" fontId="0" numFmtId="164"/>
    <xf applyAlignment="false" applyBorder="false" applyFont="true" applyProtection="false" borderId="1" fillId="7" fontId="0" numFmtId="166"/>
    <xf applyAlignment="false" applyBorder="false" applyFont="true" applyProtection="false" borderId="1" fillId="7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3</v>
      </c>
      <c r="C2" s="16" t="s">
        <v>17</v>
      </c>
      <c r="D2" s="16" t="s">
        <v>16</v>
      </c>
      <c r="E2" s="7" t="n">
        <v>-63.3</v>
      </c>
      <c r="F2" s="6" t="n">
        <v>1</v>
      </c>
      <c r="G2" s="17" t="n">
        <v>0</v>
      </c>
      <c r="H2" s="6" t="n">
        <v>0</v>
      </c>
      <c r="I2" s="16"/>
      <c r="J2" s="6" t="s">
        <f>=E2*F2</f>
      </c>
      <c r="K2" s="17"/>
      <c r="L2" s="6"/>
      <c r="M2" s="17"/>
      <c r="N2" s="16"/>
      <c r="O2" s="16" t="s">
        <v>18</v>
      </c>
      <c r="P2" s="17" t="n">
        <v>0.222625</v>
      </c>
      <c r="Q2" s="6" t="s">
        <f>=P2/$P$13</f>
      </c>
    </row>
    <row collapsed="false" customFormat="false" customHeight="false" hidden="false" ht="12.1" outlineLevel="0" r="3">
      <c r="A3" s="16" t="s">
        <v>19</v>
      </c>
      <c r="B3" s="16" t="s">
        <v>3</v>
      </c>
      <c r="C3" s="16" t="s">
        <v>20</v>
      </c>
      <c r="D3" s="16" t="s">
        <v>16</v>
      </c>
      <c r="E3" s="7" t="n">
        <v>-5000</v>
      </c>
      <c r="F3" s="6" t="n">
        <v>10.1292</v>
      </c>
      <c r="G3" s="17" t="n">
        <v>0</v>
      </c>
      <c r="H3" s="6" t="n">
        <v>0</v>
      </c>
      <c r="I3" s="16"/>
      <c r="J3" s="6" t="s">
        <f>=E3*F3</f>
      </c>
      <c r="K3" s="17"/>
      <c r="L3" s="6"/>
      <c r="M3" s="17"/>
      <c r="N3" s="16"/>
      <c r="O3" s="16" t="s">
        <v>21</v>
      </c>
      <c r="P3" s="17" t="n">
        <v>27.16</v>
      </c>
      <c r="Q3" s="6" t="s">
        <f>=P3/$P$13</f>
      </c>
    </row>
    <row collapsed="false" customFormat="false" customHeight="false" hidden="false" ht="12.1" outlineLevel="0" r="4">
      <c r="A4" s="16" t="s">
        <v>22</v>
      </c>
      <c r="B4" s="16" t="s">
        <v>3</v>
      </c>
      <c r="C4" s="16" t="s">
        <v>23</v>
      </c>
      <c r="D4" s="16" t="s">
        <v>16</v>
      </c>
      <c r="E4" s="7" t="n">
        <v>-4</v>
      </c>
      <c r="F4" s="6" t="n">
        <v>11.7694</v>
      </c>
      <c r="G4" s="17" t="n">
        <v>0</v>
      </c>
      <c r="H4" s="6" t="n">
        <v>0</v>
      </c>
      <c r="I4" s="16"/>
      <c r="J4" s="6" t="s">
        <f>=E4*F4</f>
      </c>
      <c r="K4" s="17"/>
      <c r="L4" s="6"/>
      <c r="M4" s="17"/>
      <c r="N4" s="16"/>
      <c r="O4" s="16" t="s">
        <v>24</v>
      </c>
      <c r="P4" s="17" t="n">
        <v>56.690946707569</v>
      </c>
      <c r="Q4" s="6" t="s">
        <f>=P4/$P$13</f>
      </c>
    </row>
    <row collapsed="false" customFormat="false" customHeight="false" hidden="false" ht="12.1" outlineLevel="0" r="5">
      <c r="A5" s="16"/>
      <c r="B5" s="16"/>
      <c r="C5" s="16"/>
      <c r="D5" s="16"/>
      <c r="E5" s="7"/>
      <c r="F5" s="6"/>
      <c r="G5" s="4"/>
      <c r="H5" s="4" t="s">
        <v>25</v>
      </c>
      <c r="I5" s="4"/>
      <c r="J5" s="5" t="s">
        <f>=SUM(J2:J4)</f>
      </c>
      <c r="K5" s="4"/>
      <c r="L5" s="4"/>
      <c r="M5" s="10" t="s">
        <f>=J5/J6</f>
      </c>
      <c r="N5" s="16"/>
      <c r="O5" s="16" t="s">
        <v>26</v>
      </c>
      <c r="P5" s="17" t="n">
        <v>98.5413</v>
      </c>
      <c r="Q5" s="6" t="s">
        <f>=P5/$P$13</f>
      </c>
    </row>
    <row collapsed="false" customFormat="false" customHeight="false" hidden="false" ht="12.1" outlineLevel="0" r="6">
      <c r="A6" s="16"/>
      <c r="B6" s="16"/>
      <c r="C6" s="16"/>
      <c r="D6" s="16"/>
      <c r="E6" s="7"/>
      <c r="F6" s="6"/>
      <c r="G6" s="4"/>
      <c r="H6" s="4" t="s">
        <v>27</v>
      </c>
      <c r="I6" s="4"/>
      <c r="J6" s="5" t="s">
        <f>=J5</f>
      </c>
      <c r="K6" s="17"/>
      <c r="L6" s="6"/>
      <c r="M6" s="17"/>
      <c r="N6" s="16"/>
      <c r="O6" s="16" t="s">
        <v>22</v>
      </c>
      <c r="P6" s="17" t="n">
        <v>11.7694</v>
      </c>
      <c r="Q6" s="6" t="s">
        <f>=P6/$P$13</f>
      </c>
    </row>
    <row collapsed="false" customFormat="false" customHeight="false" hidden="false" ht="12.1" outlineLevel="0" r="7">
      <c r="A7" s="16"/>
      <c r="B7" s="16"/>
      <c r="C7" s="16"/>
      <c r="D7" s="16"/>
      <c r="E7" s="7"/>
      <c r="F7" s="6"/>
      <c r="G7" s="17"/>
      <c r="H7" s="6"/>
      <c r="I7" s="16"/>
      <c r="J7" s="6"/>
      <c r="K7" s="17"/>
      <c r="L7" s="6"/>
      <c r="M7" s="17"/>
      <c r="N7" s="16"/>
      <c r="O7" s="16" t="s">
        <v>28</v>
      </c>
      <c r="P7" s="17" t="n">
        <v>91.1925</v>
      </c>
      <c r="Q7" s="6" t="s">
        <f>=P7/$P$13</f>
      </c>
    </row>
    <row collapsed="false" customFormat="false" customHeight="false" hidden="false" ht="12.1" outlineLevel="0" r="8">
      <c r="A8" s="16"/>
      <c r="B8" s="16"/>
      <c r="C8" s="16"/>
      <c r="D8" s="16"/>
      <c r="E8" s="7"/>
      <c r="F8" s="6"/>
      <c r="G8" s="17"/>
      <c r="H8" s="6"/>
      <c r="I8" s="16"/>
      <c r="J8" s="6"/>
      <c r="K8" s="17"/>
      <c r="L8" s="6"/>
      <c r="M8" s="17"/>
      <c r="N8" s="16"/>
      <c r="O8" s="16" t="s">
        <v>29</v>
      </c>
      <c r="P8" s="17" t="n">
        <v>106.68</v>
      </c>
      <c r="Q8" s="6" t="s">
        <f>=P8/$P$13</f>
      </c>
    </row>
    <row collapsed="false" customFormat="false" customHeight="false" hidden="false" ht="12.1" outlineLevel="0" r="9">
      <c r="A9" s="16"/>
      <c r="B9" s="16"/>
      <c r="C9" s="16"/>
      <c r="D9" s="16"/>
      <c r="E9" s="7"/>
      <c r="F9" s="6"/>
      <c r="G9" s="17"/>
      <c r="H9" s="6"/>
      <c r="I9" s="16"/>
      <c r="J9" s="6"/>
      <c r="K9" s="17"/>
      <c r="L9" s="6"/>
      <c r="M9" s="17"/>
      <c r="N9" s="16"/>
      <c r="O9" s="16" t="s">
        <v>30</v>
      </c>
      <c r="P9" s="17" t="n">
        <v>10282</v>
      </c>
      <c r="Q9" s="6" t="s">
        <f>=P9/$P$13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17"/>
      <c r="H10" s="6"/>
      <c r="I10" s="16"/>
      <c r="J10" s="6"/>
      <c r="K10" s="17"/>
      <c r="L10" s="6"/>
      <c r="M10" s="17"/>
      <c r="N10" s="16"/>
      <c r="O10" s="16" t="s">
        <v>19</v>
      </c>
      <c r="P10" s="17" t="n">
        <v>10.1292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17"/>
      <c r="H11" s="6"/>
      <c r="I11" s="16"/>
      <c r="J11" s="6"/>
      <c r="K11" s="17"/>
      <c r="L11" s="6"/>
      <c r="M11" s="17"/>
      <c r="N11" s="16"/>
      <c r="O11" s="16" t="s">
        <v>31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17"/>
      <c r="H12" s="6"/>
      <c r="I12" s="16"/>
      <c r="J12" s="6"/>
      <c r="K12" s="17"/>
      <c r="L12" s="6"/>
      <c r="M12" s="17"/>
      <c r="N12" s="16"/>
      <c r="O12" s="16" t="s">
        <v>32</v>
      </c>
      <c r="P12" s="17" t="n">
        <v>0.17425</v>
      </c>
      <c r="Q12" s="6" t="s">
        <f>=P12/$P$13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17"/>
      <c r="H13" s="6"/>
      <c r="I13" s="16"/>
      <c r="J13" s="6"/>
      <c r="K13" s="17"/>
      <c r="L13" s="6"/>
      <c r="M13" s="17"/>
      <c r="N13" s="16"/>
      <c r="O13" s="16" t="s">
        <v>16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17"/>
      <c r="H14" s="6"/>
      <c r="I14" s="16"/>
      <c r="J14" s="6"/>
      <c r="K14" s="17"/>
      <c r="L14" s="6"/>
      <c r="M14" s="17"/>
      <c r="N14" s="16"/>
      <c r="O14" s="16" t="s">
        <v>33</v>
      </c>
      <c r="P14" s="17" t="n">
        <v>143.6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34</v>
      </c>
      <c r="P15" s="17" t="n">
        <v>1.658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35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36</v>
      </c>
      <c r="P17" s="17" t="n">
        <v>79.4637</v>
      </c>
      <c r="Q17" s="6" t="s">
        <f>=P17/$P$13</f>
      </c>
    </row>
  </sheetData>
  <mergeCells>
    <mergeCell ref="H5:I5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37</v>
      </c>
      <c r="B1" s="18" t="s">
        <v>9</v>
      </c>
      <c r="C1" s="18" t="s">
        <v>38</v>
      </c>
      <c r="D1" s="18" t="s">
        <v>39</v>
      </c>
      <c r="E1" s="18" t="s">
        <v>40</v>
      </c>
      <c r="F1" s="18" t="s">
        <v>41</v>
      </c>
      <c r="G1" s="18" t="s">
        <v>42</v>
      </c>
      <c r="H1" s="18" t="s">
        <v>43</v>
      </c>
    </row>
    <row collapsed="false" customFormat="false" customHeight="false" hidden="false" ht="12.1" outlineLevel="0" r="2">
      <c r="A2" s="13" t="n">
        <v>45217.600787037</v>
      </c>
      <c r="B2" s="6" t="n">
        <v>8.67</v>
      </c>
      <c r="C2" s="16" t="s">
        <v>44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45217.607743056</v>
      </c>
      <c r="B3" s="6" t="n">
        <v>1.59</v>
      </c>
      <c r="C3" s="16" t="s">
        <v>45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45280.438032407</v>
      </c>
      <c r="B4" s="6" t="n">
        <v>-57731.78</v>
      </c>
      <c r="C4" s="16" t="s">
        <v>46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2" t="n">
        <v>46235</v>
      </c>
      <c r="B5" s="5" t="n">
        <v>50756.38</v>
      </c>
      <c r="C5" s="14" t="s">
        <v>47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/>
      <c r="B6" s="9" t="s">
        <f>=XIRR(B2:B5,A2:A5)</f>
      </c>
      <c r="C6" s="16" t="s">
        <v>48</v>
      </c>
      <c r="D6" s="16"/>
      <c r="E6" s="16"/>
      <c r="F6" s="7"/>
      <c r="G6" s="2" t="s">
        <v>49</v>
      </c>
      <c r="H6" s="6" t="s">
        <f>=SUM(I2:H5)/365</f>
      </c>
    </row>
    <row collapsed="false" customFormat="false" customHeight="false" hidden="false" ht="12.1" outlineLevel="0" r="7">
      <c r="A7" s="13"/>
      <c r="B7" s="5" t="s">
        <f>=-SUM(B2:B5)</f>
      </c>
      <c r="C7" s="16" t="s">
        <v>50</v>
      </c>
      <c r="D7" s="16"/>
      <c r="E7" s="16"/>
      <c r="F7" s="7"/>
      <c r="G7" s="14" t="s">
        <v>51</v>
      </c>
      <c r="H7" s="9" t="s">
        <f>=B7/H6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37</v>
      </c>
      <c r="B1" s="18" t="s">
        <v>0</v>
      </c>
      <c r="C1" s="18" t="s">
        <v>2</v>
      </c>
      <c r="D1" s="18" t="s">
        <v>52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53</v>
      </c>
      <c r="L1" s="18" t="s">
        <v>54</v>
      </c>
      <c r="M1" s="18" t="s">
        <v>16</v>
      </c>
      <c r="N1" s="18" t="s">
        <v>19</v>
      </c>
      <c r="O1" s="18" t="s">
        <v>22</v>
      </c>
      <c r="P1" s="18" t="s">
        <v>55</v>
      </c>
    </row>
    <row collapsed="false" customFormat="false" customHeight="false" hidden="false" ht="12.1" outlineLevel="0" r="2">
      <c r="A2" s="21" t="n">
        <v>44888.779189815</v>
      </c>
      <c r="B2" s="22" t="s">
        <v>56</v>
      </c>
      <c r="C2" s="22" t="s">
        <v>57</v>
      </c>
      <c r="D2" s="22" t="s">
        <v>58</v>
      </c>
      <c r="E2" s="22" t="s">
        <v>58</v>
      </c>
      <c r="F2" s="22" t="s">
        <v>16</v>
      </c>
      <c r="G2" s="23" t="n">
        <v>1</v>
      </c>
      <c r="H2" s="24" t="n">
        <v>985.25</v>
      </c>
      <c r="I2" s="24" t="n">
        <v>985.25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4"/>
      <c r="O2" s="24"/>
      <c r="P2" s="22"/>
    </row>
    <row collapsed="false" customFormat="false" customHeight="false" hidden="false" ht="12.1" outlineLevel="0" r="3">
      <c r="A3" s="21" t="n">
        <v>45217.600787037</v>
      </c>
      <c r="B3" s="22" t="s">
        <v>58</v>
      </c>
      <c r="C3" s="22" t="s">
        <v>59</v>
      </c>
      <c r="D3" s="22" t="s">
        <v>58</v>
      </c>
      <c r="E3" s="22" t="s">
        <v>58</v>
      </c>
      <c r="F3" s="22" t="s">
        <v>16</v>
      </c>
      <c r="G3" s="23" t="n">
        <v>1</v>
      </c>
      <c r="H3" s="24" t="n">
        <v>8.67</v>
      </c>
      <c r="I3" s="24" t="n">
        <v>8.67</v>
      </c>
      <c r="J3" s="24" t="n">
        <v>0</v>
      </c>
      <c r="K3" s="24" t="n">
        <v>-0</v>
      </c>
      <c r="L3" s="24" t="n">
        <v>-0</v>
      </c>
      <c r="M3" s="6" t="s">
        <f>=I3+J3+K3+L3</f>
      </c>
      <c r="N3" s="24"/>
      <c r="O3" s="24"/>
      <c r="P3" s="22"/>
    </row>
    <row collapsed="false" customFormat="false" customHeight="false" hidden="false" ht="12.1" outlineLevel="0" r="4">
      <c r="A4" s="21" t="n">
        <v>45217.607743056</v>
      </c>
      <c r="B4" s="22" t="s">
        <v>58</v>
      </c>
      <c r="C4" s="22" t="s">
        <v>60</v>
      </c>
      <c r="D4" s="22" t="s">
        <v>58</v>
      </c>
      <c r="E4" s="22" t="s">
        <v>58</v>
      </c>
      <c r="F4" s="22" t="s">
        <v>16</v>
      </c>
      <c r="G4" s="23" t="n">
        <v>1</v>
      </c>
      <c r="H4" s="24" t="n">
        <v>1.59</v>
      </c>
      <c r="I4" s="24" t="n">
        <v>1.59</v>
      </c>
      <c r="J4" s="24" t="n">
        <v>0</v>
      </c>
      <c r="K4" s="24" t="n">
        <v>-0</v>
      </c>
      <c r="L4" s="24" t="n">
        <v>-0</v>
      </c>
      <c r="M4" s="6" t="s">
        <f>=I4+J4+K4+L4</f>
      </c>
      <c r="N4" s="24"/>
      <c r="O4" s="24"/>
      <c r="P4" s="22"/>
    </row>
    <row collapsed="false" customFormat="false" customHeight="false" hidden="false" ht="12.1" outlineLevel="0" r="5">
      <c r="A5" s="25" t="n">
        <v>45279.486099537</v>
      </c>
      <c r="B5" s="26" t="s">
        <v>19</v>
      </c>
      <c r="C5" s="26" t="s">
        <v>61</v>
      </c>
      <c r="D5" s="26" t="s">
        <v>62</v>
      </c>
      <c r="E5" s="26" t="s">
        <v>62</v>
      </c>
      <c r="F5" s="26" t="s">
        <v>16</v>
      </c>
      <c r="G5" s="27" t="n">
        <v>-5000</v>
      </c>
      <c r="H5" s="28" t="n">
        <v>11.34</v>
      </c>
      <c r="I5" s="28" t="n">
        <v>56700</v>
      </c>
      <c r="J5" s="28" t="n">
        <v>0</v>
      </c>
      <c r="K5" s="28" t="n">
        <v>-28.35</v>
      </c>
      <c r="L5" s="28" t="n">
        <v>-0</v>
      </c>
      <c r="M5" s="6" t="s">
        <f>=I5+J5+K5+L5</f>
      </c>
      <c r="N5" s="28"/>
      <c r="O5" s="28"/>
      <c r="P5" s="26"/>
    </row>
    <row collapsed="false" customFormat="false" customHeight="false" hidden="false" ht="12.1" outlineLevel="0" r="6">
      <c r="A6" s="29" t="n">
        <v>45280.438032407</v>
      </c>
      <c r="B6" s="30" t="s">
        <v>63</v>
      </c>
      <c r="C6" s="30" t="s">
        <v>46</v>
      </c>
      <c r="D6" s="30" t="s">
        <v>63</v>
      </c>
      <c r="E6" s="30" t="s">
        <v>63</v>
      </c>
      <c r="F6" s="30" t="s">
        <v>16</v>
      </c>
      <c r="G6" s="31" t="n">
        <v>1</v>
      </c>
      <c r="H6" s="32" t="n">
        <v>-57731.78</v>
      </c>
      <c r="I6" s="32" t="n">
        <v>-57731.78</v>
      </c>
      <c r="J6" s="32" t="n">
        <v>0</v>
      </c>
      <c r="K6" s="32" t="n">
        <v>-0</v>
      </c>
      <c r="L6" s="32" t="n">
        <v>-0</v>
      </c>
      <c r="M6" s="6" t="s">
        <f>=I6+J6+K6+L6</f>
      </c>
      <c r="N6" s="32"/>
      <c r="O6" s="32"/>
      <c r="P6" s="30"/>
    </row>
    <row collapsed="false" customFormat="false" customHeight="false" hidden="false" ht="12.1" outlineLevel="0" r="7">
      <c r="A7" s="33" t="n">
        <v>45281.248819444</v>
      </c>
      <c r="B7" s="34" t="s">
        <v>64</v>
      </c>
      <c r="C7" s="34" t="s">
        <v>65</v>
      </c>
      <c r="D7" s="34" t="s">
        <v>64</v>
      </c>
      <c r="E7" s="34" t="s">
        <v>64</v>
      </c>
      <c r="F7" s="34" t="s">
        <v>16</v>
      </c>
      <c r="G7" s="35" t="n">
        <v>1</v>
      </c>
      <c r="H7" s="36" t="n">
        <v>-50</v>
      </c>
      <c r="I7" s="36" t="n">
        <v>-50</v>
      </c>
      <c r="J7" s="36" t="n">
        <v>0</v>
      </c>
      <c r="K7" s="36" t="n">
        <v>-0</v>
      </c>
      <c r="L7" s="36" t="n">
        <v>-0</v>
      </c>
      <c r="M7" s="6" t="s">
        <f>=I7+J7+K7+L7</f>
      </c>
      <c r="N7" s="36"/>
      <c r="O7" s="36"/>
      <c r="P7" s="34"/>
    </row>
    <row collapsed="false" customFormat="false" customHeight="false" hidden="false" ht="12.1" outlineLevel="0" r="8">
      <c r="A8" s="25" t="n">
        <v>45281.753321759</v>
      </c>
      <c r="B8" s="26" t="s">
        <v>22</v>
      </c>
      <c r="C8" s="26" t="s">
        <v>66</v>
      </c>
      <c r="D8" s="26" t="s">
        <v>62</v>
      </c>
      <c r="E8" s="26" t="s">
        <v>62</v>
      </c>
      <c r="F8" s="26" t="s">
        <v>16</v>
      </c>
      <c r="G8" s="27" t="n">
        <v>-4</v>
      </c>
      <c r="H8" s="28" t="n">
        <v>12.72715</v>
      </c>
      <c r="I8" s="28" t="n">
        <v>50.91</v>
      </c>
      <c r="J8" s="28" t="n">
        <v>0</v>
      </c>
      <c r="K8" s="28" t="n">
        <v>-0</v>
      </c>
      <c r="L8" s="28" t="n">
        <v>-0</v>
      </c>
      <c r="M8" s="6" t="s">
        <f>=I8+J8+K8+L8</f>
      </c>
      <c r="N8" s="28"/>
      <c r="O8" s="28"/>
      <c r="P8" s="26"/>
    </row>
    <row collapsed="false" customFormat="false" customHeight="false" hidden="false" ht="12.1" outlineLevel="0" r="9">
      <c r="A9" s="25" t="n">
        <v>45281.753321759</v>
      </c>
      <c r="B9" s="26" t="s">
        <v>22</v>
      </c>
      <c r="C9" s="26" t="s">
        <v>67</v>
      </c>
      <c r="D9" s="26" t="s">
        <v>68</v>
      </c>
      <c r="E9" s="26" t="s">
        <v>68</v>
      </c>
      <c r="F9" s="26" t="s">
        <v>16</v>
      </c>
      <c r="G9" s="27" t="n">
        <v>4</v>
      </c>
      <c r="H9" s="28" t="n">
        <v>12.73515</v>
      </c>
      <c r="I9" s="28" t="n">
        <v>-50.94</v>
      </c>
      <c r="J9" s="28" t="n">
        <v>-0</v>
      </c>
      <c r="K9" s="28" t="n">
        <v>-0</v>
      </c>
      <c r="L9" s="28" t="n">
        <v>-0</v>
      </c>
      <c r="M9" s="6" t="s">
        <f>=I9+J9+K9+L9</f>
      </c>
      <c r="N9" s="28"/>
      <c r="O9" s="28"/>
      <c r="P9" s="26"/>
    </row>
    <row collapsed="false" customFormat="false" customHeight="false" hidden="false" ht="12.1" outlineLevel="0" r="10">
      <c r="A10" s="25" t="n">
        <v>45282.75369213</v>
      </c>
      <c r="B10" s="26" t="s">
        <v>22</v>
      </c>
      <c r="C10" s="26" t="s">
        <v>66</v>
      </c>
      <c r="D10" s="26" t="s">
        <v>62</v>
      </c>
      <c r="E10" s="26" t="s">
        <v>62</v>
      </c>
      <c r="F10" s="26" t="s">
        <v>16</v>
      </c>
      <c r="G10" s="27" t="n">
        <v>-4</v>
      </c>
      <c r="H10" s="28" t="n">
        <v>12.83821</v>
      </c>
      <c r="I10" s="28" t="n">
        <v>51.35</v>
      </c>
      <c r="J10" s="28" t="n">
        <v>0</v>
      </c>
      <c r="K10" s="28" t="n">
        <v>-0</v>
      </c>
      <c r="L10" s="28" t="n">
        <v>-0</v>
      </c>
      <c r="M10" s="6" t="s">
        <f>=I10+J10+K10+L10</f>
      </c>
      <c r="N10" s="28"/>
      <c r="O10" s="28"/>
      <c r="P10" s="26"/>
    </row>
    <row collapsed="false" customFormat="false" customHeight="false" hidden="false" ht="12.1" outlineLevel="0" r="1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 t="s">
        <v>69</v>
      </c>
      <c r="M11" s="5" t="s">
        <f>=SUM(M2:M10)</f>
      </c>
      <c r="N11" s="5" t="s">
        <f>=SUM(N2:N10)</f>
      </c>
      <c r="O11" s="5" t="s">
        <f>=SUM(O2:O10)</f>
      </c>
      <c r="P11" s="4"/>
    </row>
  </sheetData>
  <autoFilter ref="A1:P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8" t="s">
        <v>37</v>
      </c>
      <c r="B1" s="38" t="s">
        <v>70</v>
      </c>
      <c r="C1" s="38" t="s">
        <v>0</v>
      </c>
      <c r="D1" s="38" t="s">
        <v>2</v>
      </c>
      <c r="E1" s="38" t="s">
        <v>71</v>
      </c>
      <c r="F1" s="38" t="s">
        <v>72</v>
      </c>
      <c r="G1" s="38" t="s">
        <v>73</v>
      </c>
      <c r="H1" s="38" t="s">
        <v>41</v>
      </c>
      <c r="I1" s="38" t="s">
        <v>74</v>
      </c>
      <c r="J1" s="38" t="s">
        <v>75</v>
      </c>
      <c r="K1" s="38" t="s">
        <v>76</v>
      </c>
      <c r="L1" s="38" t="s">
        <v>77</v>
      </c>
      <c r="M1" s="38" t="s">
        <v>78</v>
      </c>
      <c r="N1" s="38" t="s">
        <v>79</v>
      </c>
      <c r="O1" s="38" t="s">
        <v>80</v>
      </c>
    </row>
    <row collapsed="false" customFormat="false" customHeight="false" hidden="false" ht="12.1" outlineLevel="0" r="2">
      <c r="A2" s="37"/>
      <c r="B2" s="16"/>
      <c r="C2" s="16"/>
      <c r="D2" s="16"/>
      <c r="E2" s="17"/>
      <c r="F2" s="7"/>
      <c r="G2" s="17"/>
      <c r="H2" s="16"/>
      <c r="I2" s="7"/>
      <c r="J2" s="17"/>
      <c r="K2" s="17"/>
      <c r="L2" s="17"/>
      <c r="M2" s="17"/>
      <c r="N2" s="17"/>
      <c r="O2" s="13" t="s">
        <f>=TODAY()</f>
      </c>
    </row>
  </sheetData>
  <autoFilter ref="A1:O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8" t="s">
        <v>0</v>
      </c>
      <c r="B1" s="38" t="s">
        <v>2</v>
      </c>
      <c r="C1" s="38" t="s">
        <v>81</v>
      </c>
      <c r="D1" s="38" t="s">
        <v>82</v>
      </c>
      <c r="E1" s="38" t="s">
        <v>83</v>
      </c>
      <c r="F1" s="38" t="s">
        <v>84</v>
      </c>
      <c r="G1" s="38" t="s">
        <v>71</v>
      </c>
      <c r="H1" s="38" t="s">
        <v>85</v>
      </c>
      <c r="I1" s="38" t="s">
        <v>86</v>
      </c>
      <c r="J1" s="38" t="s">
        <v>87</v>
      </c>
      <c r="K1" s="38" t="s">
        <v>88</v>
      </c>
    </row>
    <row collapsed="false" customFormat="false" customHeight="false" hidden="false" ht="12.1" outlineLevel="0" r="2">
      <c r="A2" s="16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2026-08-01T08:40:25.00Z</dcterms:created>
  <dc:creator>izi-invest.ru</dc:creator>
  <cp:revision>0</cp:revision>
</cp:coreProperties>
</file>