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<sst xmlns="http://schemas.openxmlformats.org/spreadsheetml/2006/main" count="3094" uniqueCount="397">
  <si>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</si>
  <si>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</si>
  <si>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</si>
  <si>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</si>
  <si>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</si>
  <si>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</si>
  <si>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</si>
  <si>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</si>
  <si>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</si>
  <si>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</si>
  <si>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</si>
  <si>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</si>
  <si>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</si>
  <si>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</si>
  <si>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</si>
  <si>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</si>
  <si>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</si>
  <si>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</si>
  <si>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</si>
  <si>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</si>
  <si>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</si>
  <si>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SBERP</t>
  </si>
  <si>
    <t>Сбербанк-п</t>
  </si>
  <si>
    <t>BYN</t>
  </si>
  <si>
    <t>SIBN</t>
  </si>
  <si>
    <t>Газпрнефть</t>
  </si>
  <si>
    <t>CAD</t>
  </si>
  <si>
    <t>PMSBP</t>
  </si>
  <si>
    <t>ПермьЭнС-п</t>
  </si>
  <si>
    <t>CHF</t>
  </si>
  <si>
    <t>PLZL</t>
  </si>
  <si>
    <t>Полюс</t>
  </si>
  <si>
    <t>CNY</t>
  </si>
  <si>
    <t>BELU</t>
  </si>
  <si>
    <t>НоваБев ао</t>
  </si>
  <si>
    <t>EUR</t>
  </si>
  <si>
    <t>GAZP</t>
  </si>
  <si>
    <t>ГАЗПРОМ ао</t>
  </si>
  <si>
    <t>GBP</t>
  </si>
  <si>
    <t>MOEX</t>
  </si>
  <si>
    <t>МосБиржа</t>
  </si>
  <si>
    <t>GLD</t>
  </si>
  <si>
    <t>MTSS</t>
  </si>
  <si>
    <t>МТС-ао</t>
  </si>
  <si>
    <t>HKD</t>
  </si>
  <si>
    <t>MRKP</t>
  </si>
  <si>
    <t>РСетиЦП ао</t>
  </si>
  <si>
    <t>JPY</t>
  </si>
  <si>
    <t>ROSN</t>
  </si>
  <si>
    <t>Роснефть</t>
  </si>
  <si>
    <t>KZT</t>
  </si>
  <si>
    <t>NLMK</t>
  </si>
  <si>
    <t>НЛМК ао</t>
  </si>
  <si>
    <t>RTKMP</t>
  </si>
  <si>
    <t>Ростел -ап</t>
  </si>
  <si>
    <t>SLV</t>
  </si>
  <si>
    <t>NMTP</t>
  </si>
  <si>
    <t>НМТП ао</t>
  </si>
  <si>
    <t>TRY</t>
  </si>
  <si>
    <t>MGNT</t>
  </si>
  <si>
    <t>Магнит ао</t>
  </si>
  <si>
    <t>UAH</t>
  </si>
  <si>
    <t>CHMF</t>
  </si>
  <si>
    <t>СевСт-ао</t>
  </si>
  <si>
    <t>USD</t>
  </si>
  <si>
    <t>SBER</t>
  </si>
  <si>
    <t>Сбербанк</t>
  </si>
  <si>
    <t>ROST</t>
  </si>
  <si>
    <t>Ross Stores Inc</t>
  </si>
  <si>
    <t>PHOR</t>
  </si>
  <si>
    <t>ФосАгро ао</t>
  </si>
  <si>
    <t>MAGN</t>
  </si>
  <si>
    <t>ММК</t>
  </si>
  <si>
    <t>BANEP</t>
  </si>
  <si>
    <t>Башнефт ап</t>
  </si>
  <si>
    <t>РОСИНТЕРао</t>
  </si>
  <si>
    <t>VTBR</t>
  </si>
  <si>
    <t>ВТБ ао</t>
  </si>
  <si>
    <t>LSRG</t>
  </si>
  <si>
    <t>ЛСР ао</t>
  </si>
  <si>
    <t>Сумма по акциям:</t>
  </si>
  <si>
    <t>FXGD</t>
  </si>
  <si>
    <t>etf</t>
  </si>
  <si>
    <t>FXGD ETF</t>
  </si>
  <si>
    <t>Сумма по фондам:</t>
  </si>
  <si>
    <t>XS0810596832</t>
  </si>
  <si>
    <t>bond</t>
  </si>
  <si>
    <t>VTB Eur</t>
  </si>
  <si>
    <t>0000-00-00</t>
  </si>
  <si>
    <t>Сумма по облигациям:</t>
  </si>
  <si>
    <t>Рубль</t>
  </si>
  <si>
    <t>Доллар</t>
  </si>
  <si>
    <t>Юань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</si>
  <si>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</si>
  <si>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</si>
  <si>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</si>
  <si>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</si>
  <si>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</si>
  <si>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</si>
  <si>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</si>
  <si>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</si>
  <si>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</si>
  <si>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</si>
  <si>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Ввод ДС</t>
  </si>
  <si>
    <t>Дивиденд по SBER - Сбербанк 100шт. по 12 RUR - налог 156 RUR (данные из БД)</t>
  </si>
  <si>
    <t>Купон по RU000A0JXU71 - ВЭБ ПБО1Р9 50шт. по 43.63 RUR - налог 0 RUR (данные из БД)</t>
  </si>
  <si>
    <t>Дивиденд по NLMK - НЛМК ао 200шт. по 5.8 RUR - налог 151 RUR (данные из БД)</t>
  </si>
  <si>
    <t>Дивиденд по MAGN - ММК 400шт. по 1.4 RUR - налог 73 RUR (данные из БД)</t>
  </si>
  <si>
    <t>Дивиденд по SBER - Сбербанк 100шт. по 16 RUR - налог 208 RUR (данные из БД)</t>
  </si>
  <si>
    <t>Дивиденд по NLMK - НЛМК ао 200шт. по 7.34 RUR - налог 191 RUR (данные из БД)</t>
  </si>
  <si>
    <t>Дивиденд по MAGN - ММК 400шт. по 1.49 RUR - налог 77 RUR (данные из БД)</t>
  </si>
  <si>
    <t>Налоговый вычет</t>
  </si>
  <si>
    <t>Дивиденд по GAZP - ГАЗПРОМ ао 150шт. по 16.61 RUR - налог 324 RUR (данные из БД)</t>
  </si>
  <si>
    <t>Дивиденд по NLMK - НЛМК ао 200шт. по 3.68 RUR - налог 96 RUR (данные из БД)</t>
  </si>
  <si>
    <t>Дивиденд по MAGN - ММК 400шт. по 0.69 RUR - налог 36 RUR (данные из БД)</t>
  </si>
  <si>
    <t>Дивиденд по NLMK - НЛМК ао 200шт. по 3.22 RUR - налог 84 RUR (данные из БД)</t>
  </si>
  <si>
    <t>Дивиденд по MAGN - ММК 400шт. по 1.65 RUR - налог 86 RUR (данные из БД)</t>
  </si>
  <si>
    <t>Вывод ДС</t>
  </si>
  <si>
    <t>Дивиденд по NLMK - НЛМК ао 200шт. по 3.12 RUR - налог 81 RUR (данные из БД)</t>
  </si>
  <si>
    <t>Дивиденд по MAGN - ММК 400шт. по 1.51 RUR - налог 78 RUR (данные из БД)</t>
  </si>
  <si>
    <t>Дивиденд по BANEP - Башнефт ап 10шт. по 107.81 RUR - налог 140 RUR (данные из БД)</t>
  </si>
  <si>
    <t>Дивиденд по LKOH - ЛУКОЙЛ 20шт. по 350 RUR - налог 910 RUR (данные из БД)</t>
  </si>
  <si>
    <t>Дивиденд по NLMK - НЛМК ао 200шт. по 3.21 RUR - налог 83 RUR (данные из БД)</t>
  </si>
  <si>
    <t>Дивиденд по GAZP - ГАЗПРОМ ао 100шт. по 15.24 RUR - налог 198 RUR (данные из БД)</t>
  </si>
  <si>
    <t>Дивиденд по MAGN - ММК 400шт. по 0.61 RUR - налог 32 RUR (данные из БД)</t>
  </si>
  <si>
    <t>Дивиденд по SBER - Сбербанк 80шт. по 18.7 RUR - налог 194 RUR (данные из БД)</t>
  </si>
  <si>
    <t>Дивиденд по NLMK - НЛМК ао 200шт. по 4.75 RUR - налог 124 RUR (данные из БД)</t>
  </si>
  <si>
    <t>Купон по XS0810596832 - VTB Eur 1шт. по 47.5 USD - налог 6 USD, по курсу 74.2529 USD/RUR (данные из БД)</t>
  </si>
  <si>
    <t>Дивиденд по LKOH - ЛУКОЙЛ 20шт. по 46 RUR - налог 120 RUR (данные из БД)</t>
  </si>
  <si>
    <t>Дивиденд по NLMK - НЛМК ао 200шт. по 6.43 RUR - налог 167 RUR (данные из БД)</t>
  </si>
  <si>
    <t>Дивиденд по MAGN - ММК 400шт. по 2.39 RUR - налог 124 RUR (данные из БД)</t>
  </si>
  <si>
    <t>Дивиденд по ROST - Ross Stores Inc 1шт. по 0.29 USD - налог 0.03 USD, по курсу 73.5081 USD/RUR (данные из БД)</t>
  </si>
  <si>
    <t>Дивиденд по NLMK - НЛМК ао 200шт. по 7.25 RUR - налог 189 RUR (данные из БД)</t>
  </si>
  <si>
    <t>Купон по XS0810596832 - VTB Eur 1шт. по 47.5 USD - налог 6.18 USD, по курсу 73.2721 USD/RUR (данные из БД)</t>
  </si>
  <si>
    <t>Дивиденд по ROST - Ross Stores Inc 1шт. по 0.29 USD - налог 0.03 USD, по курсу 73.2721 USD/RUR (данные из БД)</t>
  </si>
  <si>
    <t>Дивиденд по MAGN - ММК 400шт. по 0.95 RUR - налог 49 RUR (данные из БД)</t>
  </si>
  <si>
    <t>Дивиденд по MAGN - ММК 400шт. по 1.8 RUR - налог 93 RUR (данные из БД)</t>
  </si>
  <si>
    <t>Амортизация ВЭБ ПБО1Р9: 50 шт. по 1000 RUR.  (данные из БД)</t>
  </si>
  <si>
    <t>Купон по RU000A0JXU71 - ВЭБ ПБО1Р9 50шт. по 43.63 RUR - налог 284 RUR (данные из БД)</t>
  </si>
  <si>
    <t>Дивиденд по NLMK - НЛМК ао 200шт. по 7.71 RUR - налог 200 RUR (данные из БД)</t>
  </si>
  <si>
    <t>Дивиденд по LKOH - ЛУКОЙЛ 20шт. по 213 RUR - налог 554 RUR (данные из БД)</t>
  </si>
  <si>
    <t>Дивиденд по BANEP - Башнефт ап 10шт. по 0.1 RUR - налог 0 RUR (данные из БД)</t>
  </si>
  <si>
    <t>Дивиденд по GAZP - ГАЗПРОМ ао 100шт. по 12.55 RUR - налог 163 RUR (данные из БД)</t>
  </si>
  <si>
    <t>Дивиденд по ROST - Ross Stores Inc 1шт. по 0.29 USD - налог 0.03 USD, по курсу 72.8491 USD/RUR (данные из БД)</t>
  </si>
  <si>
    <t>Дивиденд по NLMK - НЛМК ао 200шт. по 13.62 RUR - налог 354 RUR (данные из БД)</t>
  </si>
  <si>
    <t>Дивиденд по MAGN - ММК 400шт. по 3.53 RUR - налог 184 RUR (данные из БД)</t>
  </si>
  <si>
    <t>Купон по XS0810596832 - VTB Eur 1шт. по 47.5 USD - налог 6.18 USD, по курсу 73.7426 USD/RUR (данные из БД)</t>
  </si>
  <si>
    <t>Дивиденд по ROST - Ross Stores Inc 1шт. по 0.29 USD - налог 0.03 USD, по курсу 73.7426 USD/RUR (данные из БД)</t>
  </si>
  <si>
    <t>Дивиденд по NLMK - НЛМК ао 200шт. по 13.33 RUR - налог 347 RUR (данные из БД)</t>
  </si>
  <si>
    <t>Дивиденд по LKOH - ЛУКОЙЛ 20шт. по 340 RUR - налог 884 RUR (данные из БД)</t>
  </si>
  <si>
    <t>Дивиденд по MAGN - ММК 400шт. по 2.66 RUR - налог 138 RUR (данные из БД)</t>
  </si>
  <si>
    <t>Дивиденд по ROST - Ross Stores Inc 1шт. по 0.31 USD - налог 0.03 USD, по курсу 116.7517 USD/RUR (данные из БД)</t>
  </si>
  <si>
    <t>Купон по XS0810596832 - VTB Eur 1шт. по 47.5 USD - налог 6.18 USD, по курсу 61.9659 USD/RUR (данные из БД)</t>
  </si>
  <si>
    <t>Дивиденд по ROST - Ross Stores Inc 1шт. по 0.31 USD - налог 0.03 USD, по курсу 61.9659 USD/RUR (данные из БД)</t>
  </si>
  <si>
    <t>Дивиденд по BANEP - Башнефт ап 10шт. по 117.29 RUR - налог 152 RUR (данные из БД)</t>
  </si>
  <si>
    <t>Дивиденд по ROST - Ross Stores Inc 1шт. по 0.31 USD - налог 0.03 USD, по курсу 60.237 USD/RUR (данные из БД)</t>
  </si>
  <si>
    <t>Дивиденд по GAZP - ГАЗПРОМ ао 100шт. по 51.03 RUR - налог 663 RUR (данные из БД)</t>
  </si>
  <si>
    <t>Дивиденд по ROST - Ross Stores Inc 1шт. по 0.31 USD - налог 0.03 USD, по курсу 61.7749 USD/RUR (данные из БД)</t>
  </si>
  <si>
    <t>Купон по XS0810596832 - VTB Eur 1шт. по 47.5 USD - налог 6.18 USD, по курсу 62.1849 USD/RUR (данные из БД)</t>
  </si>
  <si>
    <t>Дивиденд по LKOH - ЛУКОЙЛ 20шт. по 256 RUR - налог 666 RUR (данные из БД)</t>
  </si>
  <si>
    <t>Дивиденд по LKOH - ЛУКОЙЛ 20шт. по 537 RUR - налог 1396 RUR (данные из БД)</t>
  </si>
  <si>
    <t>Дивиденд по ROST - Ross Stores Inc 1шт. по 0.34 USD - налог 0.03 USD, по курсу 75.9406 USD/RUR (данные из БД)</t>
  </si>
  <si>
    <t>Дивиденд по SBER - Сбербанк 80шт. по 25 RUR - налог 260 RUR (данные из БД)</t>
  </si>
  <si>
    <t>Дивиденд по LKOH - ЛУКОЙЛ 20шт. по 438 RUR - налог 1139 RUR (данные из БД)</t>
  </si>
  <si>
    <t>Дивиденд по ROST - Ross Stores Inc 1шт. по 0.34 USD - налог 0.03 USD, по курсу 80.8756 USD/RUR (данные из БД)</t>
  </si>
  <si>
    <t>Купон по XS0810596832 - VTB Eur 1шт. по 47.5 USD - налог 6.18 USD, по курсу 81.3294 USD/RUR (данные из БД)</t>
  </si>
  <si>
    <t>Дивиденд по BANEP - Башнефт ап 10шт. по 199.89 RUR - налог 260 RUR (данные из БД)</t>
  </si>
  <si>
    <t>Дивиденд по ROST - Ross Stores Inc 1шт. по 0.34 USD - налог 0.03 USD, по курсу 96.3344 USD/RUR (данные из БД)</t>
  </si>
  <si>
    <t>Дивиденд по ROST - Ross Stores Inc 1шт. по 0.34 USD - налог 0.03 USD, по курсу 89.7619 USD/RUR (данные из БД)</t>
  </si>
  <si>
    <t>Купон по XS0810596832 - VTB Eur 1шт. по 47.5 USD - налог 6.18 USD, по курсу 91.5823 USD/RUR (данные из БД)</t>
  </si>
  <si>
    <t>Дивиденд по LKOH - ЛУКОЙЛ 20шт. по 447 RUR - налог 1162 RUR (данные из БД)</t>
  </si>
  <si>
    <t>Дивиденд по ROST - Ross Stores Inc 1шт. по 0.37 USD - налог 0.04 USD, по курсу 91.5449 USD/RUR (данные из БД)</t>
  </si>
  <si>
    <t>Зачисление денежных средств</t>
  </si>
  <si>
    <t>Дивиденд по LSRG - ЛСР ао -64шт. по 100 RUR - налог -832 RUR (данные из БД)</t>
  </si>
  <si>
    <t>Дивиденд по LKOH - ЛУКОЙЛ 49шт. по 498 RUR - налог 3172 RUR (данные из БД)</t>
  </si>
  <si>
    <t>Дивиденд по BELU - НоваБев ао 39шт. по 225 RUR - налог 1141 RUR (данные из БД)</t>
  </si>
  <si>
    <t>Дивиденд по PMSBP - ПермьЭнС-п 320шт. по 28.4 RUR - налог 1181 RUR (данные из БД)</t>
  </si>
  <si>
    <t>Дивиденд по NLMK - НЛМК ао 730шт. по 25.43 RUR - налог 2413 RUR (данные из БД)</t>
  </si>
  <si>
    <t>Купон по XS0810596832 - VTB Eur 1шт. по 47.5 USD - налог 6.18 USD, по курсу 88.7436 USD/RUR (данные из БД)</t>
  </si>
  <si>
    <t>Дивиденд по MAGN - ММК 400шт. по 2.75 RUR - налог 143 RUR (данные из БД)</t>
  </si>
  <si>
    <t>НЛМК (данные из сделок)</t>
  </si>
  <si>
    <t>Дивиденд по ROST - Ross Stores Inc 1шт. по 0.37 USD - налог 0.04 USD, по курсу 89.0214 USD/RUR (данные из БД)</t>
  </si>
  <si>
    <t>Дивиденд по MOEX - МосБиржа 490шт. по 17.35 RUR - налог 1105 RUR (данные из БД)</t>
  </si>
  <si>
    <t>Дивиденд по CHMF - СевСт-ао 68шт. по 38.3 RUR - налог 339 RUR (данные из БД)</t>
  </si>
  <si>
    <t>Дивиденд по CHMF - СевСт-ао 68шт. по 191.51 RUR - налог 1693 RUR (данные из БД)</t>
  </si>
  <si>
    <t>Северсталь (данные из сделок)</t>
  </si>
  <si>
    <t>Дивиденд по MRKP - РСетиЦП ао 130000шт. по 0.04 RUR - налог 656 RUR (данные из БД)</t>
  </si>
  <si>
    <t>Московская Биржа (данные из сделок)</t>
  </si>
  <si>
    <t>Дивиденд по SIBN - Газпрнефть 299шт. по 19.49 RUR - налог 758 RUR (данные из БД)</t>
  </si>
  <si>
    <t>Дивиденд по ROSN - Роснефть 179шт. по 29.01 RUR - налог 675 RUR (данные из БД)</t>
  </si>
  <si>
    <t>Дивиденд по NMTP - НМТП ао 8400шт. по 0.77 RUR - налог 843 RUR (данные из БД)</t>
  </si>
  <si>
    <t>Дивиденд по SBER - Сбербанк 80шт. по 33.3 RUR - налог 346 RUR (данные из БД)</t>
  </si>
  <si>
    <t>Дивиденд по SBERP - Сбербанк-п 1040шт. по 33.3 RUR - налог 4502 RUR (данные из БД)</t>
  </si>
  <si>
    <t>Дивиденд по PHOR - ФосАгро ао 3шт. по 15 RUR - налог 6 RUR (данные из БД)</t>
  </si>
  <si>
    <t>Дивиденд по PHOR - ФосАгро ао 3шт. по 294 RUR - налог 115 RUR (данные из БД)</t>
  </si>
  <si>
    <t>Россети Центр и Приволжье (данные из сделок)</t>
  </si>
  <si>
    <t>Дивиденд по BANEP - Башнефт ап 10шт. по 249.69 RUR - налог 325 RUR (данные из БД)</t>
  </si>
  <si>
    <t>Дивиденд по MGNT - Магнит ао 27шт. по 412.13 RUR - налог 1447 RUR (данные из БД)</t>
  </si>
  <si>
    <t>Дивиденд по MTSS - МТС-ао 410шт. по 35 RUR - налог 1866 RUR (данные из БД)</t>
  </si>
  <si>
    <t>ФосАгро (данные из сделок)</t>
  </si>
  <si>
    <t>Магнит (данные из сделок)</t>
  </si>
  <si>
    <t>Газпром нефть (данные из сделок)</t>
  </si>
  <si>
    <t>Роснефть НК (данные из сделок)</t>
  </si>
  <si>
    <t>Татнефть ап (данные из сделок)</t>
  </si>
  <si>
    <t>НМТП (данные из сделок)</t>
  </si>
  <si>
    <t>Сбербанк России (данные из сделок)</t>
  </si>
  <si>
    <t>МТС (данные из сделок)</t>
  </si>
  <si>
    <t>Дивиденд по CHMF - СевСт-ао 68шт. по 31.06 RUR - налог 275 RUR (данные из БД)</t>
  </si>
  <si>
    <t>Дивиденд по ROST - Ross Stores Inc 1шт. по 0.37 USD - налог 0.04 USD, по курсу 90.3853 USD/RUR (данные из БД)</t>
  </si>
  <si>
    <t>Дивиденд по PHOR - ФосАгро ао 3шт. по 117 RUR - налог 46 RUR (данные из БД)</t>
  </si>
  <si>
    <t>Дивиденд по RTKMP - Ростел -ап 1430шт. по 6.06 RUR - налог 1127 RUR (данные из БД)</t>
  </si>
  <si>
    <t>Дивиденд по BELU - НоваБев ао 344шт. по 12.5 RUR - налог 559 RUR (данные из БД)</t>
  </si>
  <si>
    <t>Дивиденд по SIBN - Газпрнефть 299шт. по 51.96 RUR - налог 2020 RUR (данные из БД)</t>
  </si>
  <si>
    <t>Ростелеком ап (данные из сделок)</t>
  </si>
  <si>
    <t>Дивиденд по MAGN - ММК 400шт. по 2.49 RUR - налог 130 RUR (данные из БД)</t>
  </si>
  <si>
    <t>НоваБев Групп (доп. выпуск) (данные из сделок)</t>
  </si>
  <si>
    <t>НоваБев Групп (данные из сделок)</t>
  </si>
  <si>
    <t>Дивиденд по ROST - Ross Stores Inc 1шт. по 0.37 USD - налог 0.04 USD, по курсу 99.3759 USD/RUR (данные из БД)</t>
  </si>
  <si>
    <t>Дивиденд по PLZL - Полюс 14шт. по 1301.75 RUR - налог 2369 RUR (данные из БД)</t>
  </si>
  <si>
    <t>Дивиденд по LKOH - ЛУКОЙЛ 54шт. по 514 RUR - налог 3608 RUR (данные из БД)</t>
  </si>
  <si>
    <t>Дивиденд по CHMF - СевСт-ао 68шт. по 49.06 RUR - налог 434 RUR (данные из БД)</t>
  </si>
  <si>
    <t>Дивиденд по PHOR - ФосАгро ао 3шт. по 126 RUR - налог 49 RUR (данные из БД)</t>
  </si>
  <si>
    <t>Дивиденд по ROSN - Роснефть 179шт. по 36.47 RUR - налог 849 RUR (данные из БД)</t>
  </si>
  <si>
    <t>Дивиденд по PMSBP - ПермьЭнС-п 320шт. по 20 RUR - налог 832 RUR (данные из БД)</t>
  </si>
  <si>
    <t>Дивиденд по ROST - Ross Stores Inc 1шт. по 0.41 USD - налог 0.04 USD, по курсу 84.3059 USD/RUR (данные из БД)</t>
  </si>
  <si>
    <t>Дивиденд по PLZL - Полюс 140шт. по 73 RUR - налог 1329 RUR (данные из БД)</t>
  </si>
  <si>
    <t>Дивиденд по LSRG - ЛСР ао -64шт. по 78 RUR - налог -649 RUR (данные из БД)</t>
  </si>
  <si>
    <t>Дивиденд по PMSBP - ПермьЭнС-п 320шт. по 37 RUR - налог 1539 RUR (данные из БД)</t>
  </si>
  <si>
    <t>Дивиденд по LKOH - ЛУКОЙЛ 54шт. по 541 RUR - налог 3798 RUR (данные из БД)</t>
  </si>
  <si>
    <t>Дивиденд по BELU - НоваБев ао 344шт. по 25 RUR - налог 1118 RUR (данные из БД)</t>
  </si>
  <si>
    <t>Дивиденд по PHOR - ФосАгро ао 3шт. по 87 RUR - налог 34 RUR (данные из БД)</t>
  </si>
  <si>
    <t>Дивиденд по ROST - Ross Stores Inc 1шт. по 0.41 USD - налог 0.04 USD, по курсу 79.1543 USD/RUR (данные из БД)</t>
  </si>
  <si>
    <t>Дивиденд по MRKP - РСетиЦП ао 130000шт. по 0.05 RUR - налог 849 RUR (данные из БД)</t>
  </si>
  <si>
    <t>Дивиденд по SIBN - Газпрнефть 299шт. по 27.21 RUR - налог 1058 RUR (данные из БД)</t>
  </si>
  <si>
    <t>Дивиденд по MOEX - МосБиржа 490шт. по 26.11 RUR - налог 1663 RUR (данные из БД)</t>
  </si>
  <si>
    <t>Дивиденд по VTBR - ВТБ ао -210шт. по 25.58 RUR - налог -698 RUR (данные из БД)</t>
  </si>
  <si>
    <t>Дивиденд по BANEP - Башнефт ап 10шт. по 147.31 RUR - налог 192 RUR (данные из БД)</t>
  </si>
  <si>
    <t>Дивиденд по NMTP - НМТП ао 8400шт. по 0.96 RUR - налог 1045 RUR (данные из БД)</t>
  </si>
  <si>
    <t>Дивиденд по SBER - Сбербанк 80шт. по 34.84 RUR - налог 362 RUR (данные из БД)</t>
  </si>
  <si>
    <t>Дивиденд по SBERP - Сбербанк-п 1040шт. по 34.84 RUR - налог 4710 RUR (данные из БД)</t>
  </si>
  <si>
    <t>Дивиденд по ROSN - Роснефть 179шт. по 14.68 RUR - налог 342 RUR (данные из БД)</t>
  </si>
  <si>
    <t>Дивиденд по RTKMP - Ростел -ап 1430шт. по 6.25 RUR - налог 1162 RUR (данные из БД)</t>
  </si>
  <si>
    <t>Дивиденд по ROST - Ross Stores Inc 1шт. по 0.41 USD - налог 0.04 USD, по курсу 82.3397 USD/RUR (данные из БД)</t>
  </si>
  <si>
    <t>Дивиденд по PHOR - ФосАгро ао 3шт. по 273 RUR - налог 106 RUR (данные из БД)</t>
  </si>
  <si>
    <t>Дивиденд по PLZL - Полюс 140шт. по 70.85 RUR - налог 1289 RUR (данные из БД)</t>
  </si>
  <si>
    <t>Дивиденд по SIBN - Газпрнефть 299шт. по 17.3 RUR - налог 672 RUR (данные из БД)</t>
  </si>
  <si>
    <t>Дивиденд по BELU - НоваБев ао 344шт. по 20 RUR - налог 894 RUR (данные из БД)</t>
  </si>
  <si>
    <t>Дивиденд по ROST - Ross Stores Inc 1шт. по 0.41 USD - налог 0.04 USD, по курсу 77.2733 USD/RUR (данные из БД)</t>
  </si>
  <si>
    <t>Дивиденд по PMSBP - ПермьЭнС-п 320шт. по 26 RUR - налог 1082 RUR (данные из БД)</t>
  </si>
  <si>
    <t>Дивиденд по PLZL - Полюс 140шт. по 36 RUR - налог 655 RUR (данные из БД)</t>
  </si>
  <si>
    <t>Дивиденд по LKOH - ЛУКОЙЛ 54шт. по 397 RUR - налог 2787 RUR (данные из БД)</t>
  </si>
  <si>
    <t>Дивиденд по ROSN - Роснефть 179шт. по 11.56 RUR - налог 269 RUR (данные из БД)</t>
  </si>
  <si>
    <t>Дивиденд по ROST - Ross Stores Inc 1шт. по 0.45 USD - налог 0.04 USD, по курсу 79.0671 USD/RUR (данные из БД)</t>
  </si>
  <si>
    <t>Дивиденд по LKOH - ЛУКОЙЛ 54шт. по 278 RUR - налог 1952 RUR (данные из БД)</t>
  </si>
  <si>
    <t>Дивиденд по PMSBP - ПермьЭнС-п 320шт. по 32 RUR - налог 1331 RUR (данные из БД)</t>
  </si>
  <si>
    <t>Дивиденд по PLZL - Полюс 140шт. по 56.8 RUR - налог 1034 RUR (данные из БД)</t>
  </si>
  <si>
    <t>Дивиденд по ROST - Ross Stores Inc 1шт. по 0.45 USD - налог 0.04 USD, по курсу 73.2644 USD/RUR (данные из БД)</t>
  </si>
  <si>
    <t>Дивиденд по BELU - НоваБев ао 344шт. по 10 RUR - налог 447 RUR (данные из БД)</t>
  </si>
  <si>
    <t>Дивиденд по MRKP - РСетиЦП ао 130000шт. по 0.07 RUR - налог 1225 RUR (данные из БД)</t>
  </si>
  <si>
    <t>Дивиденд по SIBN - Газпрнефть 299шт. по 28.11 RUR - налог 1093 RUR (данные из БД)</t>
  </si>
  <si>
    <t>Дивиденд по ROSN - Роснефть 179шт. по 2.27 RUR - налог 53 RUR (данные из БД)</t>
  </si>
  <si>
    <t>Дивиденд по MOEX - МосБиржа 490шт. по 19.57 RUR - налог 1247 RUR (данные из БД)</t>
  </si>
  <si>
    <t>Дивиденд по BANEP - Башнефт ап 10шт. по 69.29 RUR - налог 90 RUR (данные из БД)</t>
  </si>
  <si>
    <t>Дивиденд по NMTP - НМТП ао 8400шт. по 1.14 RUR - налог 1250 RUR (данные из БД)</t>
  </si>
  <si>
    <t>Дивиденд по PLZL - Полюс 140шт. по 29.05 RUR - налог 529 RUR (данные из БД)</t>
  </si>
  <si>
    <t>Дивиденд по SBER - Сбербанк 80шт. по 37.64 RUR - налог 391 RUR (данные из БД)</t>
  </si>
  <si>
    <t>Дивиденд по VTBR - ВТБ ао -210шт. по 9.71 RUR - налог -265 RUR (данные из БД)</t>
  </si>
  <si>
    <t>Дивиденд по RTKMP - Ростел -ап 1430шт. по 2.71 RUR - налог 504 RUR (данные из БД)</t>
  </si>
  <si>
    <t>Дивиденд по SBERP - Сбербанк-п 1040шт. по 37.64 RUR - налог 5089 RUR (данные из БД)</t>
  </si>
  <si>
    <t>Дивиденд по ROST - Ross Stores Inc 1шт. по 0.45 USD - налог 0.04 USD, по курсу 86.1909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</si>
  <si>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</si>
  <si>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</si>
  <si>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</si>
  <si>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</si>
  <si>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</si>
  <si>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</si>
  <si>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</si>
  <si>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</si>
  <si>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</si>
  <si>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RU000A0JXU71</t>
  </si>
  <si>
    <t>LKOH
ЛУКОЙЛ</t>
  </si>
  <si>
    <t>SBERP
Сбербанк-п</t>
  </si>
  <si>
    <t>SIBN
Газпрнефть</t>
  </si>
  <si>
    <t>PMSBP
ПермьЭнС-п</t>
  </si>
  <si>
    <t>PLZL
Полюс</t>
  </si>
  <si>
    <t>BELU
НоваБев ао</t>
  </si>
  <si>
    <t>GAZP
ГАЗПРОМ ао</t>
  </si>
  <si>
    <t>MOEX
МосБиржа</t>
  </si>
  <si>
    <t>MTSS
МТС-ао</t>
  </si>
  <si>
    <t>MRKP
РСетиЦП ао</t>
  </si>
  <si>
    <t>ROSN
Роснефть</t>
  </si>
  <si>
    <t>NLMK
НЛМК ао</t>
  </si>
  <si>
    <t>RTKMP
Ростел -ап</t>
  </si>
  <si>
    <t>NMTP
НМТП ао</t>
  </si>
  <si>
    <t>MGNT
Магнит ао</t>
  </si>
  <si>
    <t>CHMF
СевСт-ао</t>
  </si>
  <si>
    <t>SBER
Сбербанк</t>
  </si>
  <si>
    <t>ROST
Ross Stores Inc</t>
  </si>
  <si>
    <t>PHOR
ФосАгро ао</t>
  </si>
  <si>
    <t>MAGN
ММК</t>
  </si>
  <si>
    <t>BANEP
Башнефт ап</t>
  </si>
  <si>
    <t>ROST
РОСИНТЕРао</t>
  </si>
  <si>
    <t>VTBR
ВТБ ао</t>
  </si>
  <si>
    <t>LSRG
ЛСР ао</t>
  </si>
  <si>
    <t>FXGD
FXGD ETF</t>
  </si>
  <si>
    <t>XS0810596832
VTB Eur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</si>
  <si>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</si>
  <si>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</si>
  <si>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</si>
  <si>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</si>
  <si>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</si>
  <si>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</si>
  <si>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</si>
  <si>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</si>
  <si>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Первый ввод средств</t>
  </si>
  <si>
    <t>сделка</t>
  </si>
  <si>
    <t>"Газпром" (ПАО) ао</t>
  </si>
  <si>
    <t>commission</t>
  </si>
  <si>
    <t>Списание комиссий</t>
  </si>
  <si>
    <t>Пользовательская сделка</t>
  </si>
  <si>
    <t>НК ЛУКОЙЛ (ПАО) - ао</t>
  </si>
  <si>
    <t>Сбербанк России ПАО ао</t>
  </si>
  <si>
    <t>output</t>
  </si>
  <si>
    <t>Демо вывод</t>
  </si>
  <si>
    <t>РОСИНТЕР РЕСТОРАНТС (ПАО)</t>
  </si>
  <si>
    <t>VTB Eurasia DAC 9.5</t>
  </si>
  <si>
    <t>nalog</t>
  </si>
  <si>
    <t>Списание налога за налоговый период</t>
  </si>
  <si>
    <t>ао ПАО Банк ВТБ</t>
  </si>
  <si>
    <t>Комиссия</t>
  </si>
  <si>
    <t>Группа ЛСР ПАО ао</t>
  </si>
  <si>
    <t>НоваБев Групп ПАО ао</t>
  </si>
  <si>
    <t>НМТП (ПАО) ао</t>
  </si>
  <si>
    <t>Мобильные ТелеСистемы ПАО ао</t>
  </si>
  <si>
    <t>Ростелеком (ПАО) ап.</t>
  </si>
  <si>
    <t>"Магнит" ПАО ао</t>
  </si>
  <si>
    <t>Полюс ПАО ао</t>
  </si>
  <si>
    <t>ПАО НК Роснефть</t>
  </si>
  <si>
    <t>Коммиссия за сделку Фьючерсный контракт AFLT-3.22</t>
  </si>
  <si>
    <t>forts</t>
  </si>
  <si>
    <t>Газпром нефть ПАО ао</t>
  </si>
  <si>
    <t>Сбербанк России ПАО ап</t>
  </si>
  <si>
    <t>ПАО Московская Биржа</t>
  </si>
  <si>
    <t>Северсталь (ПАО)ао</t>
  </si>
  <si>
    <t>ПАО "НЛМК" ао</t>
  </si>
  <si>
    <t>"Пермэнергосбыт" ПАО ап</t>
  </si>
  <si>
    <t>Россети Центр и Приволжье ао</t>
  </si>
  <si>
    <t>ФосАгро ПАО ао</t>
  </si>
  <si>
    <t>CNYRUB_TOM</t>
  </si>
  <si>
    <t>CNY/RUB_TOM - CNY/РУБ</t>
  </si>
  <si>
    <t>selt</t>
  </si>
  <si>
    <t>dohod</t>
  </si>
  <si>
    <t>НЛМК</t>
  </si>
  <si>
    <t>Северсталь</t>
  </si>
  <si>
    <t>Московская Биржа</t>
  </si>
  <si>
    <t>Россети Центр и Приволжье</t>
  </si>
  <si>
    <t>ФосАгро</t>
  </si>
  <si>
    <t>Магнит</t>
  </si>
  <si>
    <t>Газпром нефть</t>
  </si>
  <si>
    <t>Роснефть НК</t>
  </si>
  <si>
    <t>Татнефть ап</t>
  </si>
  <si>
    <t>НМТП</t>
  </si>
  <si>
    <t>Сбербанк России</t>
  </si>
  <si>
    <t>МТС</t>
  </si>
  <si>
    <t>Ростелеком ап</t>
  </si>
  <si>
    <t>НоваБев Групп (доп. выпуск)</t>
  </si>
  <si>
    <t>НоваБев Групп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</si>
  <si>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</si>
  <si>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</si>
  <si>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</si>
  <si>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</si>
  <si>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</si>
  <si>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</si>
  <si>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</si>
  <si>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</si>
  <si>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</si>
  <si>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</si>
  <si>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</si>
  <si>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Копия - Демо портфель</t>
  </si>
  <si>
    <t>Купон</t>
  </si>
  <si>
    <t>ВЭБ ПБО1Р9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</si>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</sst>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54</v>
      </c>
      <c r="F2" s="6" t="n">
        <v>5347.5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0.057</v>
      </c>
      <c r="L2" s="6" t="n">
        <v>6831.85</v>
      </c>
      <c r="M2" s="17" t="n">
        <v>12.71</v>
      </c>
      <c r="N2" s="16"/>
      <c r="O2" s="16" t="s">
        <v>20</v>
      </c>
      <c r="P2" s="17" t="n">
        <v>0.2415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1040</v>
      </c>
      <c r="F3" s="6" t="n">
        <v>276.68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0.0971</v>
      </c>
      <c r="L3" s="6" t="n">
        <v>302.82</v>
      </c>
      <c r="M3" s="17" t="n">
        <v>12.67</v>
      </c>
      <c r="N3" s="16"/>
      <c r="O3" s="16" t="s">
        <v>23</v>
      </c>
      <c r="P3" s="17" t="n">
        <v>27.88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299</v>
      </c>
      <c r="F4" s="6" t="n">
        <v>558.75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-0.0559</v>
      </c>
      <c r="L4" s="6" t="n">
        <v>779.61</v>
      </c>
      <c r="M4" s="17" t="n">
        <v>7.35</v>
      </c>
      <c r="N4" s="16"/>
      <c r="O4" s="16" t="s">
        <v>26</v>
      </c>
      <c r="P4" s="17" t="n">
        <v>59.571549653906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320</v>
      </c>
      <c r="F5" s="6" t="n">
        <v>457.2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0.4699</v>
      </c>
      <c r="L5" s="6" t="n">
        <v>258.21</v>
      </c>
      <c r="M5" s="17" t="n">
        <v>6.44</v>
      </c>
      <c r="N5" s="16"/>
      <c r="O5" s="16" t="s">
        <v>29</v>
      </c>
      <c r="P5" s="17" t="n">
        <v>101.7756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140</v>
      </c>
      <c r="F6" s="6" t="n">
        <v>985.8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0.0669</v>
      </c>
      <c r="L6" s="6" t="n">
        <v>1152.35</v>
      </c>
      <c r="M6" s="17" t="n">
        <v>6.07</v>
      </c>
      <c r="N6" s="16"/>
      <c r="O6" s="16" t="s">
        <v>32</v>
      </c>
      <c r="P6" s="17" t="n">
        <v>12.5355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344</v>
      </c>
      <c r="F7" s="6" t="n">
        <v>249.2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-0.301</v>
      </c>
      <c r="L7" s="6" t="n">
        <v>733.52</v>
      </c>
      <c r="M7" s="17" t="n">
        <v>3.77</v>
      </c>
      <c r="N7" s="16"/>
      <c r="O7" s="16" t="s">
        <v>35</v>
      </c>
      <c r="P7" s="17" t="n">
        <v>95.8709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800</v>
      </c>
      <c r="F8" s="6" t="n">
        <v>98.88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-0.1205</v>
      </c>
      <c r="L8" s="6" t="n">
        <v>161.75</v>
      </c>
      <c r="M8" s="17" t="n">
        <v>3.48</v>
      </c>
      <c r="N8" s="16"/>
      <c r="O8" s="16" t="s">
        <v>38</v>
      </c>
      <c r="P8" s="17" t="n">
        <v>111.4993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490</v>
      </c>
      <c r="F9" s="6" t="n">
        <v>147.91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-0.0187</v>
      </c>
      <c r="L9" s="6" t="n">
        <v>211.28</v>
      </c>
      <c r="M9" s="17" t="n">
        <v>3.19</v>
      </c>
      <c r="N9" s="16"/>
      <c r="O9" s="16" t="s">
        <v>41</v>
      </c>
      <c r="P9" s="17" t="n">
        <v>11248.5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410</v>
      </c>
      <c r="F10" s="6" t="n">
        <v>174.9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-0.0407</v>
      </c>
      <c r="L10" s="6" t="n">
        <v>290.8</v>
      </c>
      <c r="M10" s="17" t="n">
        <v>3.16</v>
      </c>
      <c r="N10" s="16"/>
      <c r="O10" s="16" t="s">
        <v>44</v>
      </c>
      <c r="P10" s="17" t="n">
        <v>10.751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130000</v>
      </c>
      <c r="F11" s="6" t="n">
        <v>0.5159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0.3203</v>
      </c>
      <c r="L11" s="6" t="n">
        <v>0.36</v>
      </c>
      <c r="M11" s="17" t="n">
        <v>2.95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179</v>
      </c>
      <c r="F12" s="6" t="n">
        <v>361.7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-0.1036</v>
      </c>
      <c r="L12" s="6" t="n">
        <v>566.18</v>
      </c>
      <c r="M12" s="17" t="n">
        <v>2.85</v>
      </c>
      <c r="N12" s="16"/>
      <c r="O12" s="16" t="s">
        <v>50</v>
      </c>
      <c r="P12" s="17" t="n">
        <v>0.1927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890</v>
      </c>
      <c r="F13" s="6" t="n">
        <v>68.82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-0.2465</v>
      </c>
      <c r="L13" s="6" t="n">
        <v>189.42</v>
      </c>
      <c r="M13" s="17" t="n">
        <v>2.7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1430</v>
      </c>
      <c r="F14" s="6" t="n">
        <v>40.1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-0.1522</v>
      </c>
      <c r="L14" s="6" t="n">
        <v>76.73</v>
      </c>
      <c r="M14" s="17" t="n">
        <v>2.52</v>
      </c>
      <c r="N14" s="16"/>
      <c r="O14" s="16" t="s">
        <v>55</v>
      </c>
      <c r="P14" s="17" t="n">
        <v>164.4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8400</v>
      </c>
      <c r="F15" s="6" t="n">
        <v>6.675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-0.1022</v>
      </c>
      <c r="L15" s="6" t="n">
        <v>11.67</v>
      </c>
      <c r="M15" s="17" t="n">
        <v>2.47</v>
      </c>
      <c r="N15" s="16"/>
      <c r="O15" s="16" t="s">
        <v>58</v>
      </c>
      <c r="P15" s="17" t="n">
        <v>1.75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27</v>
      </c>
      <c r="F16" s="6" t="n">
        <v>1647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-0.4416</v>
      </c>
      <c r="L16" s="6" t="n">
        <v>7335.48</v>
      </c>
      <c r="M16" s="17" t="n">
        <v>1.96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68</v>
      </c>
      <c r="F17" s="6" t="n">
        <v>633.4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-0.276</v>
      </c>
      <c r="L17" s="6" t="n">
        <v>1723.82</v>
      </c>
      <c r="M17" s="17" t="n">
        <v>1.9</v>
      </c>
      <c r="N17" s="16"/>
      <c r="O17" s="16" t="s">
        <v>64</v>
      </c>
      <c r="P17" s="17" t="n">
        <v>84.3414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80</v>
      </c>
      <c r="F18" s="6" t="n">
        <v>276.28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0.1143</v>
      </c>
      <c r="L18" s="6" t="n">
        <v>221.57</v>
      </c>
      <c r="M18" s="17" t="n">
        <v>0.97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64</v>
      </c>
      <c r="E19" s="7" t="n">
        <v>1</v>
      </c>
      <c r="F19" s="6" t="n">
        <v>236.12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2.1536</v>
      </c>
      <c r="L19" s="6" t="n">
        <v>50</v>
      </c>
      <c r="M19" s="17" t="n">
        <v>0.88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3</v>
      </c>
      <c r="F20" s="6" t="n">
        <v>5043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-0.0119</v>
      </c>
      <c r="L20" s="6" t="n">
        <v>5985.67</v>
      </c>
      <c r="M20" s="17" t="n">
        <v>0.67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400</v>
      </c>
      <c r="F21" s="6" t="n">
        <v>20.88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-0.0103</v>
      </c>
      <c r="L21" s="6" t="n">
        <v>44</v>
      </c>
      <c r="M21" s="17" t="n">
        <v>0.37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10</v>
      </c>
      <c r="F22" s="6" t="n">
        <v>743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-0.0234</v>
      </c>
      <c r="L22" s="6" t="n">
        <v>1725</v>
      </c>
      <c r="M22" s="17" t="n">
        <v>0.33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67</v>
      </c>
      <c r="B23" s="16" t="s">
        <v>17</v>
      </c>
      <c r="C23" s="16" t="s">
        <v>75</v>
      </c>
      <c r="D23" s="16" t="s">
        <v>19</v>
      </c>
      <c r="E23" s="7" t="n">
        <v>1</v>
      </c>
      <c r="F23" s="6" t="n">
        <v>68.6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0.0147</v>
      </c>
      <c r="L23" s="6" t="n">
        <v>62.8</v>
      </c>
      <c r="M23" s="17" t="n">
        <v>0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76</v>
      </c>
      <c r="B24" s="16" t="s">
        <v>17</v>
      </c>
      <c r="C24" s="16" t="s">
        <v>77</v>
      </c>
      <c r="D24" s="16" t="s">
        <v>19</v>
      </c>
      <c r="E24" s="7" t="n">
        <v>-210</v>
      </c>
      <c r="F24" s="6" t="n">
        <v>51.255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0.151</v>
      </c>
      <c r="L24" s="6" t="n">
        <v>118.48</v>
      </c>
      <c r="M24" s="17" t="n">
        <v>-0.47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78</v>
      </c>
      <c r="B25" s="16" t="s">
        <v>17</v>
      </c>
      <c r="C25" s="16" t="s">
        <v>79</v>
      </c>
      <c r="D25" s="16" t="s">
        <v>19</v>
      </c>
      <c r="E25" s="7" t="n">
        <v>-64</v>
      </c>
      <c r="F25" s="6" t="n">
        <v>491.2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0.1393</v>
      </c>
      <c r="L25" s="6" t="n">
        <v>985.37</v>
      </c>
      <c r="M25" s="17" t="n">
        <v>-1.38</v>
      </c>
      <c r="N25" s="16"/>
      <c r="O25" s="16"/>
      <c r="P25" s="17"/>
      <c r="Q25" s="17"/>
    </row>
    <row collapsed="false" customFormat="false" customHeight="false" hidden="false" ht="12.1" outlineLevel="0" r="26">
      <c r="A26" s="16"/>
      <c r="B26" s="16"/>
      <c r="C26" s="16"/>
      <c r="D26" s="16"/>
      <c r="E26" s="7"/>
      <c r="F26" s="6"/>
      <c r="G26" s="4"/>
      <c r="H26" s="4" t="s">
        <v>80</v>
      </c>
      <c r="I26" s="4"/>
      <c r="J26" s="5" t="s">
        <f>=SUM(J2:J25)</f>
      </c>
      <c r="K26" s="4"/>
      <c r="L26" s="4"/>
      <c r="M26" s="10" t="s">
        <f>=J26/J35</f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81</v>
      </c>
      <c r="B27" s="16" t="s">
        <v>82</v>
      </c>
      <c r="C27" s="16" t="s">
        <v>83</v>
      </c>
      <c r="D27" s="16" t="s">
        <v>19</v>
      </c>
      <c r="E27" s="7" t="n">
        <v>500</v>
      </c>
      <c r="F27" s="6" t="n">
        <v>249.01375518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0.4023</v>
      </c>
      <c r="L27" s="6" t="n">
        <v>61.4</v>
      </c>
      <c r="M27" s="17" t="n">
        <v>5.48</v>
      </c>
      <c r="N27" s="16"/>
      <c r="O27" s="16"/>
      <c r="P27" s="17"/>
      <c r="Q27" s="17"/>
    </row>
    <row collapsed="false" customFormat="false" customHeight="false" hidden="false" ht="12.1" outlineLevel="0" r="28">
      <c r="A28" s="16"/>
      <c r="B28" s="16"/>
      <c r="C28" s="16"/>
      <c r="D28" s="16"/>
      <c r="E28" s="7"/>
      <c r="F28" s="6"/>
      <c r="G28" s="4"/>
      <c r="H28" s="4" t="s">
        <v>84</v>
      </c>
      <c r="I28" s="4"/>
      <c r="J28" s="5" t="s">
        <f>=SUM(J27:J27)</f>
      </c>
      <c r="K28" s="4"/>
      <c r="L28" s="4"/>
      <c r="M28" s="10" t="s">
        <f>=J28/J35</f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85</v>
      </c>
      <c r="B29" s="16" t="s">
        <v>86</v>
      </c>
      <c r="C29" s="16" t="s">
        <v>87</v>
      </c>
      <c r="D29" s="16" t="s">
        <v>64</v>
      </c>
      <c r="E29" s="7" t="n">
        <v>1</v>
      </c>
      <c r="F29" s="6" t="n">
        <v>50</v>
      </c>
      <c r="G29" s="17" t="n">
        <v>1000</v>
      </c>
      <c r="H29" s="6" t="n">
        <v>0</v>
      </c>
      <c r="I29" s="16" t="s">
        <v>88</v>
      </c>
      <c r="J29" s="6" t="s">
        <f>=E29*((F29/100*G29)*Портфель!$Q$17 + H29*Портфель!$Q$13) </f>
      </c>
      <c r="K29" s="9" t="n">
        <v>-0.0379</v>
      </c>
      <c r="L29" s="6" t="n">
        <v>80593.86</v>
      </c>
      <c r="M29" s="17" t="n">
        <v>1.86</v>
      </c>
      <c r="N29" s="16"/>
      <c r="O29" s="16"/>
      <c r="P29" s="17"/>
      <c r="Q29" s="17"/>
    </row>
    <row collapsed="false" customFormat="false" customHeight="false" hidden="false" ht="12.1" outlineLevel="0" r="30">
      <c r="A30" s="16"/>
      <c r="B30" s="16"/>
      <c r="C30" s="16"/>
      <c r="D30" s="16"/>
      <c r="E30" s="7"/>
      <c r="F30" s="6"/>
      <c r="G30" s="4"/>
      <c r="H30" s="4" t="s">
        <v>89</v>
      </c>
      <c r="I30" s="4"/>
      <c r="J30" s="5" t="s">
        <f>=SUM(J29:J29)</f>
      </c>
      <c r="K30" s="4"/>
      <c r="L30" s="4"/>
      <c r="M30" s="10" t="s">
        <f>=J30/J35</f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19</v>
      </c>
      <c r="B31" s="16" t="s">
        <v>3</v>
      </c>
      <c r="C31" s="16" t="s">
        <v>90</v>
      </c>
      <c r="D31" s="16" t="s">
        <v>19</v>
      </c>
      <c r="E31" s="7" t="n">
        <v>396801.3697</v>
      </c>
      <c r="F31" s="6" t="n">
        <v>1</v>
      </c>
      <c r="G31" s="17" t="n">
        <v>0</v>
      </c>
      <c r="H31" s="6" t="n">
        <v>0</v>
      </c>
      <c r="I31" s="16"/>
      <c r="J31" s="6" t="s">
        <f>=E31*F31</f>
      </c>
      <c r="K31" s="17"/>
      <c r="L31" s="6"/>
      <c r="M31" s="17"/>
      <c r="N31" s="16"/>
      <c r="O31" s="16"/>
      <c r="P31" s="17"/>
      <c r="Q31" s="17"/>
    </row>
    <row collapsed="false" customFormat="false" customHeight="false" hidden="false" ht="12.1" outlineLevel="0" r="32">
      <c r="A32" s="16" t="s">
        <v>64</v>
      </c>
      <c r="B32" s="16" t="s">
        <v>3</v>
      </c>
      <c r="C32" s="16" t="s">
        <v>91</v>
      </c>
      <c r="D32" s="16" t="s">
        <v>19</v>
      </c>
      <c r="E32" s="7" t="n">
        <v>408</v>
      </c>
      <c r="F32" s="6" t="n">
        <v>84.3414</v>
      </c>
      <c r="G32" s="17" t="n">
        <v>0</v>
      </c>
      <c r="H32" s="6" t="n">
        <v>0</v>
      </c>
      <c r="I32" s="16"/>
      <c r="J32" s="6" t="s">
        <f>=E32*F32</f>
      </c>
      <c r="K32" s="17"/>
      <c r="L32" s="6"/>
      <c r="M32" s="17"/>
      <c r="N32" s="16"/>
      <c r="O32" s="16"/>
      <c r="P32" s="17"/>
      <c r="Q32" s="17"/>
    </row>
    <row collapsed="false" customFormat="false" customHeight="false" hidden="false" ht="12.1" outlineLevel="0" r="33">
      <c r="A33" s="16" t="s">
        <v>32</v>
      </c>
      <c r="B33" s="16" t="s">
        <v>3</v>
      </c>
      <c r="C33" s="16" t="s">
        <v>92</v>
      </c>
      <c r="D33" s="16" t="s">
        <v>19</v>
      </c>
      <c r="E33" s="7" t="n">
        <v>-7000</v>
      </c>
      <c r="F33" s="6" t="n">
        <v>12.5355</v>
      </c>
      <c r="G33" s="17" t="n">
        <v>0</v>
      </c>
      <c r="H33" s="6" t="n">
        <v>0</v>
      </c>
      <c r="I33" s="16"/>
      <c r="J33" s="6" t="s">
        <f>=E33*F33</f>
      </c>
      <c r="K33" s="17"/>
      <c r="L33" s="6"/>
      <c r="M33" s="17"/>
      <c r="N33" s="16"/>
      <c r="O33" s="16"/>
      <c r="P33" s="17"/>
      <c r="Q33" s="17"/>
    </row>
    <row collapsed="false" customFormat="false" customHeight="false" hidden="false" ht="12.1" outlineLevel="0" r="34">
      <c r="A34" s="16"/>
      <c r="B34" s="16"/>
      <c r="C34" s="16"/>
      <c r="D34" s="16"/>
      <c r="E34" s="7"/>
      <c r="F34" s="6"/>
      <c r="G34" s="4"/>
      <c r="H34" s="4" t="s">
        <v>93</v>
      </c>
      <c r="I34" s="4"/>
      <c r="J34" s="5" t="s">
        <f>=SUM(J31:J33)</f>
      </c>
      <c r="K34" s="4"/>
      <c r="L34" s="4"/>
      <c r="M34" s="10" t="s">
        <f>=J34/J35</f>
      </c>
      <c r="N34" s="16"/>
      <c r="O34" s="16"/>
      <c r="P34" s="17"/>
      <c r="Q34" s="17"/>
    </row>
    <row collapsed="false" customFormat="false" customHeight="false" hidden="false" ht="12.1" outlineLevel="0" r="35">
      <c r="A35" s="16"/>
      <c r="B35" s="16"/>
      <c r="C35" s="16"/>
      <c r="D35" s="16"/>
      <c r="E35" s="7"/>
      <c r="F35" s="6"/>
      <c r="G35" s="4"/>
      <c r="H35" s="4" t="s">
        <v>94</v>
      </c>
      <c r="I35" s="4"/>
      <c r="J35" s="5" t="s">
        <f>=J26+J28+J30+J34</f>
      </c>
      <c r="K35" s="17"/>
      <c r="L35" s="6"/>
      <c r="M35" s="17"/>
      <c r="N35" s="16"/>
      <c r="O35" s="16"/>
      <c r="P35" s="17"/>
      <c r="Q35" s="17"/>
    </row>
  </sheetData>
  <mergeCells>
    <mergeCell ref="H26:I26"/>
    <mergeCell ref="H28:I28"/>
    <mergeCell ref="H30:I30"/>
    <mergeCell ref="H34:I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95</v>
      </c>
      <c r="B1" s="18" t="s">
        <v>9</v>
      </c>
      <c r="C1" s="18" t="s">
        <v>96</v>
      </c>
      <c r="D1" s="18" t="s">
        <v>97</v>
      </c>
      <c r="E1" s="18" t="s">
        <v>98</v>
      </c>
      <c r="F1" s="18" t="s">
        <v>99</v>
      </c>
      <c r="G1" s="18" t="s">
        <v>100</v>
      </c>
      <c r="H1" s="18" t="s">
        <v>101</v>
      </c>
      <c r="I1" s="18" t="s">
        <v>102</v>
      </c>
    </row>
    <row collapsed="false" customFormat="false" customHeight="false" hidden="false" ht="12.1" outlineLevel="0" r="2">
      <c r="A2" s="13" t="n">
        <v>43260.427083333</v>
      </c>
      <c r="B2" s="6" t="n">
        <v>100000</v>
      </c>
      <c r="C2" s="6" t="n">
        <v>100000</v>
      </c>
      <c r="D2" s="16" t="s">
        <v>103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43277</v>
      </c>
      <c r="B3" s="6" t="n">
        <v>-1044</v>
      </c>
      <c r="C3" s="6" t="n">
        <v>-1044</v>
      </c>
      <c r="D3" s="16" t="s">
        <v>104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43455</v>
      </c>
      <c r="B4" s="6" t="n">
        <v>-2181.5</v>
      </c>
      <c r="C4" s="6" t="n">
        <v>-2181.5</v>
      </c>
      <c r="D4" s="16" t="s">
        <v>105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43486</v>
      </c>
      <c r="B5" s="6" t="n">
        <v>100000</v>
      </c>
      <c r="C5" s="6" t="n">
        <v>100000</v>
      </c>
      <c r="D5" s="16" t="s">
        <v>103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43591</v>
      </c>
      <c r="B6" s="6" t="n">
        <v>-1009</v>
      </c>
      <c r="C6" s="6" t="n">
        <v>-1009</v>
      </c>
      <c r="D6" s="16" t="s">
        <v>106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43627</v>
      </c>
      <c r="B7" s="6" t="n">
        <v>-486.2</v>
      </c>
      <c r="C7" s="6" t="n">
        <v>-486.2</v>
      </c>
      <c r="D7" s="16" t="s">
        <v>107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43629</v>
      </c>
      <c r="B8" s="6" t="n">
        <v>-1392</v>
      </c>
      <c r="C8" s="6" t="n">
        <v>-1392</v>
      </c>
      <c r="D8" s="16" t="s">
        <v>108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43635</v>
      </c>
      <c r="B9" s="6" t="n">
        <v>-1277</v>
      </c>
      <c r="C9" s="6" t="n">
        <v>-1277</v>
      </c>
      <c r="D9" s="16" t="s">
        <v>109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43636</v>
      </c>
      <c r="B10" s="6" t="n">
        <v>-518.2</v>
      </c>
      <c r="C10" s="6" t="n">
        <v>-518.2</v>
      </c>
      <c r="D10" s="16" t="s">
        <v>110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43637</v>
      </c>
      <c r="B11" s="6" t="n">
        <v>-2181.5</v>
      </c>
      <c r="C11" s="6" t="n">
        <v>-2181.5</v>
      </c>
      <c r="D11" s="16" t="s">
        <v>105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43648</v>
      </c>
      <c r="B12" s="6" t="n">
        <v>-13000</v>
      </c>
      <c r="C12" s="6" t="n">
        <v>0</v>
      </c>
      <c r="D12" s="16" t="s">
        <v>111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43664</v>
      </c>
      <c r="B13" s="6" t="n">
        <v>-2167.5</v>
      </c>
      <c r="C13" s="6" t="n">
        <v>-2167.5</v>
      </c>
      <c r="D13" s="16" t="s">
        <v>112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43748</v>
      </c>
      <c r="B14" s="6" t="n">
        <v>-640</v>
      </c>
      <c r="C14" s="6" t="n">
        <v>-640</v>
      </c>
      <c r="D14" s="16" t="s">
        <v>113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43753</v>
      </c>
      <c r="B15" s="6" t="n">
        <v>-240</v>
      </c>
      <c r="C15" s="6" t="n">
        <v>-240</v>
      </c>
      <c r="D15" s="16" t="s">
        <v>114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43809</v>
      </c>
      <c r="B16" s="6" t="n">
        <v>50000</v>
      </c>
      <c r="C16" s="6" t="n">
        <v>50000</v>
      </c>
      <c r="D16" s="16" t="s">
        <v>103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43819</v>
      </c>
      <c r="B17" s="6" t="n">
        <v>-2181.5</v>
      </c>
      <c r="C17" s="6" t="n">
        <v>-2181.5</v>
      </c>
      <c r="D17" s="16" t="s">
        <v>105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43839</v>
      </c>
      <c r="B18" s="6" t="n">
        <v>-560</v>
      </c>
      <c r="C18" s="6" t="n">
        <v>-560</v>
      </c>
      <c r="D18" s="16" t="s">
        <v>115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43845</v>
      </c>
      <c r="B19" s="6" t="n">
        <v>-574</v>
      </c>
      <c r="C19" s="6" t="n">
        <v>-574</v>
      </c>
      <c r="D19" s="16" t="s">
        <v>116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43910</v>
      </c>
      <c r="B20" s="6" t="n">
        <v>-10000</v>
      </c>
      <c r="C20" s="6" t="n">
        <v>-10000</v>
      </c>
      <c r="D20" s="16" t="s">
        <v>117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43991</v>
      </c>
      <c r="B21" s="6" t="n">
        <v>-543</v>
      </c>
      <c r="C21" s="6" t="n">
        <v>-543</v>
      </c>
      <c r="D21" s="16" t="s">
        <v>118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43999</v>
      </c>
      <c r="B22" s="6" t="n">
        <v>-524.8</v>
      </c>
      <c r="C22" s="6" t="n">
        <v>-524.8</v>
      </c>
      <c r="D22" s="16" t="s">
        <v>119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44001</v>
      </c>
      <c r="B23" s="6" t="n">
        <v>-2181.5</v>
      </c>
      <c r="C23" s="6" t="n">
        <v>-2181.5</v>
      </c>
      <c r="D23" s="16" t="s">
        <v>105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44013</v>
      </c>
      <c r="B24" s="6" t="n">
        <v>200000</v>
      </c>
      <c r="C24" s="6" t="n">
        <v>200000</v>
      </c>
      <c r="D24" s="16" t="s">
        <v>103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44018</v>
      </c>
      <c r="B25" s="6" t="n">
        <v>-938.1</v>
      </c>
      <c r="C25" s="6" t="n">
        <v>-938.1</v>
      </c>
      <c r="D25" s="16" t="s">
        <v>120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44022</v>
      </c>
      <c r="B26" s="6" t="n">
        <v>-6090</v>
      </c>
      <c r="C26" s="6" t="n">
        <v>-6090</v>
      </c>
      <c r="D26" s="16" t="s">
        <v>121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44025</v>
      </c>
      <c r="B27" s="6" t="n">
        <v>-559</v>
      </c>
      <c r="C27" s="6" t="n">
        <v>-559</v>
      </c>
      <c r="D27" s="16" t="s">
        <v>122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44028</v>
      </c>
      <c r="B28" s="6" t="n">
        <v>-1326</v>
      </c>
      <c r="C28" s="6" t="n">
        <v>-1326</v>
      </c>
      <c r="D28" s="16" t="s">
        <v>123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44097</v>
      </c>
      <c r="B29" s="6" t="n">
        <v>-210.8</v>
      </c>
      <c r="C29" s="6" t="n">
        <v>-210.8</v>
      </c>
      <c r="D29" s="16" t="s">
        <v>124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44109</v>
      </c>
      <c r="B30" s="6" t="n">
        <v>-1302</v>
      </c>
      <c r="C30" s="6" t="n">
        <v>-1302</v>
      </c>
      <c r="D30" s="16" t="s">
        <v>125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44116</v>
      </c>
      <c r="B31" s="6" t="n">
        <v>-826</v>
      </c>
      <c r="C31" s="6" t="n">
        <v>-826</v>
      </c>
      <c r="D31" s="16" t="s">
        <v>126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44171</v>
      </c>
      <c r="B32" s="6" t="n">
        <v>-3081.5</v>
      </c>
      <c r="C32" s="6" t="n">
        <v>-3081.5</v>
      </c>
      <c r="D32" s="16" t="s">
        <v>127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44183</v>
      </c>
      <c r="B33" s="6" t="n">
        <v>-800</v>
      </c>
      <c r="C33" s="6" t="n">
        <v>-800</v>
      </c>
      <c r="D33" s="16" t="s">
        <v>128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44183</v>
      </c>
      <c r="B34" s="6" t="n">
        <v>-2181.5</v>
      </c>
      <c r="C34" s="6" t="n">
        <v>-2181.5</v>
      </c>
      <c r="D34" s="16" t="s">
        <v>105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44194</v>
      </c>
      <c r="B35" s="6" t="n">
        <v>-1119</v>
      </c>
      <c r="C35" s="6" t="n">
        <v>-1119</v>
      </c>
      <c r="D35" s="16" t="s">
        <v>129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44210</v>
      </c>
      <c r="B36" s="6" t="n">
        <v>-832.4</v>
      </c>
      <c r="C36" s="6" t="n">
        <v>-832.4</v>
      </c>
      <c r="D36" s="16" t="s">
        <v>130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44270</v>
      </c>
      <c r="B37" s="6" t="n">
        <v>-18.74</v>
      </c>
      <c r="C37" s="6" t="n">
        <v>-18.74</v>
      </c>
      <c r="D37" s="16" t="s">
        <v>131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44327</v>
      </c>
      <c r="B38" s="6" t="n">
        <v>-1261</v>
      </c>
      <c r="C38" s="6" t="n">
        <v>-1261</v>
      </c>
      <c r="D38" s="16" t="s">
        <v>132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44328</v>
      </c>
      <c r="B39" s="6" t="n">
        <v>-1302</v>
      </c>
      <c r="C39" s="6" t="n">
        <v>-1302</v>
      </c>
      <c r="D39" s="16" t="s">
        <v>125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44353</v>
      </c>
      <c r="B40" s="6" t="n">
        <v>-3027.6</v>
      </c>
      <c r="C40" s="6" t="n">
        <v>-3027.6</v>
      </c>
      <c r="D40" s="16" t="s">
        <v>133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44354</v>
      </c>
      <c r="B41" s="6" t="n">
        <v>-18.68</v>
      </c>
      <c r="C41" s="6" t="n">
        <v>-18.68</v>
      </c>
      <c r="D41" s="16" t="s">
        <v>134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44364</v>
      </c>
      <c r="B42" s="6" t="n">
        <v>-329</v>
      </c>
      <c r="C42" s="6" t="n">
        <v>-329</v>
      </c>
      <c r="D42" s="16" t="s">
        <v>135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44364</v>
      </c>
      <c r="B43" s="6" t="n">
        <v>-625</v>
      </c>
      <c r="C43" s="6" t="n">
        <v>-625</v>
      </c>
      <c r="D43" s="16" t="s">
        <v>136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44364</v>
      </c>
      <c r="B44" s="6" t="n">
        <v>-50000</v>
      </c>
      <c r="C44" s="6" t="n">
        <v>-50000</v>
      </c>
      <c r="D44" s="16" t="s">
        <v>137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44365</v>
      </c>
      <c r="B45" s="6" t="n">
        <v>-1897.5</v>
      </c>
      <c r="C45" s="6" t="n">
        <v>-1897.5</v>
      </c>
      <c r="D45" s="16" t="s">
        <v>138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44370</v>
      </c>
      <c r="B46" s="6" t="n">
        <v>-1342</v>
      </c>
      <c r="C46" s="6" t="n">
        <v>-1342</v>
      </c>
      <c r="D46" s="16" t="s">
        <v>139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44382</v>
      </c>
      <c r="B47" s="6" t="n">
        <v>-3706</v>
      </c>
      <c r="C47" s="6" t="n">
        <v>-3706</v>
      </c>
      <c r="D47" s="16" t="s">
        <v>140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44391</v>
      </c>
      <c r="B48" s="6" t="n">
        <v>-1</v>
      </c>
      <c r="C48" s="6" t="n">
        <v>-1</v>
      </c>
      <c r="D48" s="16" t="s">
        <v>141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44392</v>
      </c>
      <c r="B49" s="6" t="n">
        <v>-1092</v>
      </c>
      <c r="C49" s="6" t="n">
        <v>-1092</v>
      </c>
      <c r="D49" s="16" t="s">
        <v>142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44442</v>
      </c>
      <c r="B50" s="6" t="n">
        <v>-18.58</v>
      </c>
      <c r="C50" s="6" t="n">
        <v>-18.58</v>
      </c>
      <c r="D50" s="16" t="s">
        <v>143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44446</v>
      </c>
      <c r="B51" s="6" t="n">
        <v>-2370</v>
      </c>
      <c r="C51" s="6" t="n">
        <v>-2370</v>
      </c>
      <c r="D51" s="16" t="s">
        <v>144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44466</v>
      </c>
      <c r="B52" s="6" t="n">
        <v>-1228</v>
      </c>
      <c r="C52" s="6" t="n">
        <v>-1228</v>
      </c>
      <c r="D52" s="16" t="s">
        <v>145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44536</v>
      </c>
      <c r="B53" s="6" t="n">
        <v>-3047.04</v>
      </c>
      <c r="C53" s="6" t="n">
        <v>-3047.04</v>
      </c>
      <c r="D53" s="16" t="s">
        <v>146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44536</v>
      </c>
      <c r="B54" s="6" t="n">
        <v>-18.8</v>
      </c>
      <c r="C54" s="6" t="n">
        <v>-18.8</v>
      </c>
      <c r="D54" s="16" t="s">
        <v>147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44537</v>
      </c>
      <c r="B55" s="6" t="n">
        <v>-2319</v>
      </c>
      <c r="C55" s="6" t="n">
        <v>-2319</v>
      </c>
      <c r="D55" s="16" t="s">
        <v>148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44551</v>
      </c>
      <c r="B56" s="6" t="n">
        <v>-5916</v>
      </c>
      <c r="C56" s="6" t="n">
        <v>-5916</v>
      </c>
      <c r="D56" s="16" t="s">
        <v>149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44574</v>
      </c>
      <c r="B57" s="6" t="n">
        <v>-927.2</v>
      </c>
      <c r="C57" s="6" t="n">
        <v>-927.2</v>
      </c>
      <c r="D57" s="16" t="s">
        <v>150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44634</v>
      </c>
      <c r="B58" s="6" t="n">
        <v>-32.69</v>
      </c>
      <c r="C58" s="6" t="n">
        <v>-32.69</v>
      </c>
      <c r="D58" s="16" t="s">
        <v>151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44718</v>
      </c>
      <c r="B59" s="6" t="n">
        <v>-2560.43</v>
      </c>
      <c r="C59" s="6" t="n">
        <v>-2560.43</v>
      </c>
      <c r="D59" s="16" t="s">
        <v>152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44718</v>
      </c>
      <c r="B60" s="6" t="n">
        <v>-17.35</v>
      </c>
      <c r="C60" s="6" t="n">
        <v>-17.35</v>
      </c>
      <c r="D60" s="16" t="s">
        <v>153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44753</v>
      </c>
      <c r="B61" s="6" t="n">
        <v>-1020.9</v>
      </c>
      <c r="C61" s="6" t="n">
        <v>-1020.9</v>
      </c>
      <c r="D61" s="16" t="s">
        <v>154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44806</v>
      </c>
      <c r="B62" s="6" t="n">
        <v>-16.87</v>
      </c>
      <c r="C62" s="6" t="n">
        <v>-16.87</v>
      </c>
      <c r="D62" s="16" t="s">
        <v>155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44845</v>
      </c>
      <c r="B63" s="6" t="n">
        <v>-4440</v>
      </c>
      <c r="C63" s="6" t="n">
        <v>-4440</v>
      </c>
      <c r="D63" s="16" t="s">
        <v>156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44900</v>
      </c>
      <c r="B64" s="6" t="n">
        <v>-17.3</v>
      </c>
      <c r="C64" s="6" t="n">
        <v>-17.3</v>
      </c>
      <c r="D64" s="16" t="s">
        <v>157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44901</v>
      </c>
      <c r="B65" s="6" t="n">
        <v>-2569.48</v>
      </c>
      <c r="C65" s="6" t="n">
        <v>-2569.48</v>
      </c>
      <c r="D65" s="16" t="s">
        <v>158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44916</v>
      </c>
      <c r="B66" s="6" t="n">
        <v>-4454</v>
      </c>
      <c r="C66" s="6" t="n">
        <v>-4454</v>
      </c>
      <c r="D66" s="16" t="s">
        <v>159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44916</v>
      </c>
      <c r="B67" s="6" t="n">
        <v>-9344</v>
      </c>
      <c r="C67" s="6" t="n">
        <v>-9344</v>
      </c>
      <c r="D67" s="16" t="s">
        <v>160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44998</v>
      </c>
      <c r="B68" s="6" t="n">
        <v>-23.16</v>
      </c>
      <c r="C68" s="6" t="n">
        <v>-23.16</v>
      </c>
      <c r="D68" s="16" t="s">
        <v>161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45057</v>
      </c>
      <c r="B69" s="6" t="n">
        <v>-1740</v>
      </c>
      <c r="C69" s="6" t="n">
        <v>-1740</v>
      </c>
      <c r="D69" s="16" t="s">
        <v>162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45082</v>
      </c>
      <c r="B70" s="6" t="n">
        <v>-7621</v>
      </c>
      <c r="C70" s="6" t="n">
        <v>-7621</v>
      </c>
      <c r="D70" s="16" t="s">
        <v>163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45082</v>
      </c>
      <c r="B71" s="6" t="n">
        <v>-24.67</v>
      </c>
      <c r="C71" s="6" t="n">
        <v>-24.67</v>
      </c>
      <c r="D71" s="16" t="s">
        <v>164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45083</v>
      </c>
      <c r="B72" s="6" t="n">
        <v>-3360.53</v>
      </c>
      <c r="C72" s="6" t="n">
        <v>-3360.53</v>
      </c>
      <c r="D72" s="16" t="s">
        <v>165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45114</v>
      </c>
      <c r="B73" s="6" t="n">
        <v>-1738.9</v>
      </c>
      <c r="C73" s="6" t="n">
        <v>-1738.9</v>
      </c>
      <c r="D73" s="16" t="s">
        <v>166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45170</v>
      </c>
      <c r="B74" s="6" t="n">
        <v>-29.38</v>
      </c>
      <c r="C74" s="6" t="n">
        <v>-29.38</v>
      </c>
      <c r="D74" s="16" t="s">
        <v>167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45264</v>
      </c>
      <c r="B75" s="6" t="n">
        <v>-27.38</v>
      </c>
      <c r="C75" s="6" t="n">
        <v>-27.38</v>
      </c>
      <c r="D75" s="16" t="s">
        <v>168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45266</v>
      </c>
      <c r="B76" s="6" t="n">
        <v>-3784.18</v>
      </c>
      <c r="C76" s="6" t="n">
        <v>-3784.18</v>
      </c>
      <c r="D76" s="16" t="s">
        <v>169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45277</v>
      </c>
      <c r="B77" s="6" t="n">
        <v>-7778</v>
      </c>
      <c r="C77" s="6" t="n">
        <v>-7778</v>
      </c>
      <c r="D77" s="16" t="s">
        <v>170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45365</v>
      </c>
      <c r="B78" s="6" t="n">
        <v>-30.03</v>
      </c>
      <c r="C78" s="6" t="n">
        <v>-30.03</v>
      </c>
      <c r="D78" s="16" t="s">
        <v>171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45370</v>
      </c>
      <c r="B79" s="6" t="n">
        <v>2000000</v>
      </c>
      <c r="C79" s="6" t="n">
        <v>2000000</v>
      </c>
      <c r="D79" s="16" t="s">
        <v>172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45405</v>
      </c>
      <c r="B80" s="6" t="n">
        <v>100000</v>
      </c>
      <c r="C80" s="6" t="n">
        <v>100000</v>
      </c>
      <c r="D80" s="16" t="s">
        <v>172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45414</v>
      </c>
      <c r="B81" s="6" t="n">
        <v>5568</v>
      </c>
      <c r="C81" s="6" t="n">
        <v>5568</v>
      </c>
      <c r="D81" s="16" t="s">
        <v>173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45419</v>
      </c>
      <c r="B82" s="6" t="n">
        <v>-21230</v>
      </c>
      <c r="C82" s="6" t="n">
        <v>-21230</v>
      </c>
      <c r="D82" s="16" t="s">
        <v>174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45425</v>
      </c>
      <c r="B83" s="6" t="n">
        <v>-7634</v>
      </c>
      <c r="C83" s="6" t="n">
        <v>-7634</v>
      </c>
      <c r="D83" s="16" t="s">
        <v>175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45438</v>
      </c>
      <c r="B84" s="6" t="n">
        <v>-7907</v>
      </c>
      <c r="C84" s="6" t="n">
        <v>-7907</v>
      </c>
      <c r="D84" s="16" t="s">
        <v>176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45439</v>
      </c>
      <c r="B85" s="6" t="n">
        <v>-16150.9</v>
      </c>
      <c r="C85" s="6" t="n">
        <v>-16150.9</v>
      </c>
      <c r="D85" s="16" t="s">
        <v>177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45443</v>
      </c>
      <c r="B86" s="6" t="n">
        <v>300000</v>
      </c>
      <c r="C86" s="6" t="n">
        <v>300000</v>
      </c>
      <c r="D86" s="16" t="s">
        <v>172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45449</v>
      </c>
      <c r="B87" s="6" t="n">
        <v>-3666.89</v>
      </c>
      <c r="C87" s="6" t="n">
        <v>-3666.89</v>
      </c>
      <c r="D87" s="16" t="s">
        <v>178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45453</v>
      </c>
      <c r="B88" s="6" t="n">
        <v>-957.8</v>
      </c>
      <c r="C88" s="6" t="n">
        <v>-957.8</v>
      </c>
      <c r="D88" s="16" t="s">
        <v>179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45454.482731481</v>
      </c>
      <c r="B89" s="6" t="n">
        <v>23673.1</v>
      </c>
      <c r="C89" s="6" t="n">
        <v>23673.1</v>
      </c>
      <c r="D89" s="16" t="s">
        <v>180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45455</v>
      </c>
      <c r="B90" s="6" t="n">
        <v>-29.2</v>
      </c>
      <c r="C90" s="6" t="n">
        <v>-29.2</v>
      </c>
      <c r="D90" s="16" t="s">
        <v>181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45457</v>
      </c>
      <c r="B91" s="6" t="n">
        <v>-7396.5</v>
      </c>
      <c r="C91" s="6" t="n">
        <v>-7396.5</v>
      </c>
      <c r="D91" s="16" t="s">
        <v>182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45461</v>
      </c>
      <c r="B92" s="6" t="n">
        <v>-2265.4</v>
      </c>
      <c r="C92" s="6" t="n">
        <v>-2265.4</v>
      </c>
      <c r="D92" s="16" t="s">
        <v>183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45461</v>
      </c>
      <c r="B93" s="6" t="n">
        <v>-11329.68</v>
      </c>
      <c r="C93" s="6" t="n">
        <v>-11329.68</v>
      </c>
      <c r="D93" s="16" t="s">
        <v>184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45470.597951389</v>
      </c>
      <c r="B94" s="6" t="n">
        <v>4565.1</v>
      </c>
      <c r="C94" s="6" t="n">
        <v>4565.1</v>
      </c>
      <c r="D94" s="16" t="s">
        <v>185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45470.647361111</v>
      </c>
      <c r="B95" s="6" t="n">
        <v>22913.87</v>
      </c>
      <c r="C95" s="6" t="n">
        <v>22913.87</v>
      </c>
      <c r="D95" s="16" t="s">
        <v>185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45471</v>
      </c>
      <c r="B96" s="6" t="n">
        <v>-4391.9</v>
      </c>
      <c r="C96" s="6" t="n">
        <v>-4391.9</v>
      </c>
      <c r="D96" s="16" t="s">
        <v>186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45471.499479167</v>
      </c>
      <c r="B97" s="6" t="n">
        <v>12679</v>
      </c>
      <c r="C97" s="6" t="n">
        <v>12679</v>
      </c>
      <c r="D97" s="16" t="s">
        <v>187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45481</v>
      </c>
      <c r="B98" s="6" t="n">
        <v>-5069.51</v>
      </c>
      <c r="C98" s="6" t="n">
        <v>-5069.51</v>
      </c>
      <c r="D98" s="16" t="s">
        <v>188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45482</v>
      </c>
      <c r="B99" s="6" t="n">
        <v>-4517.79</v>
      </c>
      <c r="C99" s="6" t="n">
        <v>-4517.79</v>
      </c>
      <c r="D99" s="16" t="s">
        <v>189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45483</v>
      </c>
      <c r="B100" s="6" t="n">
        <v>-5641.8</v>
      </c>
      <c r="C100" s="6" t="n">
        <v>-5641.8</v>
      </c>
      <c r="D100" s="16" t="s">
        <v>190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45484</v>
      </c>
      <c r="B101" s="6" t="n">
        <v>-2318</v>
      </c>
      <c r="C101" s="6" t="n">
        <v>-2318</v>
      </c>
      <c r="D101" s="16" t="s">
        <v>191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45484</v>
      </c>
      <c r="B102" s="6" t="n">
        <v>-30130</v>
      </c>
      <c r="C102" s="6" t="n">
        <v>-30130</v>
      </c>
      <c r="D102" s="16" t="s">
        <v>192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45484</v>
      </c>
      <c r="B103" s="6" t="n">
        <v>-39</v>
      </c>
      <c r="C103" s="6" t="n">
        <v>-39</v>
      </c>
      <c r="D103" s="16" t="s">
        <v>193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 t="n">
        <v>45484</v>
      </c>
      <c r="B104" s="6" t="n">
        <v>-767</v>
      </c>
      <c r="C104" s="6" t="n">
        <v>-767</v>
      </c>
      <c r="D104" s="16" t="s">
        <v>194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 t="n">
        <v>45484.458368056</v>
      </c>
      <c r="B105" s="6" t="n">
        <v>4391.9</v>
      </c>
      <c r="C105" s="6" t="n">
        <v>4391.9</v>
      </c>
      <c r="D105" s="16" t="s">
        <v>195</v>
      </c>
      <c r="E105" s="16"/>
      <c r="F105" s="16"/>
      <c r="G105" s="6" t="s">
        <f>=A105-A104</f>
      </c>
      <c r="H105" s="6" t="s">
        <f>=B105+H104</f>
      </c>
      <c r="I105" s="6" t="s">
        <f>=G105*H104</f>
      </c>
    </row>
    <row collapsed="false" customFormat="false" customHeight="false" hidden="false" ht="12.1" outlineLevel="0" r="106">
      <c r="A106" s="13" t="n">
        <v>45485</v>
      </c>
      <c r="B106" s="6" t="n">
        <v>-2171.9</v>
      </c>
      <c r="C106" s="6" t="n">
        <v>-2171.9</v>
      </c>
      <c r="D106" s="16" t="s">
        <v>196</v>
      </c>
      <c r="E106" s="16"/>
      <c r="F106" s="16"/>
      <c r="G106" s="6" t="s">
        <f>=A106-A105</f>
      </c>
      <c r="H106" s="6" t="s">
        <f>=B106+H105</f>
      </c>
      <c r="I106" s="6" t="s">
        <f>=G106*H105</f>
      </c>
    </row>
    <row collapsed="false" customFormat="false" customHeight="false" hidden="false" ht="12.1" outlineLevel="0" r="107">
      <c r="A107" s="13" t="n">
        <v>45488</v>
      </c>
      <c r="B107" s="6" t="n">
        <v>-9680.51</v>
      </c>
      <c r="C107" s="6" t="n">
        <v>-9680.51</v>
      </c>
      <c r="D107" s="16" t="s">
        <v>197</v>
      </c>
      <c r="E107" s="16"/>
      <c r="F107" s="16"/>
      <c r="G107" s="6" t="s">
        <f>=A107-A106</f>
      </c>
      <c r="H107" s="6" t="s">
        <f>=B107+H106</f>
      </c>
      <c r="I107" s="6" t="s">
        <f>=G107*H106</f>
      </c>
    </row>
    <row collapsed="false" customFormat="false" customHeight="false" hidden="false" ht="12.1" outlineLevel="0" r="108">
      <c r="A108" s="13" t="n">
        <v>45489</v>
      </c>
      <c r="B108" s="6" t="n">
        <v>-12484</v>
      </c>
      <c r="C108" s="6" t="n">
        <v>-12484</v>
      </c>
      <c r="D108" s="16" t="s">
        <v>198</v>
      </c>
      <c r="E108" s="16"/>
      <c r="F108" s="16"/>
      <c r="G108" s="6" t="s">
        <f>=A108-A107</f>
      </c>
      <c r="H108" s="6" t="s">
        <f>=B108+H107</f>
      </c>
      <c r="I108" s="6" t="s">
        <f>=G108*H107</f>
      </c>
    </row>
    <row collapsed="false" customFormat="false" customHeight="false" hidden="false" ht="12.1" outlineLevel="0" r="109">
      <c r="A109" s="13" t="n">
        <v>45489.462534722</v>
      </c>
      <c r="B109" s="6" t="n">
        <v>767</v>
      </c>
      <c r="C109" s="6" t="n">
        <v>767</v>
      </c>
      <c r="D109" s="16" t="s">
        <v>199</v>
      </c>
      <c r="E109" s="16"/>
      <c r="F109" s="16"/>
      <c r="G109" s="6" t="s">
        <f>=A109-A108</f>
      </c>
      <c r="H109" s="6" t="s">
        <f>=B109+H108</f>
      </c>
      <c r="I109" s="6" t="s">
        <f>=G109*H108</f>
      </c>
    </row>
    <row collapsed="false" customFormat="false" customHeight="false" hidden="false" ht="12.1" outlineLevel="0" r="110">
      <c r="A110" s="13" t="n">
        <v>45489.478541667</v>
      </c>
      <c r="B110" s="6" t="n">
        <v>39</v>
      </c>
      <c r="C110" s="6" t="n">
        <v>39</v>
      </c>
      <c r="D110" s="16" t="s">
        <v>199</v>
      </c>
      <c r="E110" s="16"/>
      <c r="F110" s="16"/>
      <c r="G110" s="6" t="s">
        <f>=A110-A109</f>
      </c>
      <c r="H110" s="6" t="s">
        <f>=B110+H109</f>
      </c>
      <c r="I110" s="6" t="s">
        <f>=G110*H109</f>
      </c>
    </row>
    <row collapsed="false" customFormat="false" customHeight="false" hidden="false" ht="12.1" outlineLevel="0" r="111">
      <c r="A111" s="13" t="n">
        <v>45490.451435185</v>
      </c>
      <c r="B111" s="6" t="n">
        <v>16134.85</v>
      </c>
      <c r="C111" s="6" t="n">
        <v>16134.85</v>
      </c>
      <c r="D111" s="16" t="s">
        <v>200</v>
      </c>
      <c r="E111" s="16"/>
      <c r="F111" s="16"/>
      <c r="G111" s="6" t="s">
        <f>=A111-A110</f>
      </c>
      <c r="H111" s="6" t="s">
        <f>=B111+H110</f>
      </c>
      <c r="I111" s="6" t="s">
        <f>=G111*H110</f>
      </c>
    </row>
    <row collapsed="false" customFormat="false" customHeight="false" hidden="false" ht="12.1" outlineLevel="0" r="112">
      <c r="A112" s="13" t="n">
        <v>45495.441770833</v>
      </c>
      <c r="B112" s="6" t="n">
        <v>5069.51</v>
      </c>
      <c r="C112" s="6" t="n">
        <v>5069.51</v>
      </c>
      <c r="D112" s="16" t="s">
        <v>201</v>
      </c>
      <c r="E112" s="16"/>
      <c r="F112" s="16"/>
      <c r="G112" s="6" t="s">
        <f>=A112-A111</f>
      </c>
      <c r="H112" s="6" t="s">
        <f>=B112+H111</f>
      </c>
      <c r="I112" s="6" t="s">
        <f>=G112*H111</f>
      </c>
    </row>
    <row collapsed="false" customFormat="false" customHeight="false" hidden="false" ht="12.1" outlineLevel="0" r="113">
      <c r="A113" s="13" t="n">
        <v>45497.470868056</v>
      </c>
      <c r="B113" s="6" t="n">
        <v>7749.07</v>
      </c>
      <c r="C113" s="6" t="n">
        <v>7749.07</v>
      </c>
      <c r="D113" s="16" t="s">
        <v>202</v>
      </c>
      <c r="E113" s="16"/>
      <c r="F113" s="16"/>
      <c r="G113" s="6" t="s">
        <f>=A113-A112</f>
      </c>
      <c r="H113" s="6" t="s">
        <f>=B113+H112</f>
      </c>
      <c r="I113" s="6" t="s">
        <f>=G113*H112</f>
      </c>
    </row>
    <row collapsed="false" customFormat="false" customHeight="false" hidden="false" ht="12.1" outlineLevel="0" r="114">
      <c r="A114" s="13" t="n">
        <v>45497.56181713</v>
      </c>
      <c r="B114" s="6" t="n">
        <v>5408.99</v>
      </c>
      <c r="C114" s="6" t="n">
        <v>5408.99</v>
      </c>
      <c r="D114" s="16" t="s">
        <v>203</v>
      </c>
      <c r="E114" s="16"/>
      <c r="F114" s="16"/>
      <c r="G114" s="6" t="s">
        <f>=A114-A113</f>
      </c>
      <c r="H114" s="6" t="s">
        <f>=B114+H113</f>
      </c>
      <c r="I114" s="6" t="s">
        <f>=G114*H113</f>
      </c>
    </row>
    <row collapsed="false" customFormat="false" customHeight="false" hidden="false" ht="12.1" outlineLevel="0" r="115">
      <c r="A115" s="13" t="n">
        <v>45498.46119213</v>
      </c>
      <c r="B115" s="6" t="n">
        <v>13164.2</v>
      </c>
      <c r="C115" s="6" t="n">
        <v>13164.2</v>
      </c>
      <c r="D115" s="16" t="s">
        <v>204</v>
      </c>
      <c r="E115" s="16"/>
      <c r="F115" s="16"/>
      <c r="G115" s="6" t="s">
        <f>=A115-A114</f>
      </c>
      <c r="H115" s="6" t="s">
        <f>=B115+H114</f>
      </c>
      <c r="I115" s="6" t="s">
        <f>=G115*H114</f>
      </c>
    </row>
    <row collapsed="false" customFormat="false" customHeight="false" hidden="false" ht="12.1" outlineLevel="0" r="116">
      <c r="A116" s="13" t="n">
        <v>45499.506990741</v>
      </c>
      <c r="B116" s="6" t="n">
        <v>57664</v>
      </c>
      <c r="C116" s="6" t="n">
        <v>57664</v>
      </c>
      <c r="D116" s="16" t="s">
        <v>205</v>
      </c>
      <c r="E116" s="16"/>
      <c r="F116" s="16"/>
      <c r="G116" s="6" t="s">
        <f>=A116-A115</f>
      </c>
      <c r="H116" s="6" t="s">
        <f>=B116+H115</f>
      </c>
      <c r="I116" s="6" t="s">
        <f>=G116*H115</f>
      </c>
    </row>
    <row collapsed="false" customFormat="false" customHeight="false" hidden="false" ht="12.1" outlineLevel="0" r="117">
      <c r="A117" s="13" t="n">
        <v>45503.489606481</v>
      </c>
      <c r="B117" s="6" t="n">
        <v>23661</v>
      </c>
      <c r="C117" s="6" t="n">
        <v>23661</v>
      </c>
      <c r="D117" s="16" t="s">
        <v>206</v>
      </c>
      <c r="E117" s="16"/>
      <c r="F117" s="16"/>
      <c r="G117" s="6" t="s">
        <f>=A117-A116</f>
      </c>
      <c r="H117" s="6" t="s">
        <f>=B117+H116</f>
      </c>
      <c r="I117" s="6" t="s">
        <f>=G117*H116</f>
      </c>
    </row>
    <row collapsed="false" customFormat="false" customHeight="false" hidden="false" ht="12.1" outlineLevel="0" r="118">
      <c r="A118" s="13" t="n">
        <v>45545</v>
      </c>
      <c r="B118" s="6" t="n">
        <v>-1837.08</v>
      </c>
      <c r="C118" s="6" t="n">
        <v>-1837.08</v>
      </c>
      <c r="D118" s="16" t="s">
        <v>207</v>
      </c>
      <c r="E118" s="16"/>
      <c r="F118" s="16"/>
      <c r="G118" s="6" t="s">
        <f>=A118-A117</f>
      </c>
      <c r="H118" s="6" t="s">
        <f>=B118+H117</f>
      </c>
      <c r="I118" s="6" t="s">
        <f>=G118*H117</f>
      </c>
    </row>
    <row collapsed="false" customFormat="false" customHeight="false" hidden="false" ht="12.1" outlineLevel="0" r="119">
      <c r="A119" s="13" t="n">
        <v>45545</v>
      </c>
      <c r="B119" s="6" t="n">
        <v>-29.65</v>
      </c>
      <c r="C119" s="6" t="n">
        <v>-29.65</v>
      </c>
      <c r="D119" s="16" t="s">
        <v>208</v>
      </c>
      <c r="E119" s="16"/>
      <c r="F119" s="16"/>
      <c r="G119" s="6" t="s">
        <f>=A119-A118</f>
      </c>
      <c r="H119" s="6" t="s">
        <f>=B119+H118</f>
      </c>
      <c r="I119" s="6" t="s">
        <f>=G119*H118</f>
      </c>
    </row>
    <row collapsed="false" customFormat="false" customHeight="false" hidden="false" ht="12.1" outlineLevel="0" r="120">
      <c r="A120" s="13" t="n">
        <v>45555.674398148</v>
      </c>
      <c r="B120" s="6" t="n">
        <v>3710.22</v>
      </c>
      <c r="C120" s="6" t="n">
        <v>3710.22</v>
      </c>
      <c r="D120" s="16" t="s">
        <v>185</v>
      </c>
      <c r="E120" s="16"/>
      <c r="F120" s="16"/>
      <c r="G120" s="6" t="s">
        <f>=A120-A119</f>
      </c>
      <c r="H120" s="6" t="s">
        <f>=B120+H119</f>
      </c>
      <c r="I120" s="6" t="s">
        <f>=G120*H119</f>
      </c>
    </row>
    <row collapsed="false" customFormat="false" customHeight="false" hidden="false" ht="12.1" outlineLevel="0" r="121">
      <c r="A121" s="13" t="n">
        <v>45557</v>
      </c>
      <c r="B121" s="6" t="n">
        <v>-305</v>
      </c>
      <c r="C121" s="6" t="n">
        <v>-305</v>
      </c>
      <c r="D121" s="16" t="s">
        <v>209</v>
      </c>
      <c r="E121" s="16"/>
      <c r="F121" s="16"/>
      <c r="G121" s="6" t="s">
        <f>=A121-A120</f>
      </c>
      <c r="H121" s="6" t="s">
        <f>=B121+H120</f>
      </c>
      <c r="I121" s="6" t="s">
        <f>=G121*H120</f>
      </c>
    </row>
    <row collapsed="false" customFormat="false" customHeight="false" hidden="false" ht="12.1" outlineLevel="0" r="122">
      <c r="A122" s="13" t="n">
        <v>45562</v>
      </c>
      <c r="B122" s="6" t="n">
        <v>-7538.8</v>
      </c>
      <c r="C122" s="6" t="n">
        <v>-7538.8</v>
      </c>
      <c r="D122" s="16" t="s">
        <v>210</v>
      </c>
      <c r="E122" s="16"/>
      <c r="F122" s="16"/>
      <c r="G122" s="6" t="s">
        <f>=A122-A121</f>
      </c>
      <c r="H122" s="6" t="s">
        <f>=B122+H121</f>
      </c>
      <c r="I122" s="6" t="s">
        <f>=G122*H121</f>
      </c>
    </row>
    <row collapsed="false" customFormat="false" customHeight="false" hidden="false" ht="12.1" outlineLevel="0" r="123">
      <c r="A123" s="13" t="n">
        <v>45568.51880787</v>
      </c>
      <c r="B123" s="6" t="n">
        <v>305</v>
      </c>
      <c r="C123" s="6" t="n">
        <v>305</v>
      </c>
      <c r="D123" s="16" t="s">
        <v>199</v>
      </c>
      <c r="E123" s="16"/>
      <c r="F123" s="16"/>
      <c r="G123" s="6" t="s">
        <f>=A123-A122</f>
      </c>
      <c r="H123" s="6" t="s">
        <f>=B123+H122</f>
      </c>
      <c r="I123" s="6" t="s">
        <f>=G123*H122</f>
      </c>
    </row>
    <row collapsed="false" customFormat="false" customHeight="false" hidden="false" ht="12.1" outlineLevel="0" r="124">
      <c r="A124" s="13" t="n">
        <v>45576</v>
      </c>
      <c r="B124" s="6" t="n">
        <v>-3741</v>
      </c>
      <c r="C124" s="6" t="n">
        <v>-3741</v>
      </c>
      <c r="D124" s="16" t="s">
        <v>211</v>
      </c>
      <c r="E124" s="16"/>
      <c r="F124" s="16"/>
      <c r="G124" s="6" t="s">
        <f>=A124-A123</f>
      </c>
      <c r="H124" s="6" t="s">
        <f>=B124+H123</f>
      </c>
      <c r="I124" s="6" t="s">
        <f>=G124*H123</f>
      </c>
    </row>
    <row collapsed="false" customFormat="false" customHeight="false" hidden="false" ht="12.1" outlineLevel="0" r="125">
      <c r="A125" s="13" t="n">
        <v>45579</v>
      </c>
      <c r="B125" s="6" t="n">
        <v>-13516.04</v>
      </c>
      <c r="C125" s="6" t="n">
        <v>-13516.04</v>
      </c>
      <c r="D125" s="16" t="s">
        <v>212</v>
      </c>
      <c r="E125" s="16"/>
      <c r="F125" s="16"/>
      <c r="G125" s="6" t="s">
        <f>=A125-A124</f>
      </c>
      <c r="H125" s="6" t="s">
        <f>=B125+H124</f>
      </c>
      <c r="I125" s="6" t="s">
        <f>=G125*H124</f>
      </c>
    </row>
    <row collapsed="false" customFormat="false" customHeight="false" hidden="false" ht="12.1" outlineLevel="0" r="126">
      <c r="A126" s="13" t="n">
        <v>45579.516030093</v>
      </c>
      <c r="B126" s="6" t="n">
        <v>12141</v>
      </c>
      <c r="C126" s="6" t="n">
        <v>12141</v>
      </c>
      <c r="D126" s="16" t="s">
        <v>213</v>
      </c>
      <c r="E126" s="16"/>
      <c r="F126" s="16"/>
      <c r="G126" s="6" t="s">
        <f>=A126-A125</f>
      </c>
      <c r="H126" s="6" t="s">
        <f>=B126+H125</f>
      </c>
      <c r="I126" s="6" t="s">
        <f>=G126*H125</f>
      </c>
    </row>
    <row collapsed="false" customFormat="false" customHeight="false" hidden="false" ht="12.1" outlineLevel="0" r="127">
      <c r="A127" s="13" t="n">
        <v>45582</v>
      </c>
      <c r="B127" s="6" t="n">
        <v>-867.6</v>
      </c>
      <c r="C127" s="6" t="n">
        <v>-867.6</v>
      </c>
      <c r="D127" s="16" t="s">
        <v>214</v>
      </c>
      <c r="E127" s="16"/>
      <c r="F127" s="16"/>
      <c r="G127" s="6" t="s">
        <f>=A127-A126</f>
      </c>
      <c r="H127" s="6" t="s">
        <f>=B127+H126</f>
      </c>
      <c r="I127" s="6" t="s">
        <f>=G127*H126</f>
      </c>
    </row>
    <row collapsed="false" customFormat="false" customHeight="false" hidden="false" ht="12.1" outlineLevel="0" r="128">
      <c r="A128" s="13" t="n">
        <v>45586</v>
      </c>
      <c r="B128" s="6" t="n">
        <v>2000</v>
      </c>
      <c r="C128" s="6" t="n">
        <v>2000</v>
      </c>
      <c r="D128" s="16" t="s">
        <v>172</v>
      </c>
      <c r="E128" s="16"/>
      <c r="F128" s="16"/>
      <c r="G128" s="6" t="s">
        <f>=A128-A127</f>
      </c>
      <c r="H128" s="6" t="s">
        <f>=B128+H127</f>
      </c>
      <c r="I128" s="6" t="s">
        <f>=G128*H127</f>
      </c>
    </row>
    <row collapsed="false" customFormat="false" customHeight="false" hidden="false" ht="12.1" outlineLevel="0" r="129">
      <c r="A129" s="13" t="n">
        <v>45588.504872685</v>
      </c>
      <c r="B129" s="6" t="n">
        <v>8210.4</v>
      </c>
      <c r="C129" s="6" t="n">
        <v>8210.4</v>
      </c>
      <c r="D129" s="16" t="s">
        <v>203</v>
      </c>
      <c r="E129" s="16"/>
      <c r="F129" s="16"/>
      <c r="G129" s="6" t="s">
        <f>=A129-A128</f>
      </c>
      <c r="H129" s="6" t="s">
        <f>=B129+H128</f>
      </c>
      <c r="I129" s="6" t="s">
        <f>=G129*H128</f>
      </c>
    </row>
    <row collapsed="false" customFormat="false" customHeight="false" hidden="false" ht="12.1" outlineLevel="0" r="130">
      <c r="A130" s="13" t="n">
        <v>45590.537581019</v>
      </c>
      <c r="B130" s="6" t="n">
        <v>3273.5</v>
      </c>
      <c r="C130" s="6" t="n">
        <v>3273.5</v>
      </c>
      <c r="D130" s="16" t="s">
        <v>215</v>
      </c>
      <c r="E130" s="16"/>
      <c r="F130" s="16"/>
      <c r="G130" s="6" t="s">
        <f>=A130-A129</f>
      </c>
      <c r="H130" s="6" t="s">
        <f>=B130+H129</f>
      </c>
      <c r="I130" s="6" t="s">
        <f>=G130*H129</f>
      </c>
    </row>
    <row collapsed="false" customFormat="false" customHeight="false" hidden="false" ht="12.1" outlineLevel="0" r="131">
      <c r="A131" s="13" t="n">
        <v>45590.537662037</v>
      </c>
      <c r="B131" s="6" t="n">
        <v>467.5</v>
      </c>
      <c r="C131" s="6" t="n">
        <v>467.5</v>
      </c>
      <c r="D131" s="16" t="s">
        <v>216</v>
      </c>
      <c r="E131" s="16"/>
      <c r="F131" s="16"/>
      <c r="G131" s="6" t="s">
        <f>=A131-A130</f>
      </c>
      <c r="H131" s="6" t="s">
        <f>=B131+H130</f>
      </c>
      <c r="I131" s="6" t="s">
        <f>=G131*H130</f>
      </c>
    </row>
    <row collapsed="false" customFormat="false" customHeight="false" hidden="false" ht="12.1" outlineLevel="0" r="132">
      <c r="A132" s="13" t="n">
        <v>45593.511261574</v>
      </c>
      <c r="B132" s="6" t="n">
        <v>13517.04</v>
      </c>
      <c r="C132" s="6" t="n">
        <v>13517.04</v>
      </c>
      <c r="D132" s="16" t="s">
        <v>201</v>
      </c>
      <c r="E132" s="16"/>
      <c r="F132" s="16"/>
      <c r="G132" s="6" t="s">
        <f>=A132-A131</f>
      </c>
      <c r="H132" s="6" t="s">
        <f>=B132+H131</f>
      </c>
      <c r="I132" s="6" t="s">
        <f>=G132*H131</f>
      </c>
    </row>
    <row collapsed="false" customFormat="false" customHeight="false" hidden="false" ht="12.1" outlineLevel="0" r="133">
      <c r="A133" s="13" t="n">
        <v>45636</v>
      </c>
      <c r="B133" s="6" t="n">
        <v>-32.6</v>
      </c>
      <c r="C133" s="6" t="n">
        <v>-32.6</v>
      </c>
      <c r="D133" s="16" t="s">
        <v>217</v>
      </c>
      <c r="E133" s="16"/>
      <c r="F133" s="16"/>
      <c r="G133" s="6" t="s">
        <f>=A133-A132</f>
      </c>
      <c r="H133" s="6" t="s">
        <f>=B133+H132</f>
      </c>
      <c r="I133" s="6" t="s">
        <f>=G133*H132</f>
      </c>
    </row>
    <row collapsed="false" customFormat="false" customHeight="false" hidden="false" ht="12.1" outlineLevel="0" r="134">
      <c r="A134" s="13" t="n">
        <v>45639</v>
      </c>
      <c r="B134" s="6" t="n">
        <v>-15855.5</v>
      </c>
      <c r="C134" s="6" t="n">
        <v>-15855.5</v>
      </c>
      <c r="D134" s="16" t="s">
        <v>218</v>
      </c>
      <c r="E134" s="16"/>
      <c r="F134" s="16"/>
      <c r="G134" s="6" t="s">
        <f>=A134-A133</f>
      </c>
      <c r="H134" s="6" t="s">
        <f>=B134+H133</f>
      </c>
      <c r="I134" s="6" t="s">
        <f>=G134*H133</f>
      </c>
    </row>
    <row collapsed="false" customFormat="false" customHeight="false" hidden="false" ht="12.1" outlineLevel="0" r="135">
      <c r="A135" s="13" t="n">
        <v>45643</v>
      </c>
      <c r="B135" s="6" t="n">
        <v>-24148</v>
      </c>
      <c r="C135" s="6" t="n">
        <v>-24148</v>
      </c>
      <c r="D135" s="16" t="s">
        <v>219</v>
      </c>
      <c r="E135" s="16"/>
      <c r="F135" s="16"/>
      <c r="G135" s="6" t="s">
        <f>=A135-A134</f>
      </c>
      <c r="H135" s="6" t="s">
        <f>=B135+H134</f>
      </c>
      <c r="I135" s="6" t="s">
        <f>=G135*H134</f>
      </c>
    </row>
    <row collapsed="false" customFormat="false" customHeight="false" hidden="false" ht="12.1" outlineLevel="0" r="136">
      <c r="A136" s="13" t="n">
        <v>45643</v>
      </c>
      <c r="B136" s="6" t="n">
        <v>-2902.08</v>
      </c>
      <c r="C136" s="6" t="n">
        <v>-2902.08</v>
      </c>
      <c r="D136" s="16" t="s">
        <v>220</v>
      </c>
      <c r="E136" s="16"/>
      <c r="F136" s="16"/>
      <c r="G136" s="6" t="s">
        <f>=A136-A135</f>
      </c>
      <c r="H136" s="6" t="s">
        <f>=B136+H135</f>
      </c>
      <c r="I136" s="6" t="s">
        <f>=G136*H135</f>
      </c>
    </row>
    <row collapsed="false" customFormat="false" customHeight="false" hidden="false" ht="12.1" outlineLevel="0" r="137">
      <c r="A137" s="13" t="n">
        <v>45648</v>
      </c>
      <c r="B137" s="6" t="n">
        <v>-329</v>
      </c>
      <c r="C137" s="6" t="n">
        <v>-329</v>
      </c>
      <c r="D137" s="16" t="s">
        <v>221</v>
      </c>
      <c r="E137" s="16"/>
      <c r="F137" s="16"/>
      <c r="G137" s="6" t="s">
        <f>=A137-A136</f>
      </c>
      <c r="H137" s="6" t="s">
        <f>=B137+H136</f>
      </c>
      <c r="I137" s="6" t="s">
        <f>=G137*H136</f>
      </c>
    </row>
    <row collapsed="false" customFormat="false" customHeight="false" hidden="false" ht="12.1" outlineLevel="0" r="138">
      <c r="A138" s="13" t="n">
        <v>45667</v>
      </c>
      <c r="B138" s="6" t="n">
        <v>-5679.13</v>
      </c>
      <c r="C138" s="6" t="n">
        <v>-5679.13</v>
      </c>
      <c r="D138" s="16" t="s">
        <v>222</v>
      </c>
      <c r="E138" s="16"/>
      <c r="F138" s="16"/>
      <c r="G138" s="6" t="s">
        <f>=A138-A137</f>
      </c>
      <c r="H138" s="6" t="s">
        <f>=B138+H137</f>
      </c>
      <c r="I138" s="6" t="s">
        <f>=G138*H137</f>
      </c>
    </row>
    <row collapsed="false" customFormat="false" customHeight="false" hidden="false" ht="12.1" outlineLevel="0" r="139">
      <c r="A139" s="13" t="n">
        <v>45668</v>
      </c>
      <c r="B139" s="6" t="n">
        <v>-5568</v>
      </c>
      <c r="C139" s="6" t="n">
        <v>-5568</v>
      </c>
      <c r="D139" s="16" t="s">
        <v>223</v>
      </c>
      <c r="E139" s="16"/>
      <c r="F139" s="16"/>
      <c r="G139" s="6" t="s">
        <f>=A139-A138</f>
      </c>
      <c r="H139" s="6" t="s">
        <f>=B139+H138</f>
      </c>
      <c r="I139" s="6" t="s">
        <f>=G139*H138</f>
      </c>
    </row>
    <row collapsed="false" customFormat="false" customHeight="false" hidden="false" ht="12.1" outlineLevel="0" r="140">
      <c r="A140" s="13" t="n">
        <v>45734</v>
      </c>
      <c r="B140" s="6" t="n">
        <v>-30.77</v>
      </c>
      <c r="C140" s="6" t="n">
        <v>-30.77</v>
      </c>
      <c r="D140" s="16" t="s">
        <v>224</v>
      </c>
      <c r="E140" s="16"/>
      <c r="F140" s="16"/>
      <c r="G140" s="6" t="s">
        <f>=A140-A139</f>
      </c>
      <c r="H140" s="6" t="s">
        <f>=B140+H139</f>
      </c>
      <c r="I140" s="6" t="s">
        <f>=G140*H139</f>
      </c>
    </row>
    <row collapsed="false" customFormat="false" customHeight="false" hidden="false" ht="12.1" outlineLevel="0" r="141">
      <c r="A141" s="13" t="n">
        <v>45772</v>
      </c>
      <c r="B141" s="6" t="n">
        <v>-8891</v>
      </c>
      <c r="C141" s="6" t="n">
        <v>-8891</v>
      </c>
      <c r="D141" s="16" t="s">
        <v>225</v>
      </c>
      <c r="E141" s="16"/>
      <c r="F141" s="16"/>
      <c r="G141" s="6" t="s">
        <f>=A141-A140</f>
      </c>
      <c r="H141" s="6" t="s">
        <f>=B141+H140</f>
      </c>
      <c r="I141" s="6" t="s">
        <f>=G141*H140</f>
      </c>
    </row>
    <row collapsed="false" customFormat="false" customHeight="false" hidden="false" ht="12.1" outlineLevel="0" r="142">
      <c r="A142" s="13" t="n">
        <v>45776</v>
      </c>
      <c r="B142" s="6" t="n">
        <v>4343</v>
      </c>
      <c r="C142" s="6" t="n">
        <v>4343</v>
      </c>
      <c r="D142" s="16" t="s">
        <v>226</v>
      </c>
      <c r="E142" s="16"/>
      <c r="F142" s="16"/>
      <c r="G142" s="6" t="s">
        <f>=A142-A141</f>
      </c>
      <c r="H142" s="6" t="s">
        <f>=B142+H141</f>
      </c>
      <c r="I142" s="6" t="s">
        <f>=G142*H141</f>
      </c>
    </row>
    <row collapsed="false" customFormat="false" customHeight="false" hidden="false" ht="12.1" outlineLevel="0" r="143">
      <c r="A143" s="13" t="n">
        <v>45810</v>
      </c>
      <c r="B143" s="6" t="n">
        <v>-10301</v>
      </c>
      <c r="C143" s="6" t="n">
        <v>-10301</v>
      </c>
      <c r="D143" s="16" t="s">
        <v>227</v>
      </c>
      <c r="E143" s="16"/>
      <c r="F143" s="16"/>
      <c r="G143" s="6" t="s">
        <f>=A143-A142</f>
      </c>
      <c r="H143" s="6" t="s">
        <f>=B143+H142</f>
      </c>
      <c r="I143" s="6" t="s">
        <f>=G143*H142</f>
      </c>
    </row>
    <row collapsed="false" customFormat="false" customHeight="false" hidden="false" ht="12.1" outlineLevel="0" r="144">
      <c r="A144" s="13" t="n">
        <v>45811</v>
      </c>
      <c r="B144" s="6" t="n">
        <v>-25416</v>
      </c>
      <c r="C144" s="6" t="n">
        <v>-25416</v>
      </c>
      <c r="D144" s="16" t="s">
        <v>228</v>
      </c>
      <c r="E144" s="16"/>
      <c r="F144" s="16"/>
      <c r="G144" s="6" t="s">
        <f>=A144-A143</f>
      </c>
      <c r="H144" s="6" t="s">
        <f>=B144+H143</f>
      </c>
      <c r="I144" s="6" t="s">
        <f>=G144*H143</f>
      </c>
    </row>
    <row collapsed="false" customFormat="false" customHeight="false" hidden="false" ht="12.1" outlineLevel="0" r="145">
      <c r="A145" s="13" t="n">
        <v>45817</v>
      </c>
      <c r="B145" s="6" t="n">
        <v>-7482</v>
      </c>
      <c r="C145" s="6" t="n">
        <v>-7482</v>
      </c>
      <c r="D145" s="16" t="s">
        <v>229</v>
      </c>
      <c r="E145" s="16"/>
      <c r="F145" s="16"/>
      <c r="G145" s="6" t="s">
        <f>=A145-A144</f>
      </c>
      <c r="H145" s="6" t="s">
        <f>=B145+H144</f>
      </c>
      <c r="I145" s="6" t="s">
        <f>=G145*H144</f>
      </c>
    </row>
    <row collapsed="false" customFormat="false" customHeight="false" hidden="false" ht="12.1" outlineLevel="0" r="146">
      <c r="A146" s="13" t="n">
        <v>45817</v>
      </c>
      <c r="B146" s="6" t="n">
        <v>-227</v>
      </c>
      <c r="C146" s="6" t="n">
        <v>-227</v>
      </c>
      <c r="D146" s="16" t="s">
        <v>230</v>
      </c>
      <c r="E146" s="16"/>
      <c r="F146" s="16"/>
      <c r="G146" s="6" t="s">
        <f>=A146-A145</f>
      </c>
      <c r="H146" s="6" t="s">
        <f>=B146+H145</f>
      </c>
      <c r="I146" s="6" t="s">
        <f>=G146*H145</f>
      </c>
    </row>
    <row collapsed="false" customFormat="false" customHeight="false" hidden="false" ht="12.1" outlineLevel="0" r="147">
      <c r="A147" s="13" t="n">
        <v>45818</v>
      </c>
      <c r="B147" s="6" t="n">
        <v>-28.89</v>
      </c>
      <c r="C147" s="6" t="n">
        <v>-28.89</v>
      </c>
      <c r="D147" s="16" t="s">
        <v>231</v>
      </c>
      <c r="E147" s="16"/>
      <c r="F147" s="16"/>
      <c r="G147" s="6" t="s">
        <f>=A147-A146</f>
      </c>
      <c r="H147" s="6" t="s">
        <f>=B147+H146</f>
      </c>
      <c r="I147" s="6" t="s">
        <f>=G147*H146</f>
      </c>
    </row>
    <row collapsed="false" customFormat="false" customHeight="false" hidden="false" ht="12.1" outlineLevel="0" r="148">
      <c r="A148" s="13" t="n">
        <v>45839</v>
      </c>
      <c r="B148" s="6" t="n">
        <v>-5678.95</v>
      </c>
      <c r="C148" s="6" t="n">
        <v>-5678.95</v>
      </c>
      <c r="D148" s="16" t="s">
        <v>232</v>
      </c>
      <c r="E148" s="16"/>
      <c r="F148" s="16"/>
      <c r="G148" s="6" t="s">
        <f>=A148-A147</f>
      </c>
      <c r="H148" s="6" t="s">
        <f>=B148+H147</f>
      </c>
      <c r="I148" s="6" t="s">
        <f>=G148*H147</f>
      </c>
    </row>
    <row collapsed="false" customFormat="false" customHeight="false" hidden="false" ht="12.1" outlineLevel="0" r="149">
      <c r="A149" s="13" t="n">
        <v>45845</v>
      </c>
      <c r="B149" s="6" t="n">
        <v>-12484</v>
      </c>
      <c r="C149" s="6" t="n">
        <v>-12484</v>
      </c>
      <c r="D149" s="16" t="s">
        <v>198</v>
      </c>
      <c r="E149" s="16"/>
      <c r="F149" s="16"/>
      <c r="G149" s="6" t="s">
        <f>=A149-A148</f>
      </c>
      <c r="H149" s="6" t="s">
        <f>=B149+H148</f>
      </c>
      <c r="I149" s="6" t="s">
        <f>=G149*H148</f>
      </c>
    </row>
    <row collapsed="false" customFormat="false" customHeight="false" hidden="false" ht="12.1" outlineLevel="0" r="150">
      <c r="A150" s="13" t="n">
        <v>45846</v>
      </c>
      <c r="B150" s="6" t="n">
        <v>-7077.79</v>
      </c>
      <c r="C150" s="6" t="n">
        <v>-7077.79</v>
      </c>
      <c r="D150" s="16" t="s">
        <v>233</v>
      </c>
      <c r="E150" s="16"/>
      <c r="F150" s="16"/>
      <c r="G150" s="6" t="s">
        <f>=A150-A149</f>
      </c>
      <c r="H150" s="6" t="s">
        <f>=B150+H149</f>
      </c>
      <c r="I150" s="6" t="s">
        <f>=G150*H149</f>
      </c>
    </row>
    <row collapsed="false" customFormat="false" customHeight="false" hidden="false" ht="12.1" outlineLevel="0" r="151">
      <c r="A151" s="13" t="n">
        <v>45848</v>
      </c>
      <c r="B151" s="6" t="n">
        <v>-11130.9</v>
      </c>
      <c r="C151" s="6" t="n">
        <v>-11130.9</v>
      </c>
      <c r="D151" s="16" t="s">
        <v>234</v>
      </c>
      <c r="E151" s="16"/>
      <c r="F151" s="16"/>
      <c r="G151" s="6" t="s">
        <f>=A151-A150</f>
      </c>
      <c r="H151" s="6" t="s">
        <f>=B151+H150</f>
      </c>
      <c r="I151" s="6" t="s">
        <f>=G151*H150</f>
      </c>
    </row>
    <row collapsed="false" customFormat="false" customHeight="false" hidden="false" ht="12.1" outlineLevel="0" r="152">
      <c r="A152" s="13" t="n">
        <v>45849</v>
      </c>
      <c r="B152" s="6" t="n">
        <v>4673.8</v>
      </c>
      <c r="C152" s="6" t="n">
        <v>4673.8</v>
      </c>
      <c r="D152" s="16" t="s">
        <v>235</v>
      </c>
      <c r="E152" s="16"/>
      <c r="F152" s="16"/>
      <c r="G152" s="6" t="s">
        <f>=A152-A151</f>
      </c>
      <c r="H152" s="6" t="s">
        <f>=B152+H151</f>
      </c>
      <c r="I152" s="6" t="s">
        <f>=G152*H151</f>
      </c>
    </row>
    <row collapsed="false" customFormat="false" customHeight="false" hidden="false" ht="12.1" outlineLevel="0" r="153">
      <c r="A153" s="13" t="n">
        <v>45852</v>
      </c>
      <c r="B153" s="6" t="n">
        <v>-1281.1</v>
      </c>
      <c r="C153" s="6" t="n">
        <v>-1281.1</v>
      </c>
      <c r="D153" s="16" t="s">
        <v>236</v>
      </c>
      <c r="E153" s="16"/>
      <c r="F153" s="16"/>
      <c r="G153" s="6" t="s">
        <f>=A153-A152</f>
      </c>
      <c r="H153" s="6" t="s">
        <f>=B153+H152</f>
      </c>
      <c r="I153" s="6" t="s">
        <f>=G153*H152</f>
      </c>
    </row>
    <row collapsed="false" customFormat="false" customHeight="false" hidden="false" ht="12.1" outlineLevel="0" r="154">
      <c r="A154" s="13" t="n">
        <v>45852</v>
      </c>
      <c r="B154" s="6" t="n">
        <v>-6996.32</v>
      </c>
      <c r="C154" s="6" t="n">
        <v>-6996.32</v>
      </c>
      <c r="D154" s="16" t="s">
        <v>237</v>
      </c>
      <c r="E154" s="16"/>
      <c r="F154" s="16"/>
      <c r="G154" s="6" t="s">
        <f>=A154-A153</f>
      </c>
      <c r="H154" s="6" t="s">
        <f>=B154+H153</f>
      </c>
      <c r="I154" s="6" t="s">
        <f>=G154*H153</f>
      </c>
    </row>
    <row collapsed="false" customFormat="false" customHeight="false" hidden="false" ht="12.1" outlineLevel="0" r="155">
      <c r="A155" s="13" t="n">
        <v>45856</v>
      </c>
      <c r="B155" s="6" t="n">
        <v>-2425.2</v>
      </c>
      <c r="C155" s="6" t="n">
        <v>-2425.2</v>
      </c>
      <c r="D155" s="16" t="s">
        <v>238</v>
      </c>
      <c r="E155" s="16"/>
      <c r="F155" s="16"/>
      <c r="G155" s="6" t="s">
        <f>=A155-A154</f>
      </c>
      <c r="H155" s="6" t="s">
        <f>=B155+H154</f>
      </c>
      <c r="I155" s="6" t="s">
        <f>=G155*H154</f>
      </c>
    </row>
    <row collapsed="false" customFormat="false" customHeight="false" hidden="false" ht="12.1" outlineLevel="0" r="156">
      <c r="A156" s="13" t="n">
        <v>45856</v>
      </c>
      <c r="B156" s="6" t="n">
        <v>-31523.6</v>
      </c>
      <c r="C156" s="6" t="n">
        <v>-31523.6</v>
      </c>
      <c r="D156" s="16" t="s">
        <v>239</v>
      </c>
      <c r="E156" s="16"/>
      <c r="F156" s="16"/>
      <c r="G156" s="6" t="s">
        <f>=A156-A155</f>
      </c>
      <c r="H156" s="6" t="s">
        <f>=B156+H155</f>
      </c>
      <c r="I156" s="6" t="s">
        <f>=G156*H155</f>
      </c>
    </row>
    <row collapsed="false" customFormat="false" customHeight="false" hidden="false" ht="12.1" outlineLevel="0" r="157">
      <c r="A157" s="13" t="n">
        <v>45858</v>
      </c>
      <c r="B157" s="6" t="n">
        <v>-2285.72</v>
      </c>
      <c r="C157" s="6" t="n">
        <v>-2285.72</v>
      </c>
      <c r="D157" s="16" t="s">
        <v>240</v>
      </c>
      <c r="E157" s="16"/>
      <c r="F157" s="16"/>
      <c r="G157" s="6" t="s">
        <f>=A157-A156</f>
      </c>
      <c r="H157" s="6" t="s">
        <f>=B157+H156</f>
      </c>
      <c r="I157" s="6" t="s">
        <f>=G157*H156</f>
      </c>
    </row>
    <row collapsed="false" customFormat="false" customHeight="false" hidden="false" ht="12.1" outlineLevel="0" r="158">
      <c r="A158" s="13" t="n">
        <v>45882</v>
      </c>
      <c r="B158" s="6" t="n">
        <v>-7775.5</v>
      </c>
      <c r="C158" s="6" t="n">
        <v>-7775.5</v>
      </c>
      <c r="D158" s="16" t="s">
        <v>241</v>
      </c>
      <c r="E158" s="16"/>
      <c r="F158" s="16"/>
      <c r="G158" s="6" t="s">
        <f>=A158-A157</f>
      </c>
      <c r="H158" s="6" t="s">
        <f>=B158+H157</f>
      </c>
      <c r="I158" s="6" t="s">
        <f>=G158*H157</f>
      </c>
    </row>
    <row collapsed="false" customFormat="false" customHeight="false" hidden="false" ht="12.1" outlineLevel="0" r="159">
      <c r="A159" s="13" t="n">
        <v>45909</v>
      </c>
      <c r="B159" s="6" t="n">
        <v>-30.05</v>
      </c>
      <c r="C159" s="6" t="n">
        <v>-30.05</v>
      </c>
      <c r="D159" s="16" t="s">
        <v>242</v>
      </c>
      <c r="E159" s="16"/>
      <c r="F159" s="16"/>
      <c r="G159" s="6" t="s">
        <f>=A159-A158</f>
      </c>
      <c r="H159" s="6" t="s">
        <f>=B159+H158</f>
      </c>
      <c r="I159" s="6" t="s">
        <f>=G159*H158</f>
      </c>
    </row>
    <row collapsed="false" customFormat="false" customHeight="false" hidden="false" ht="12.1" outlineLevel="0" r="160">
      <c r="A160" s="13" t="n">
        <v>45931</v>
      </c>
      <c r="B160" s="6" t="n">
        <v>-713</v>
      </c>
      <c r="C160" s="6" t="n">
        <v>-713</v>
      </c>
      <c r="D160" s="16" t="s">
        <v>243</v>
      </c>
      <c r="E160" s="16"/>
      <c r="F160" s="16"/>
      <c r="G160" s="6" t="s">
        <f>=A160-A159</f>
      </c>
      <c r="H160" s="6" t="s">
        <f>=B160+H159</f>
      </c>
      <c r="I160" s="6" t="s">
        <f>=G160*H159</f>
      </c>
    </row>
    <row collapsed="false" customFormat="false" customHeight="false" hidden="false" ht="12.1" outlineLevel="0" r="161">
      <c r="A161" s="13" t="n">
        <v>45943</v>
      </c>
      <c r="B161" s="6" t="n">
        <v>-8630</v>
      </c>
      <c r="C161" s="6" t="n">
        <v>-8630</v>
      </c>
      <c r="D161" s="16" t="s">
        <v>244</v>
      </c>
      <c r="E161" s="16"/>
      <c r="F161" s="16"/>
      <c r="G161" s="6" t="s">
        <f>=A161-A160</f>
      </c>
      <c r="H161" s="6" t="s">
        <f>=B161+H160</f>
      </c>
      <c r="I161" s="6" t="s">
        <f>=G161*H160</f>
      </c>
    </row>
    <row collapsed="false" customFormat="false" customHeight="false" hidden="false" ht="12.1" outlineLevel="0" r="162">
      <c r="A162" s="13" t="n">
        <v>45943</v>
      </c>
      <c r="B162" s="6" t="n">
        <v>-4500.7</v>
      </c>
      <c r="C162" s="6" t="n">
        <v>-4500.7</v>
      </c>
      <c r="D162" s="16" t="s">
        <v>245</v>
      </c>
      <c r="E162" s="16"/>
      <c r="F162" s="16"/>
      <c r="G162" s="6" t="s">
        <f>=A162-A161</f>
      </c>
      <c r="H162" s="6" t="s">
        <f>=B162+H161</f>
      </c>
      <c r="I162" s="6" t="s">
        <f>=G162*H161</f>
      </c>
    </row>
    <row collapsed="false" customFormat="false" customHeight="false" hidden="false" ht="12.1" outlineLevel="0" r="163">
      <c r="A163" s="13" t="n">
        <v>45948</v>
      </c>
      <c r="B163" s="6" t="n">
        <v>-5986</v>
      </c>
      <c r="C163" s="6" t="n">
        <v>-5986</v>
      </c>
      <c r="D163" s="16" t="s">
        <v>246</v>
      </c>
      <c r="E163" s="16"/>
      <c r="F163" s="16"/>
      <c r="G163" s="6" t="s">
        <f>=A163-A162</f>
      </c>
      <c r="H163" s="6" t="s">
        <f>=B163+H162</f>
      </c>
      <c r="I163" s="6" t="s">
        <f>=G163*H162</f>
      </c>
    </row>
    <row collapsed="false" customFormat="false" customHeight="false" hidden="false" ht="12.1" outlineLevel="0" r="164">
      <c r="A164" s="13" t="n">
        <v>46000</v>
      </c>
      <c r="B164" s="6" t="n">
        <v>-28.2</v>
      </c>
      <c r="C164" s="6" t="n">
        <v>-28.2</v>
      </c>
      <c r="D164" s="16" t="s">
        <v>247</v>
      </c>
      <c r="E164" s="16"/>
      <c r="F164" s="16"/>
      <c r="G164" s="6" t="s">
        <f>=A164-A163</f>
      </c>
      <c r="H164" s="6" t="s">
        <f>=B164+H163</f>
      </c>
      <c r="I164" s="6" t="s">
        <f>=G164*H163</f>
      </c>
    </row>
    <row collapsed="false" customFormat="false" customHeight="false" hidden="false" ht="12.1" outlineLevel="0" r="165">
      <c r="A165" s="13" t="n">
        <v>46012</v>
      </c>
      <c r="B165" s="6" t="n">
        <v>-7238</v>
      </c>
      <c r="C165" s="6" t="n">
        <v>-7238</v>
      </c>
      <c r="D165" s="16" t="s">
        <v>248</v>
      </c>
      <c r="E165" s="16"/>
      <c r="F165" s="16"/>
      <c r="G165" s="6" t="s">
        <f>=A165-A164</f>
      </c>
      <c r="H165" s="6" t="s">
        <f>=B165+H164</f>
      </c>
      <c r="I165" s="6" t="s">
        <f>=G165*H164</f>
      </c>
    </row>
    <row collapsed="false" customFormat="false" customHeight="false" hidden="false" ht="12.1" outlineLevel="0" r="166">
      <c r="A166" s="13" t="n">
        <v>46013</v>
      </c>
      <c r="B166" s="6" t="n">
        <v>-4385</v>
      </c>
      <c r="C166" s="6" t="n">
        <v>-4385</v>
      </c>
      <c r="D166" s="16" t="s">
        <v>249</v>
      </c>
      <c r="E166" s="16"/>
      <c r="F166" s="16"/>
      <c r="G166" s="6" t="s">
        <f>=A166-A165</f>
      </c>
      <c r="H166" s="6" t="s">
        <f>=B166+H165</f>
      </c>
      <c r="I166" s="6" t="s">
        <f>=G166*H165</f>
      </c>
    </row>
    <row collapsed="false" customFormat="false" customHeight="false" hidden="false" ht="12.1" outlineLevel="0" r="167">
      <c r="A167" s="13" t="n">
        <v>46034</v>
      </c>
      <c r="B167" s="6" t="n">
        <v>-18651</v>
      </c>
      <c r="C167" s="6" t="n">
        <v>-18651</v>
      </c>
      <c r="D167" s="16" t="s">
        <v>250</v>
      </c>
      <c r="E167" s="16"/>
      <c r="F167" s="16"/>
      <c r="G167" s="6" t="s">
        <f>=A167-A166</f>
      </c>
      <c r="H167" s="6" t="s">
        <f>=B167+H166</f>
      </c>
      <c r="I167" s="6" t="s">
        <f>=G167*H166</f>
      </c>
    </row>
    <row collapsed="false" customFormat="false" customHeight="false" hidden="false" ht="12.1" outlineLevel="0" r="168">
      <c r="A168" s="13" t="n">
        <v>46034</v>
      </c>
      <c r="B168" s="6" t="n">
        <v>-1800.24</v>
      </c>
      <c r="C168" s="6" t="n">
        <v>-1800.24</v>
      </c>
      <c r="D168" s="16" t="s">
        <v>251</v>
      </c>
      <c r="E168" s="16"/>
      <c r="F168" s="16"/>
      <c r="G168" s="6" t="s">
        <f>=A168-A167</f>
      </c>
      <c r="H168" s="6" t="s">
        <f>=B168+H167</f>
      </c>
      <c r="I168" s="6" t="s">
        <f>=G168*H167</f>
      </c>
    </row>
    <row collapsed="false" customFormat="false" customHeight="false" hidden="false" ht="12.1" outlineLevel="0" r="169">
      <c r="A169" s="13" t="n">
        <v>46094</v>
      </c>
      <c r="B169" s="6" t="n">
        <v>-32.02</v>
      </c>
      <c r="C169" s="6" t="n">
        <v>-32.02</v>
      </c>
      <c r="D169" s="16" t="s">
        <v>252</v>
      </c>
      <c r="E169" s="16"/>
      <c r="F169" s="16"/>
      <c r="G169" s="6" t="s">
        <f>=A169-A168</f>
      </c>
      <c r="H169" s="6" t="s">
        <f>=B169+H168</f>
      </c>
      <c r="I169" s="6" t="s">
        <f>=G169*H168</f>
      </c>
    </row>
    <row collapsed="false" customFormat="false" customHeight="false" hidden="false" ht="12.1" outlineLevel="0" r="170">
      <c r="A170" s="13" t="n">
        <v>46146</v>
      </c>
      <c r="B170" s="6" t="n">
        <v>-13060</v>
      </c>
      <c r="C170" s="6" t="n">
        <v>-13060</v>
      </c>
      <c r="D170" s="16" t="s">
        <v>253</v>
      </c>
      <c r="E170" s="16"/>
      <c r="F170" s="16"/>
      <c r="G170" s="6" t="s">
        <f>=A170-A169</f>
      </c>
      <c r="H170" s="6" t="s">
        <f>=B170+H169</f>
      </c>
      <c r="I170" s="6" t="s">
        <f>=G170*H169</f>
      </c>
    </row>
    <row collapsed="false" customFormat="false" customHeight="false" hidden="false" ht="12.1" outlineLevel="0" r="171">
      <c r="A171" s="13" t="n">
        <v>46147</v>
      </c>
      <c r="B171" s="6" t="n">
        <v>-8909</v>
      </c>
      <c r="C171" s="6" t="n">
        <v>-8909</v>
      </c>
      <c r="D171" s="16" t="s">
        <v>254</v>
      </c>
      <c r="E171" s="16"/>
      <c r="F171" s="16"/>
      <c r="G171" s="6" t="s">
        <f>=A171-A170</f>
      </c>
      <c r="H171" s="6" t="s">
        <f>=B171+H170</f>
      </c>
      <c r="I171" s="6" t="s">
        <f>=G171*H170</f>
      </c>
    </row>
    <row collapsed="false" customFormat="false" customHeight="false" hidden="false" ht="12.1" outlineLevel="0" r="172">
      <c r="A172" s="13" t="n">
        <v>46160</v>
      </c>
      <c r="B172" s="6" t="n">
        <v>-6918</v>
      </c>
      <c r="C172" s="6" t="n">
        <v>-6918</v>
      </c>
      <c r="D172" s="16" t="s">
        <v>255</v>
      </c>
      <c r="E172" s="16"/>
      <c r="F172" s="16"/>
      <c r="G172" s="6" t="s">
        <f>=A172-A171</f>
      </c>
      <c r="H172" s="6" t="s">
        <f>=B172+H171</f>
      </c>
      <c r="I172" s="6" t="s">
        <f>=G172*H171</f>
      </c>
    </row>
    <row collapsed="false" customFormat="false" customHeight="false" hidden="false" ht="12.1" outlineLevel="0" r="173">
      <c r="A173" s="13" t="n">
        <v>46182</v>
      </c>
      <c r="B173" s="6" t="n">
        <v>-29.67</v>
      </c>
      <c r="C173" s="6" t="n">
        <v>-29.67</v>
      </c>
      <c r="D173" s="16" t="s">
        <v>256</v>
      </c>
      <c r="E173" s="16"/>
      <c r="F173" s="16"/>
      <c r="G173" s="6" t="s">
        <f>=A173-A172</f>
      </c>
      <c r="H173" s="6" t="s">
        <f>=B173+H172</f>
      </c>
      <c r="I173" s="6" t="s">
        <f>=G173*H172</f>
      </c>
    </row>
    <row collapsed="false" customFormat="false" customHeight="false" hidden="false" ht="12.1" outlineLevel="0" r="174">
      <c r="A174" s="13" t="n">
        <v>46202</v>
      </c>
      <c r="B174" s="6" t="n">
        <v>-2993</v>
      </c>
      <c r="C174" s="6" t="n">
        <v>-2993</v>
      </c>
      <c r="D174" s="16" t="s">
        <v>257</v>
      </c>
      <c r="E174" s="16"/>
      <c r="F174" s="16"/>
      <c r="G174" s="6" t="s">
        <f>=A174-A173</f>
      </c>
      <c r="H174" s="6" t="s">
        <f>=B174+H173</f>
      </c>
      <c r="I174" s="6" t="s">
        <f>=G174*H173</f>
      </c>
    </row>
    <row collapsed="false" customFormat="false" customHeight="false" hidden="false" ht="12.1" outlineLevel="0" r="175">
      <c r="A175" s="13" t="n">
        <v>46203</v>
      </c>
      <c r="B175" s="6" t="n">
        <v>-8200</v>
      </c>
      <c r="C175" s="6" t="n">
        <v>-8200</v>
      </c>
      <c r="D175" s="16" t="s">
        <v>258</v>
      </c>
      <c r="E175" s="16"/>
      <c r="F175" s="16"/>
      <c r="G175" s="6" t="s">
        <f>=A175-A174</f>
      </c>
      <c r="H175" s="6" t="s">
        <f>=B175+H174</f>
      </c>
      <c r="I175" s="6" t="s">
        <f>=G175*H174</f>
      </c>
    </row>
    <row collapsed="false" customFormat="false" customHeight="false" hidden="false" ht="12.1" outlineLevel="0" r="176">
      <c r="A176" s="13" t="n">
        <v>46209</v>
      </c>
      <c r="B176" s="6" t="n">
        <v>-7311.89</v>
      </c>
      <c r="C176" s="6" t="n">
        <v>-7311.89</v>
      </c>
      <c r="D176" s="16" t="s">
        <v>259</v>
      </c>
      <c r="E176" s="16"/>
      <c r="F176" s="16"/>
      <c r="G176" s="6" t="s">
        <f>=A176-A175</f>
      </c>
      <c r="H176" s="6" t="s">
        <f>=B176+H175</f>
      </c>
      <c r="I176" s="6" t="s">
        <f>=G176*H175</f>
      </c>
    </row>
    <row collapsed="false" customFormat="false" customHeight="false" hidden="false" ht="12.1" outlineLevel="0" r="177">
      <c r="A177" s="13" t="n">
        <v>46212</v>
      </c>
      <c r="B177" s="6" t="n">
        <v>-12484</v>
      </c>
      <c r="C177" s="6" t="n">
        <v>-12484</v>
      </c>
      <c r="D177" s="16" t="s">
        <v>198</v>
      </c>
      <c r="E177" s="16"/>
      <c r="F177" s="16"/>
      <c r="G177" s="6" t="s">
        <f>=A177-A176</f>
      </c>
      <c r="H177" s="6" t="s">
        <f>=B177+H176</f>
      </c>
      <c r="I177" s="6" t="s">
        <f>=G177*H176</f>
      </c>
    </row>
    <row collapsed="false" customFormat="false" customHeight="false" hidden="false" ht="12.1" outlineLevel="0" r="178">
      <c r="A178" s="13" t="n">
        <v>46212</v>
      </c>
      <c r="B178" s="6" t="n">
        <v>-353.33</v>
      </c>
      <c r="C178" s="6" t="n">
        <v>-353.33</v>
      </c>
      <c r="D178" s="16" t="s">
        <v>260</v>
      </c>
      <c r="E178" s="16"/>
      <c r="F178" s="16"/>
      <c r="G178" s="6" t="s">
        <f>=A178-A177</f>
      </c>
      <c r="H178" s="6" t="s">
        <f>=B178+H177</f>
      </c>
      <c r="I178" s="6" t="s">
        <f>=G178*H177</f>
      </c>
    </row>
    <row collapsed="false" customFormat="false" customHeight="false" hidden="false" ht="12.1" outlineLevel="0" r="179">
      <c r="A179" s="13" t="n">
        <v>46212</v>
      </c>
      <c r="B179" s="6" t="n">
        <v>-8342.3</v>
      </c>
      <c r="C179" s="6" t="n">
        <v>-8342.3</v>
      </c>
      <c r="D179" s="16" t="s">
        <v>261</v>
      </c>
      <c r="E179" s="16"/>
      <c r="F179" s="16"/>
      <c r="G179" s="6" t="s">
        <f>=A179-A178</f>
      </c>
      <c r="H179" s="6" t="s">
        <f>=B179+H178</f>
      </c>
      <c r="I179" s="6" t="s">
        <f>=G179*H178</f>
      </c>
    </row>
    <row collapsed="false" customFormat="false" customHeight="false" hidden="false" ht="12.1" outlineLevel="0" r="180">
      <c r="A180" s="13" t="n">
        <v>46216</v>
      </c>
      <c r="B180" s="6" t="n">
        <v>-602.9</v>
      </c>
      <c r="C180" s="6" t="n">
        <v>-602.9</v>
      </c>
      <c r="D180" s="16" t="s">
        <v>262</v>
      </c>
      <c r="E180" s="16"/>
      <c r="F180" s="16"/>
      <c r="G180" s="6" t="s">
        <f>=A180-A179</f>
      </c>
      <c r="H180" s="6" t="s">
        <f>=B180+H179</f>
      </c>
      <c r="I180" s="6" t="s">
        <f>=G180*H179</f>
      </c>
    </row>
    <row collapsed="false" customFormat="false" customHeight="false" hidden="false" ht="12.1" outlineLevel="0" r="181">
      <c r="A181" s="13" t="n">
        <v>46216</v>
      </c>
      <c r="B181" s="6" t="n">
        <v>4343</v>
      </c>
      <c r="C181" s="6" t="n">
        <v>4343</v>
      </c>
      <c r="D181" s="16" t="s">
        <v>226</v>
      </c>
      <c r="E181" s="16"/>
      <c r="F181" s="16"/>
      <c r="G181" s="6" t="s">
        <f>=A181-A180</f>
      </c>
      <c r="H181" s="6" t="s">
        <f>=B181+H180</f>
      </c>
      <c r="I181" s="6" t="s">
        <f>=G181*H180</f>
      </c>
    </row>
    <row collapsed="false" customFormat="false" customHeight="false" hidden="false" ht="12.1" outlineLevel="0" r="182">
      <c r="A182" s="13" t="n">
        <v>46216</v>
      </c>
      <c r="B182" s="6" t="n">
        <v>-8366.32</v>
      </c>
      <c r="C182" s="6" t="n">
        <v>-8366.32</v>
      </c>
      <c r="D182" s="16" t="s">
        <v>263</v>
      </c>
      <c r="E182" s="16"/>
      <c r="F182" s="16"/>
      <c r="G182" s="6" t="s">
        <f>=A182-A181</f>
      </c>
      <c r="H182" s="6" t="s">
        <f>=B182+H181</f>
      </c>
      <c r="I182" s="6" t="s">
        <f>=G182*H181</f>
      </c>
    </row>
    <row collapsed="false" customFormat="false" customHeight="false" hidden="false" ht="12.1" outlineLevel="0" r="183">
      <c r="A183" s="13" t="n">
        <v>46216</v>
      </c>
      <c r="B183" s="6" t="n">
        <v>-3538</v>
      </c>
      <c r="C183" s="6" t="n">
        <v>-3538</v>
      </c>
      <c r="D183" s="16" t="s">
        <v>264</v>
      </c>
      <c r="E183" s="16"/>
      <c r="F183" s="16"/>
      <c r="G183" s="6" t="s">
        <f>=A183-A182</f>
      </c>
      <c r="H183" s="6" t="s">
        <f>=B183+H182</f>
      </c>
      <c r="I183" s="6" t="s">
        <f>=G183*H182</f>
      </c>
    </row>
    <row collapsed="false" customFormat="false" customHeight="false" hidden="false" ht="12.1" outlineLevel="0" r="184">
      <c r="A184" s="13" t="n">
        <v>46223</v>
      </c>
      <c r="B184" s="6" t="n">
        <v>-2620.2</v>
      </c>
      <c r="C184" s="6" t="n">
        <v>-2620.2</v>
      </c>
      <c r="D184" s="16" t="s">
        <v>265</v>
      </c>
      <c r="E184" s="16"/>
      <c r="F184" s="16"/>
      <c r="G184" s="6" t="s">
        <f>=A184-A183</f>
      </c>
      <c r="H184" s="6" t="s">
        <f>=B184+H183</f>
      </c>
      <c r="I184" s="6" t="s">
        <f>=G184*H183</f>
      </c>
    </row>
    <row collapsed="false" customFormat="false" customHeight="false" hidden="false" ht="12.1" outlineLevel="0" r="185">
      <c r="A185" s="13" t="n">
        <v>46223</v>
      </c>
      <c r="B185" s="6" t="n">
        <v>1774.1</v>
      </c>
      <c r="C185" s="6" t="n">
        <v>1774.1</v>
      </c>
      <c r="D185" s="16" t="s">
        <v>266</v>
      </c>
      <c r="E185" s="16"/>
      <c r="F185" s="16"/>
      <c r="G185" s="6" t="s">
        <f>=A185-A184</f>
      </c>
      <c r="H185" s="6" t="s">
        <f>=B185+H184</f>
      </c>
      <c r="I185" s="6" t="s">
        <f>=G185*H184</f>
      </c>
    </row>
    <row collapsed="false" customFormat="false" customHeight="false" hidden="false" ht="12.1" outlineLevel="0" r="186">
      <c r="A186" s="13" t="n">
        <v>46223</v>
      </c>
      <c r="B186" s="6" t="n">
        <v>-3371.3</v>
      </c>
      <c r="C186" s="6" t="n">
        <v>-3371.3</v>
      </c>
      <c r="D186" s="16" t="s">
        <v>267</v>
      </c>
      <c r="E186" s="16"/>
      <c r="F186" s="16"/>
      <c r="G186" s="6" t="s">
        <f>=A186-A185</f>
      </c>
      <c r="H186" s="6" t="s">
        <f>=B186+H185</f>
      </c>
      <c r="I186" s="6" t="s">
        <f>=G186*H185</f>
      </c>
    </row>
    <row collapsed="false" customFormat="false" customHeight="false" hidden="false" ht="12.1" outlineLevel="0" r="187">
      <c r="A187" s="13" t="n">
        <v>46223</v>
      </c>
      <c r="B187" s="6" t="n">
        <v>-34056.6</v>
      </c>
      <c r="C187" s="6" t="n">
        <v>-34056.6</v>
      </c>
      <c r="D187" s="16" t="s">
        <v>268</v>
      </c>
      <c r="E187" s="16"/>
      <c r="F187" s="16"/>
      <c r="G187" s="6" t="s">
        <f>=A187-A186</f>
      </c>
      <c r="H187" s="6" t="s">
        <f>=B187+H186</f>
      </c>
      <c r="I187" s="6" t="s">
        <f>=G187*H186</f>
      </c>
    </row>
    <row collapsed="false" customFormat="false" customHeight="false" hidden="false" ht="12.1" outlineLevel="0" r="188">
      <c r="A188" s="13" t="n">
        <v>46273</v>
      </c>
      <c r="B188" s="6" t="n">
        <v>-34.91</v>
      </c>
      <c r="C188" s="6" t="n">
        <v>-34.91</v>
      </c>
      <c r="D188" s="16" t="s">
        <v>269</v>
      </c>
      <c r="E188" s="16"/>
      <c r="F188" s="16"/>
      <c r="G188" s="6" t="s">
        <f>=A188-A187</f>
      </c>
      <c r="H188" s="6" t="s">
        <f>=B188+H187</f>
      </c>
      <c r="I188" s="6" t="s">
        <f>=G188*H187</f>
      </c>
    </row>
    <row collapsed="false" customFormat="false" customHeight="false" hidden="false" ht="12.1" outlineLevel="0" r="189">
      <c r="A189" s="12" t="n">
        <v>46293.423402778</v>
      </c>
      <c r="B189" s="5" t="n">
        <v>-2271860.53</v>
      </c>
      <c r="C189" s="5" t="n">
        <v>-2271860.53</v>
      </c>
      <c r="D189" s="14" t="s">
        <v>270</v>
      </c>
      <c r="E189" s="16"/>
      <c r="F189" s="16"/>
      <c r="G189" s="6" t="s">
        <f>=A189-A188</f>
      </c>
      <c r="H189" s="6" t="s">
        <f>=B189+H188</f>
      </c>
      <c r="I189" s="6" t="s">
        <f>=G189*H188</f>
      </c>
    </row>
    <row collapsed="false" customFormat="false" customHeight="false" hidden="false" ht="12.1" outlineLevel="0" r="190">
      <c r="A190" s="13"/>
      <c r="B190" s="9" t="s">
        <f>=XIRR(B2:B189,A2:A189)</f>
      </c>
      <c r="C190" s="9" t="s">
        <f>=XIRR(C2:C189,A2:A189)</f>
      </c>
      <c r="D190" s="16" t="s">
        <v>271</v>
      </c>
      <c r="E190" s="16"/>
      <c r="F190" s="16"/>
      <c r="G190" s="7"/>
      <c r="H190" s="2" t="s">
        <v>272</v>
      </c>
      <c r="I190" s="6" t="s">
        <f>=SUM(I2:I189)/365</f>
      </c>
    </row>
    <row collapsed="false" customFormat="false" customHeight="false" hidden="false" ht="12.1" outlineLevel="0" r="191">
      <c r="A191" s="13"/>
      <c r="B191" s="5" t="s">
        <f>=-SUM(B2:B189)</f>
      </c>
      <c r="C191" s="5" t="s">
        <f>=-SUM(C2:C189)</f>
      </c>
      <c r="D191" s="16" t="s">
        <v>273</v>
      </c>
      <c r="E191" s="16"/>
      <c r="F191" s="16"/>
      <c r="G191" s="7"/>
      <c r="H191" s="14" t="s">
        <v>274</v>
      </c>
      <c r="I191" s="9" t="s">
        <f>=B191/I190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Z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67</v>
      </c>
      <c r="BN1" s="0"/>
      <c r="BO1" s="0"/>
      <c r="BP1" s="4" t="s">
        <v>76</v>
      </c>
      <c r="BQ1" s="0"/>
      <c r="BR1" s="0"/>
      <c r="BS1" s="4" t="s">
        <v>78</v>
      </c>
      <c r="BT1" s="0"/>
      <c r="BU1" s="0"/>
      <c r="BV1" s="4" t="s">
        <v>81</v>
      </c>
      <c r="BW1" s="0"/>
      <c r="BX1" s="0"/>
      <c r="BY1" s="4" t="s">
        <v>85</v>
      </c>
      <c r="BZ1" s="0"/>
    </row>
    <row collapsed="false" customFormat="false" customHeight="false" hidden="false" ht="12.1" outlineLevel="0" r="2">
      <c r="A2" s="11" t="n">
        <v>43881</v>
      </c>
      <c r="B2" s="6" t="n">
        <v>65430</v>
      </c>
      <c r="C2" s="0" t="s">
        <v>275</v>
      </c>
      <c r="D2" s="11" t="n">
        <v>45370</v>
      </c>
      <c r="E2" s="6" t="n">
        <v>142224</v>
      </c>
      <c r="F2" s="0" t="s">
        <v>275</v>
      </c>
      <c r="G2" s="11" t="n">
        <v>45370</v>
      </c>
      <c r="H2" s="6" t="n">
        <v>93712.5</v>
      </c>
      <c r="I2" s="0" t="s">
        <v>275</v>
      </c>
      <c r="J2" s="11" t="n">
        <v>45370</v>
      </c>
      <c r="K2" s="6" t="n">
        <v>2280</v>
      </c>
      <c r="L2" s="0" t="s">
        <v>275</v>
      </c>
      <c r="M2" s="11" t="n">
        <v>45370</v>
      </c>
      <c r="N2" s="6" t="n">
        <v>57617.5</v>
      </c>
      <c r="O2" s="0" t="s">
        <v>275</v>
      </c>
      <c r="P2" s="11" t="n">
        <v>45363</v>
      </c>
      <c r="Q2" s="6" t="n">
        <v>11768</v>
      </c>
      <c r="R2" s="0" t="s">
        <v>275</v>
      </c>
      <c r="S2" s="11" t="n">
        <v>43389</v>
      </c>
      <c r="T2" s="6" t="n">
        <v>25137.000274658</v>
      </c>
      <c r="U2" s="0" t="s">
        <v>275</v>
      </c>
      <c r="V2" s="11" t="n">
        <v>45370</v>
      </c>
      <c r="W2" s="6" t="n">
        <v>94023</v>
      </c>
      <c r="X2" s="0" t="s">
        <v>275</v>
      </c>
      <c r="Y2" s="11" t="n">
        <v>45370</v>
      </c>
      <c r="Z2" s="6" t="n">
        <v>46528</v>
      </c>
      <c r="AA2" s="0" t="s">
        <v>275</v>
      </c>
      <c r="AB2" s="11" t="n">
        <v>45406</v>
      </c>
      <c r="AC2" s="6" t="n">
        <v>10815</v>
      </c>
      <c r="AD2" s="0" t="s">
        <v>275</v>
      </c>
      <c r="AE2" s="11" t="n">
        <v>45370</v>
      </c>
      <c r="AF2" s="6" t="n">
        <v>7932.4</v>
      </c>
      <c r="AG2" s="0" t="s">
        <v>275</v>
      </c>
      <c r="AH2" s="11" t="n">
        <v>43490</v>
      </c>
      <c r="AI2" s="6" t="n">
        <v>29200</v>
      </c>
      <c r="AJ2" s="0" t="s">
        <v>275</v>
      </c>
      <c r="AK2" s="11" t="n">
        <v>45370</v>
      </c>
      <c r="AL2" s="6" t="n">
        <v>19929</v>
      </c>
      <c r="AM2" s="0" t="s">
        <v>275</v>
      </c>
      <c r="AN2" s="11" t="n">
        <v>45370</v>
      </c>
      <c r="AO2" s="6" t="n">
        <v>72773</v>
      </c>
      <c r="AP2" s="0" t="s">
        <v>275</v>
      </c>
      <c r="AQ2" s="11" t="n">
        <v>45370</v>
      </c>
      <c r="AR2" s="6" t="n">
        <v>137340</v>
      </c>
      <c r="AS2" s="0" t="s">
        <v>275</v>
      </c>
      <c r="AT2" s="11" t="n">
        <v>45370</v>
      </c>
      <c r="AU2" s="6" t="n">
        <v>34320</v>
      </c>
      <c r="AV2" s="0" t="s">
        <v>275</v>
      </c>
      <c r="AW2" s="11" t="n">
        <v>43261</v>
      </c>
      <c r="AX2" s="6" t="n">
        <v>22800</v>
      </c>
      <c r="AY2" s="0" t="s">
        <v>275</v>
      </c>
      <c r="AZ2" s="11" t="n">
        <v>43999</v>
      </c>
      <c r="BA2" s="6" t="n">
        <v>50</v>
      </c>
      <c r="BB2" s="0" t="s">
        <v>275</v>
      </c>
      <c r="BC2" s="11" t="n">
        <v>45443</v>
      </c>
      <c r="BD2" s="6" t="n">
        <v>11970</v>
      </c>
      <c r="BE2" s="0" t="s">
        <v>275</v>
      </c>
      <c r="BF2" s="11" t="n">
        <v>43497</v>
      </c>
      <c r="BG2" s="6" t="n">
        <v>17600</v>
      </c>
      <c r="BH2" s="0" t="s">
        <v>275</v>
      </c>
      <c r="BI2" s="11" t="n">
        <v>43810</v>
      </c>
      <c r="BJ2" s="6" t="n">
        <v>17250</v>
      </c>
      <c r="BK2" s="0" t="s">
        <v>275</v>
      </c>
      <c r="BL2" s="11" t="n">
        <v>43999</v>
      </c>
      <c r="BM2" s="6" t="n">
        <v>62.8</v>
      </c>
      <c r="BN2" s="0" t="s">
        <v>275</v>
      </c>
      <c r="BO2" s="11" t="n">
        <v>45352</v>
      </c>
      <c r="BP2" s="6" t="n">
        <v>-24879.75</v>
      </c>
      <c r="BQ2" s="0" t="s">
        <v>276</v>
      </c>
      <c r="BR2" s="11" t="n">
        <v>45363</v>
      </c>
      <c r="BS2" s="6" t="n">
        <v>-4927</v>
      </c>
      <c r="BT2" s="0" t="s">
        <v>276</v>
      </c>
      <c r="BU2" s="11" t="n">
        <v>43521</v>
      </c>
      <c r="BV2" s="6" t="n">
        <v>30700</v>
      </c>
      <c r="BW2" s="0" t="s">
        <v>275</v>
      </c>
      <c r="BX2" s="11" t="n">
        <v>44075</v>
      </c>
      <c r="BY2" s="6" t="s">
        <f>=80593.8588</f>
      </c>
      <c r="BZ2" s="0" t="s">
        <v>275</v>
      </c>
    </row>
    <row collapsed="false" customFormat="false" customHeight="false" hidden="false" ht="12.1" outlineLevel="0" r="3">
      <c r="A3" s="11" t="n">
        <v>44016</v>
      </c>
      <c r="B3" s="6" t="n">
        <v>54175.2</v>
      </c>
      <c r="C3" s="0" t="s">
        <v>275</v>
      </c>
      <c r="D3" s="11" t="n">
        <v>45370</v>
      </c>
      <c r="E3" s="6" t="n">
        <v>26667</v>
      </c>
      <c r="F3" s="0" t="s">
        <v>275</v>
      </c>
      <c r="G3" s="11" t="n">
        <v>45370</v>
      </c>
      <c r="H3" s="6" t="n">
        <v>125220.45</v>
      </c>
      <c r="I3" s="0" t="s">
        <v>275</v>
      </c>
      <c r="J3" s="11" t="n">
        <v>45370</v>
      </c>
      <c r="K3" s="6" t="n">
        <v>20520</v>
      </c>
      <c r="L3" s="0" t="s">
        <v>275</v>
      </c>
      <c r="M3" s="11" t="n">
        <v>45370</v>
      </c>
      <c r="N3" s="6" t="n">
        <v>103711.5</v>
      </c>
      <c r="O3" s="0" t="s">
        <v>275</v>
      </c>
      <c r="P3" s="11" t="n">
        <v>45363</v>
      </c>
      <c r="Q3" s="6" t="n">
        <v>41188</v>
      </c>
      <c r="R3" s="0" t="s">
        <v>275</v>
      </c>
      <c r="S3" s="11" t="n">
        <v>43664</v>
      </c>
      <c r="T3" s="6" t="n">
        <v>-2167.5</v>
      </c>
      <c r="U3" s="0" t="s">
        <v>112</v>
      </c>
      <c r="V3" s="11" t="n">
        <v>45443</v>
      </c>
      <c r="W3" s="6" t="n">
        <v>2376.5</v>
      </c>
      <c r="X3" s="0" t="s">
        <v>275</v>
      </c>
      <c r="Y3" s="11" t="n">
        <v>45370</v>
      </c>
      <c r="Z3" s="6" t="n">
        <v>72700</v>
      </c>
      <c r="AA3" s="0" t="s">
        <v>275</v>
      </c>
      <c r="AB3" s="11" t="n">
        <v>45406</v>
      </c>
      <c r="AC3" s="6" t="n">
        <v>21636</v>
      </c>
      <c r="AD3" s="0" t="s">
        <v>275</v>
      </c>
      <c r="AE3" s="11" t="n">
        <v>45370</v>
      </c>
      <c r="AF3" s="6" t="n">
        <v>17566.15</v>
      </c>
      <c r="AG3" s="0" t="s">
        <v>275</v>
      </c>
      <c r="AH3" s="11" t="n">
        <v>43591</v>
      </c>
      <c r="AI3" s="6" t="n">
        <v>-1009</v>
      </c>
      <c r="AJ3" s="0" t="s">
        <v>106</v>
      </c>
      <c r="AK3" s="11" t="n">
        <v>45370</v>
      </c>
      <c r="AL3" s="6" t="n">
        <v>30660</v>
      </c>
      <c r="AM3" s="0" t="s">
        <v>275</v>
      </c>
      <c r="AN3" s="11" t="n">
        <v>45370</v>
      </c>
      <c r="AO3" s="6" t="n">
        <v>15509</v>
      </c>
      <c r="AP3" s="0" t="s">
        <v>275</v>
      </c>
      <c r="AQ3" s="11" t="n">
        <v>45443</v>
      </c>
      <c r="AR3" s="6" t="n">
        <v>21289.5</v>
      </c>
      <c r="AS3" s="0" t="s">
        <v>275</v>
      </c>
      <c r="AT3" s="11" t="n">
        <v>45370</v>
      </c>
      <c r="AU3" s="6" t="n">
        <v>70364.2</v>
      </c>
      <c r="AV3" s="0" t="s">
        <v>275</v>
      </c>
      <c r="AW3" s="11" t="n">
        <v>43277</v>
      </c>
      <c r="AX3" s="6" t="n">
        <v>-1044</v>
      </c>
      <c r="AY3" s="0" t="s">
        <v>104</v>
      </c>
      <c r="AZ3" s="11" t="n">
        <v>44270</v>
      </c>
      <c r="BA3" s="6" t="n">
        <v>-18.74</v>
      </c>
      <c r="BB3" s="0" t="s">
        <v>131</v>
      </c>
      <c r="BC3" s="11" t="n">
        <v>45443</v>
      </c>
      <c r="BD3" s="6" t="n">
        <v>5987</v>
      </c>
      <c r="BE3" s="0" t="s">
        <v>275</v>
      </c>
      <c r="BF3" s="11" t="n">
        <v>43627</v>
      </c>
      <c r="BG3" s="6" t="n">
        <v>-486.2</v>
      </c>
      <c r="BH3" s="0" t="s">
        <v>107</v>
      </c>
      <c r="BI3" s="11" t="n">
        <v>44018</v>
      </c>
      <c r="BJ3" s="6" t="n">
        <v>-938.1</v>
      </c>
      <c r="BK3" s="0" t="s">
        <v>120</v>
      </c>
      <c r="BL3" s="11" t="n">
        <v>46293</v>
      </c>
      <c r="BM3" s="8" t="s">
        <f>=-Портфель!J23</f>
      </c>
      <c r="BN3" s="0" t="s">
        <v>277</v>
      </c>
      <c r="BO3" s="11" t="n">
        <v>45849</v>
      </c>
      <c r="BP3" s="6" t="n">
        <v>4673.8</v>
      </c>
      <c r="BQ3" s="0" t="s">
        <v>235</v>
      </c>
      <c r="BR3" s="11" t="n">
        <v>45363</v>
      </c>
      <c r="BS3" s="6" t="n">
        <v>-49270</v>
      </c>
      <c r="BT3" s="0" t="s">
        <v>276</v>
      </c>
      <c r="BU3" s="11" t="n">
        <v>46293</v>
      </c>
      <c r="BV3" s="8" t="s">
        <f>=-Портфель!J27</f>
      </c>
      <c r="BW3" s="0" t="s">
        <v>277</v>
      </c>
      <c r="BX3" s="11" t="n">
        <v>44171</v>
      </c>
      <c r="BY3" s="6" t="s">
        <f>=-3081.5</f>
      </c>
      <c r="BZ3" s="0" t="s">
        <v>127</v>
      </c>
    </row>
    <row collapsed="false" customFormat="false" customHeight="false" hidden="false" ht="12.1" outlineLevel="0" r="4">
      <c r="A4" s="11" t="n">
        <v>44022</v>
      </c>
      <c r="B4" s="6" t="n">
        <v>-6090</v>
      </c>
      <c r="C4" s="0" t="s">
        <v>121</v>
      </c>
      <c r="D4" s="11" t="n">
        <v>45443</v>
      </c>
      <c r="E4" s="6" t="n">
        <v>106205.8</v>
      </c>
      <c r="F4" s="0" t="s">
        <v>275</v>
      </c>
      <c r="G4" s="11" t="n">
        <v>45443</v>
      </c>
      <c r="H4" s="6" t="n">
        <v>5398.8</v>
      </c>
      <c r="I4" s="0" t="s">
        <v>275</v>
      </c>
      <c r="J4" s="11" t="n">
        <v>45370</v>
      </c>
      <c r="K4" s="6" t="n">
        <v>9128</v>
      </c>
      <c r="L4" s="0" t="s">
        <v>275</v>
      </c>
      <c r="M4" s="11" t="n">
        <v>45639</v>
      </c>
      <c r="N4" s="6" t="n">
        <v>-15855.5</v>
      </c>
      <c r="O4" s="0" t="s">
        <v>218</v>
      </c>
      <c r="P4" s="11" t="n">
        <v>45363</v>
      </c>
      <c r="Q4" s="6" t="n">
        <v>11770</v>
      </c>
      <c r="R4" s="0" t="s">
        <v>275</v>
      </c>
      <c r="S4" s="11" t="n">
        <v>43881</v>
      </c>
      <c r="T4" s="6" t="n">
        <v>-23400</v>
      </c>
      <c r="U4" s="0" t="s">
        <v>276</v>
      </c>
      <c r="V4" s="11" t="n">
        <v>45443</v>
      </c>
      <c r="W4" s="6" t="n">
        <v>7129.8</v>
      </c>
      <c r="X4" s="0" t="s">
        <v>275</v>
      </c>
      <c r="Y4" s="11" t="n">
        <v>45489</v>
      </c>
      <c r="Z4" s="6" t="n">
        <v>-12484</v>
      </c>
      <c r="AA4" s="0" t="s">
        <v>198</v>
      </c>
      <c r="AB4" s="11" t="n">
        <v>45406</v>
      </c>
      <c r="AC4" s="6" t="n">
        <v>14424</v>
      </c>
      <c r="AD4" s="0" t="s">
        <v>275</v>
      </c>
      <c r="AE4" s="11" t="n">
        <v>45370</v>
      </c>
      <c r="AF4" s="6" t="n">
        <v>10766.35</v>
      </c>
      <c r="AG4" s="0" t="s">
        <v>275</v>
      </c>
      <c r="AH4" s="11" t="n">
        <v>43635</v>
      </c>
      <c r="AI4" s="6" t="n">
        <v>-1277</v>
      </c>
      <c r="AJ4" s="0" t="s">
        <v>109</v>
      </c>
      <c r="AK4" s="11" t="n">
        <v>45370</v>
      </c>
      <c r="AL4" s="6" t="n">
        <v>49855</v>
      </c>
      <c r="AM4" s="0" t="s">
        <v>275</v>
      </c>
      <c r="AN4" s="11" t="n">
        <v>45443</v>
      </c>
      <c r="AO4" s="6" t="n">
        <v>9780</v>
      </c>
      <c r="AP4" s="0" t="s">
        <v>275</v>
      </c>
      <c r="AQ4" s="11" t="n">
        <v>45443</v>
      </c>
      <c r="AR4" s="6" t="n">
        <v>7091</v>
      </c>
      <c r="AS4" s="0" t="s">
        <v>275</v>
      </c>
      <c r="AT4" s="11" t="n">
        <v>45443</v>
      </c>
      <c r="AU4" s="6" t="n">
        <v>12535.6</v>
      </c>
      <c r="AV4" s="0" t="s">
        <v>275</v>
      </c>
      <c r="AW4" s="11" t="n">
        <v>43629</v>
      </c>
      <c r="AX4" s="6" t="n">
        <v>-1392</v>
      </c>
      <c r="AY4" s="0" t="s">
        <v>108</v>
      </c>
      <c r="AZ4" s="11" t="n">
        <v>44354</v>
      </c>
      <c r="BA4" s="6" t="n">
        <v>-18.68</v>
      </c>
      <c r="BB4" s="0" t="s">
        <v>134</v>
      </c>
      <c r="BC4" s="11" t="n">
        <v>45484</v>
      </c>
      <c r="BD4" s="6" t="n">
        <v>-39</v>
      </c>
      <c r="BE4" s="0" t="s">
        <v>193</v>
      </c>
      <c r="BF4" s="11" t="n">
        <v>43636</v>
      </c>
      <c r="BG4" s="6" t="n">
        <v>-518.2</v>
      </c>
      <c r="BH4" s="0" t="s">
        <v>110</v>
      </c>
      <c r="BI4" s="11" t="n">
        <v>44391</v>
      </c>
      <c r="BJ4" s="6" t="n">
        <v>-1</v>
      </c>
      <c r="BK4" s="0" t="s">
        <v>141</v>
      </c>
      <c r="BL4" s="0"/>
      <c r="BM4" s="10" t="s">
        <f>=XIRR(BM2:BM3,BL2:BL3)</f>
      </c>
      <c r="BN4" s="0"/>
      <c r="BO4" s="11" t="n">
        <v>46223</v>
      </c>
      <c r="BP4" s="6" t="n">
        <v>1774.1</v>
      </c>
      <c r="BQ4" s="0" t="s">
        <v>266</v>
      </c>
      <c r="BR4" s="11" t="n">
        <v>45363</v>
      </c>
      <c r="BS4" s="6" t="n">
        <v>-985.2</v>
      </c>
      <c r="BT4" s="0" t="s">
        <v>276</v>
      </c>
      <c r="BU4" s="0"/>
      <c r="BV4" s="10" t="s">
        <f>=XIRR(BV2:BV3,BU2:BU3)</f>
      </c>
      <c r="BW4" s="0"/>
      <c r="BX4" s="11" t="n">
        <v>44353</v>
      </c>
      <c r="BY4" s="6" t="s">
        <f>=-3027.6</f>
      </c>
      <c r="BZ4" s="0" t="s">
        <v>133</v>
      </c>
    </row>
    <row collapsed="false" customFormat="false" customHeight="false" hidden="false" ht="12.1" outlineLevel="0" r="5">
      <c r="A5" s="11" t="n">
        <v>44183</v>
      </c>
      <c r="B5" s="6" t="n">
        <v>-800</v>
      </c>
      <c r="C5" s="0" t="s">
        <v>128</v>
      </c>
      <c r="D5" s="11" t="n">
        <v>45443</v>
      </c>
      <c r="E5" s="6" t="n">
        <v>3124.1</v>
      </c>
      <c r="F5" s="0" t="s">
        <v>275</v>
      </c>
      <c r="G5" s="11" t="n">
        <v>45443</v>
      </c>
      <c r="H5" s="6" t="n">
        <v>7423.35</v>
      </c>
      <c r="I5" s="0" t="s">
        <v>275</v>
      </c>
      <c r="J5" s="11" t="n">
        <v>45406</v>
      </c>
      <c r="K5" s="6" t="n">
        <v>5632</v>
      </c>
      <c r="L5" s="0" t="s">
        <v>275</v>
      </c>
      <c r="M5" s="11" t="n">
        <v>45772</v>
      </c>
      <c r="N5" s="6" t="n">
        <v>-8891</v>
      </c>
      <c r="O5" s="0" t="s">
        <v>225</v>
      </c>
      <c r="P5" s="11" t="n">
        <v>45370</v>
      </c>
      <c r="Q5" s="6" t="n">
        <v>165116</v>
      </c>
      <c r="R5" s="0" t="s">
        <v>275</v>
      </c>
      <c r="S5" s="11" t="n">
        <v>44016</v>
      </c>
      <c r="T5" s="6" t="n">
        <v>9858.5</v>
      </c>
      <c r="U5" s="0" t="s">
        <v>275</v>
      </c>
      <c r="V5" s="11" t="n">
        <v>45457</v>
      </c>
      <c r="W5" s="6" t="n">
        <v>-7396.5</v>
      </c>
      <c r="X5" s="0" t="s">
        <v>182</v>
      </c>
      <c r="Y5" s="11" t="n">
        <v>45845</v>
      </c>
      <c r="Z5" s="6" t="n">
        <v>-12484</v>
      </c>
      <c r="AA5" s="0" t="s">
        <v>198</v>
      </c>
      <c r="AB5" s="11" t="n">
        <v>45471</v>
      </c>
      <c r="AC5" s="6" t="n">
        <v>-4391.9</v>
      </c>
      <c r="AD5" s="0" t="s">
        <v>186</v>
      </c>
      <c r="AE5" s="11" t="n">
        <v>45370</v>
      </c>
      <c r="AF5" s="6" t="n">
        <v>56098.35</v>
      </c>
      <c r="AG5" s="0" t="s">
        <v>275</v>
      </c>
      <c r="AH5" s="11" t="n">
        <v>43748</v>
      </c>
      <c r="AI5" s="6" t="n">
        <v>-640</v>
      </c>
      <c r="AJ5" s="0" t="s">
        <v>113</v>
      </c>
      <c r="AK5" s="11" t="n">
        <v>45443</v>
      </c>
      <c r="AL5" s="6" t="n">
        <v>9282</v>
      </c>
      <c r="AM5" s="0" t="s">
        <v>275</v>
      </c>
      <c r="AN5" s="11" t="n">
        <v>45483</v>
      </c>
      <c r="AO5" s="6" t="n">
        <v>-5641.8</v>
      </c>
      <c r="AP5" s="0" t="s">
        <v>190</v>
      </c>
      <c r="AQ5" s="11" t="n">
        <v>45446</v>
      </c>
      <c r="AR5" s="6" t="n">
        <v>32337.5</v>
      </c>
      <c r="AS5" s="0" t="s">
        <v>275</v>
      </c>
      <c r="AT5" s="11" t="n">
        <v>45461</v>
      </c>
      <c r="AU5" s="6" t="n">
        <v>-2265.4</v>
      </c>
      <c r="AV5" s="0" t="s">
        <v>183</v>
      </c>
      <c r="AW5" s="11" t="n">
        <v>43886</v>
      </c>
      <c r="AX5" s="6" t="n">
        <v>-12250</v>
      </c>
      <c r="AY5" s="0" t="s">
        <v>276</v>
      </c>
      <c r="AZ5" s="11" t="n">
        <v>44442</v>
      </c>
      <c r="BA5" s="6" t="n">
        <v>-18.58</v>
      </c>
      <c r="BB5" s="0" t="s">
        <v>143</v>
      </c>
      <c r="BC5" s="11" t="n">
        <v>45484</v>
      </c>
      <c r="BD5" s="6" t="n">
        <v>-767</v>
      </c>
      <c r="BE5" s="0" t="s">
        <v>194</v>
      </c>
      <c r="BF5" s="11" t="n">
        <v>43753</v>
      </c>
      <c r="BG5" s="6" t="n">
        <v>-240</v>
      </c>
      <c r="BH5" s="0" t="s">
        <v>114</v>
      </c>
      <c r="BI5" s="11" t="n">
        <v>44753</v>
      </c>
      <c r="BJ5" s="6" t="n">
        <v>-1020.9</v>
      </c>
      <c r="BK5" s="0" t="s">
        <v>154</v>
      </c>
      <c r="BL5" s="0"/>
      <c r="BM5" s="8" t="s">
        <f>=-SUM(BM2:BM3)</f>
      </c>
      <c r="BN5" s="0" t="s">
        <v>278</v>
      </c>
      <c r="BO5" s="11" t="n">
        <v>46293</v>
      </c>
      <c r="BP5" s="8" t="s">
        <f>=-Портфель!J24</f>
      </c>
      <c r="BQ5" s="0" t="s">
        <v>277</v>
      </c>
      <c r="BR5" s="11" t="n">
        <v>45363</v>
      </c>
      <c r="BS5" s="6" t="n">
        <v>-7881.6</v>
      </c>
      <c r="BT5" s="0" t="s">
        <v>276</v>
      </c>
      <c r="BU5" s="0"/>
      <c r="BV5" s="8" t="s">
        <f>=-SUM(BV2:BV3)</f>
      </c>
      <c r="BW5" s="0" t="s">
        <v>278</v>
      </c>
      <c r="BX5" s="11" t="n">
        <v>44536</v>
      </c>
      <c r="BY5" s="6" t="s">
        <f>=-3047.04</f>
      </c>
      <c r="BZ5" s="0" t="s">
        <v>146</v>
      </c>
    </row>
    <row collapsed="false" customFormat="false" customHeight="false" hidden="false" ht="12.1" outlineLevel="0" r="6">
      <c r="A6" s="11" t="n">
        <v>44382</v>
      </c>
      <c r="B6" s="6" t="n">
        <v>-3706</v>
      </c>
      <c r="C6" s="0" t="s">
        <v>140</v>
      </c>
      <c r="D6" s="11" t="n">
        <v>45446</v>
      </c>
      <c r="E6" s="6" t="n">
        <v>36710.4</v>
      </c>
      <c r="F6" s="0" t="s">
        <v>275</v>
      </c>
      <c r="G6" s="11" t="n">
        <v>45443</v>
      </c>
      <c r="H6" s="6" t="n">
        <v>1347.4</v>
      </c>
      <c r="I6" s="0" t="s">
        <v>275</v>
      </c>
      <c r="J6" s="11" t="n">
        <v>45406</v>
      </c>
      <c r="K6" s="6" t="n">
        <v>2816</v>
      </c>
      <c r="L6" s="0" t="s">
        <v>275</v>
      </c>
      <c r="M6" s="11" t="n">
        <v>45943</v>
      </c>
      <c r="N6" s="6" t="n">
        <v>-8630</v>
      </c>
      <c r="O6" s="0" t="s">
        <v>244</v>
      </c>
      <c r="P6" s="11" t="n">
        <v>45425</v>
      </c>
      <c r="Q6" s="6" t="n">
        <v>-7634</v>
      </c>
      <c r="R6" s="0" t="s">
        <v>175</v>
      </c>
      <c r="S6" s="11" t="n">
        <v>44028</v>
      </c>
      <c r="T6" s="6" t="n">
        <v>-1326</v>
      </c>
      <c r="U6" s="0" t="s">
        <v>123</v>
      </c>
      <c r="V6" s="11" t="n">
        <v>45848</v>
      </c>
      <c r="W6" s="6" t="n">
        <v>-11130.9</v>
      </c>
      <c r="X6" s="0" t="s">
        <v>234</v>
      </c>
      <c r="Y6" s="11" t="n">
        <v>46212</v>
      </c>
      <c r="Z6" s="6" t="n">
        <v>-12484</v>
      </c>
      <c r="AA6" s="0" t="s">
        <v>198</v>
      </c>
      <c r="AB6" s="11" t="n">
        <v>45839</v>
      </c>
      <c r="AC6" s="6" t="n">
        <v>-5678.95</v>
      </c>
      <c r="AD6" s="0" t="s">
        <v>232</v>
      </c>
      <c r="AE6" s="11" t="n">
        <v>45443</v>
      </c>
      <c r="AF6" s="6" t="n">
        <v>8983.2</v>
      </c>
      <c r="AG6" s="0" t="s">
        <v>275</v>
      </c>
      <c r="AH6" s="11" t="n">
        <v>43839</v>
      </c>
      <c r="AI6" s="6" t="n">
        <v>-560</v>
      </c>
      <c r="AJ6" s="0" t="s">
        <v>115</v>
      </c>
      <c r="AK6" s="11" t="n">
        <v>45562</v>
      </c>
      <c r="AL6" s="6" t="n">
        <v>-7538.8</v>
      </c>
      <c r="AM6" s="0" t="s">
        <v>210</v>
      </c>
      <c r="AN6" s="11" t="n">
        <v>45852</v>
      </c>
      <c r="AO6" s="6" t="n">
        <v>-6996.32</v>
      </c>
      <c r="AP6" s="0" t="s">
        <v>237</v>
      </c>
      <c r="AQ6" s="11" t="n">
        <v>45488</v>
      </c>
      <c r="AR6" s="6" t="n">
        <v>-9680.51</v>
      </c>
      <c r="AS6" s="0" t="s">
        <v>197</v>
      </c>
      <c r="AT6" s="11" t="n">
        <v>45461</v>
      </c>
      <c r="AU6" s="6" t="n">
        <v>-11329.68</v>
      </c>
      <c r="AV6" s="0" t="s">
        <v>184</v>
      </c>
      <c r="AW6" s="11" t="n">
        <v>44015</v>
      </c>
      <c r="AX6" s="6" t="n">
        <v>6325.5</v>
      </c>
      <c r="AY6" s="0" t="s">
        <v>275</v>
      </c>
      <c r="AZ6" s="11" t="n">
        <v>44536</v>
      </c>
      <c r="BA6" s="6" t="n">
        <v>-18.8</v>
      </c>
      <c r="BB6" s="0" t="s">
        <v>147</v>
      </c>
      <c r="BC6" s="11" t="n">
        <v>45557</v>
      </c>
      <c r="BD6" s="6" t="n">
        <v>-305</v>
      </c>
      <c r="BE6" s="0" t="s">
        <v>209</v>
      </c>
      <c r="BF6" s="11" t="n">
        <v>43845</v>
      </c>
      <c r="BG6" s="6" t="n">
        <v>-574</v>
      </c>
      <c r="BH6" s="0" t="s">
        <v>116</v>
      </c>
      <c r="BI6" s="11" t="n">
        <v>45114</v>
      </c>
      <c r="BJ6" s="6" t="n">
        <v>-1738.9</v>
      </c>
      <c r="BK6" s="0" t="s">
        <v>166</v>
      </c>
      <c r="BL6" s="0"/>
      <c r="BM6" s="0"/>
      <c r="BN6" s="0"/>
      <c r="BO6" s="0"/>
      <c r="BP6" s="10" t="s">
        <f>=XIRR(BP2:BP5,BO2:BO5)</f>
      </c>
      <c r="BQ6" s="0"/>
      <c r="BR6" s="11" t="n">
        <v>45414</v>
      </c>
      <c r="BS6" s="6" t="n">
        <v>5568</v>
      </c>
      <c r="BT6" s="0" t="s">
        <v>173</v>
      </c>
      <c r="BU6" s="0"/>
      <c r="BV6" s="0"/>
      <c r="BW6" s="0"/>
      <c r="BX6" s="11" t="n">
        <v>44718</v>
      </c>
      <c r="BY6" s="6" t="s">
        <f>=-2560.43</f>
      </c>
      <c r="BZ6" s="0" t="s">
        <v>152</v>
      </c>
    </row>
    <row collapsed="false" customFormat="false" customHeight="false" hidden="false" ht="12.1" outlineLevel="0" r="7">
      <c r="A7" s="11" t="n">
        <v>44551</v>
      </c>
      <c r="B7" s="6" t="n">
        <v>-5916</v>
      </c>
      <c r="C7" s="0" t="s">
        <v>149</v>
      </c>
      <c r="D7" s="11" t="n">
        <v>45484</v>
      </c>
      <c r="E7" s="6" t="n">
        <v>-30130</v>
      </c>
      <c r="F7" s="0" t="s">
        <v>192</v>
      </c>
      <c r="G7" s="11" t="n">
        <v>45481</v>
      </c>
      <c r="H7" s="6" t="n">
        <v>-5069.51</v>
      </c>
      <c r="I7" s="0" t="s">
        <v>188</v>
      </c>
      <c r="J7" s="11" t="n">
        <v>45406</v>
      </c>
      <c r="K7" s="6" t="n">
        <v>2816</v>
      </c>
      <c r="L7" s="0" t="s">
        <v>275</v>
      </c>
      <c r="M7" s="11" t="n">
        <v>46013</v>
      </c>
      <c r="N7" s="6" t="n">
        <v>-4385</v>
      </c>
      <c r="O7" s="0" t="s">
        <v>249</v>
      </c>
      <c r="P7" s="11" t="n">
        <v>45443</v>
      </c>
      <c r="Q7" s="6" t="n">
        <v>22488</v>
      </c>
      <c r="R7" s="0" t="s">
        <v>275</v>
      </c>
      <c r="S7" s="11" t="n">
        <v>44392</v>
      </c>
      <c r="T7" s="6" t="n">
        <v>-1092</v>
      </c>
      <c r="U7" s="0" t="s">
        <v>142</v>
      </c>
      <c r="V7" s="11" t="n">
        <v>46212</v>
      </c>
      <c r="W7" s="6" t="n">
        <v>-8342.3</v>
      </c>
      <c r="X7" s="0" t="s">
        <v>261</v>
      </c>
      <c r="Y7" s="11" t="n">
        <v>46293</v>
      </c>
      <c r="Z7" s="8" t="s">
        <f>=-Портфель!J10</f>
      </c>
      <c r="AA7" s="0" t="s">
        <v>277</v>
      </c>
      <c r="AB7" s="11" t="n">
        <v>46203</v>
      </c>
      <c r="AC7" s="6" t="n">
        <v>-8200</v>
      </c>
      <c r="AD7" s="0" t="s">
        <v>258</v>
      </c>
      <c r="AE7" s="11" t="n">
        <v>45482</v>
      </c>
      <c r="AF7" s="6" t="n">
        <v>-4517.79</v>
      </c>
      <c r="AG7" s="0" t="s">
        <v>189</v>
      </c>
      <c r="AH7" s="11" t="n">
        <v>43991</v>
      </c>
      <c r="AI7" s="6" t="n">
        <v>-543</v>
      </c>
      <c r="AJ7" s="0" t="s">
        <v>118</v>
      </c>
      <c r="AK7" s="11" t="n">
        <v>45882</v>
      </c>
      <c r="AL7" s="6" t="n">
        <v>-7775.5</v>
      </c>
      <c r="AM7" s="0" t="s">
        <v>241</v>
      </c>
      <c r="AN7" s="11" t="n">
        <v>46216</v>
      </c>
      <c r="AO7" s="6" t="n">
        <v>-8366.32</v>
      </c>
      <c r="AP7" s="0" t="s">
        <v>263</v>
      </c>
      <c r="AQ7" s="11" t="n">
        <v>46293</v>
      </c>
      <c r="AR7" s="8" t="s">
        <f>=-Портфель!J16</f>
      </c>
      <c r="AS7" s="0" t="s">
        <v>277</v>
      </c>
      <c r="AT7" s="11" t="n">
        <v>45545</v>
      </c>
      <c r="AU7" s="6" t="n">
        <v>-1837.08</v>
      </c>
      <c r="AV7" s="0" t="s">
        <v>207</v>
      </c>
      <c r="AW7" s="11" t="n">
        <v>44109</v>
      </c>
      <c r="AX7" s="6" t="n">
        <v>-1302</v>
      </c>
      <c r="AY7" s="0" t="s">
        <v>125</v>
      </c>
      <c r="AZ7" s="11" t="n">
        <v>44634</v>
      </c>
      <c r="BA7" s="6" t="n">
        <v>-32.69</v>
      </c>
      <c r="BB7" s="0" t="s">
        <v>151</v>
      </c>
      <c r="BC7" s="11" t="n">
        <v>45648</v>
      </c>
      <c r="BD7" s="6" t="n">
        <v>-329</v>
      </c>
      <c r="BE7" s="0" t="s">
        <v>221</v>
      </c>
      <c r="BF7" s="11" t="n">
        <v>43999</v>
      </c>
      <c r="BG7" s="6" t="n">
        <v>-524.8</v>
      </c>
      <c r="BH7" s="0" t="s">
        <v>119</v>
      </c>
      <c r="BI7" s="11" t="n">
        <v>45485</v>
      </c>
      <c r="BJ7" s="6" t="n">
        <v>-2171.9</v>
      </c>
      <c r="BK7" s="0" t="s">
        <v>196</v>
      </c>
      <c r="BL7" s="0"/>
      <c r="BM7" s="0"/>
      <c r="BN7" s="0"/>
      <c r="BO7" s="0"/>
      <c r="BP7" s="8" t="s">
        <f>=-SUM(BP2:BP5)</f>
      </c>
      <c r="BQ7" s="0" t="s">
        <v>278</v>
      </c>
      <c r="BR7" s="11" t="n">
        <v>45776</v>
      </c>
      <c r="BS7" s="6" t="n">
        <v>4343</v>
      </c>
      <c r="BT7" s="0" t="s">
        <v>226</v>
      </c>
      <c r="BU7" s="0"/>
      <c r="BV7" s="0"/>
      <c r="BW7" s="0"/>
      <c r="BX7" s="11" t="n">
        <v>44901</v>
      </c>
      <c r="BY7" s="6" t="s">
        <f>=-2569.48</f>
      </c>
      <c r="BZ7" s="0" t="s">
        <v>158</v>
      </c>
    </row>
    <row collapsed="false" customFormat="false" customHeight="false" hidden="false" ht="12.1" outlineLevel="0" r="8">
      <c r="A8" s="11" t="n">
        <v>44916</v>
      </c>
      <c r="B8" s="6" t="n">
        <v>-4454</v>
      </c>
      <c r="C8" s="0" t="s">
        <v>159</v>
      </c>
      <c r="D8" s="11" t="n">
        <v>45856</v>
      </c>
      <c r="E8" s="6" t="n">
        <v>-31523.6</v>
      </c>
      <c r="F8" s="0" t="s">
        <v>239</v>
      </c>
      <c r="G8" s="11" t="n">
        <v>45579</v>
      </c>
      <c r="H8" s="6" t="n">
        <v>-13516.04</v>
      </c>
      <c r="I8" s="0" t="s">
        <v>212</v>
      </c>
      <c r="J8" s="11" t="n">
        <v>45406</v>
      </c>
      <c r="K8" s="6" t="n">
        <v>2816</v>
      </c>
      <c r="L8" s="0" t="s">
        <v>275</v>
      </c>
      <c r="M8" s="11" t="n">
        <v>46160</v>
      </c>
      <c r="N8" s="6" t="n">
        <v>-6918</v>
      </c>
      <c r="O8" s="0" t="s">
        <v>255</v>
      </c>
      <c r="P8" s="11" t="n">
        <v>45576</v>
      </c>
      <c r="Q8" s="6" t="n">
        <v>-3741</v>
      </c>
      <c r="R8" s="0" t="s">
        <v>211</v>
      </c>
      <c r="S8" s="11" t="n">
        <v>44845</v>
      </c>
      <c r="T8" s="6" t="n">
        <v>-4440</v>
      </c>
      <c r="U8" s="0" t="s">
        <v>156</v>
      </c>
      <c r="V8" s="11" t="n">
        <v>46293</v>
      </c>
      <c r="W8" s="8" t="s">
        <f>=-Портфель!J9</f>
      </c>
      <c r="X8" s="0" t="s">
        <v>277</v>
      </c>
      <c r="Y8" s="0"/>
      <c r="Z8" s="10" t="s">
        <f>=XIRR(Z2:Z7,Y2:Y7)</f>
      </c>
      <c r="AA8" s="0"/>
      <c r="AB8" s="11" t="n">
        <v>46293</v>
      </c>
      <c r="AC8" s="8" t="s">
        <f>=-Портфель!J11</f>
      </c>
      <c r="AD8" s="0" t="s">
        <v>277</v>
      </c>
      <c r="AE8" s="11" t="n">
        <v>45667</v>
      </c>
      <c r="AF8" s="6" t="n">
        <v>-5679.13</v>
      </c>
      <c r="AG8" s="0" t="s">
        <v>222</v>
      </c>
      <c r="AH8" s="11" t="n">
        <v>44025</v>
      </c>
      <c r="AI8" s="6" t="n">
        <v>-559</v>
      </c>
      <c r="AJ8" s="0" t="s">
        <v>122</v>
      </c>
      <c r="AK8" s="11" t="n">
        <v>46223</v>
      </c>
      <c r="AL8" s="6" t="n">
        <v>-3371.3</v>
      </c>
      <c r="AM8" s="0" t="s">
        <v>267</v>
      </c>
      <c r="AN8" s="11" t="n">
        <v>46293</v>
      </c>
      <c r="AO8" s="8" t="s">
        <f>=-Портфель!J15</f>
      </c>
      <c r="AP8" s="0" t="s">
        <v>277</v>
      </c>
      <c r="AQ8" s="0"/>
      <c r="AR8" s="10" t="s">
        <f>=XIRR(AR2:AR7,AQ2:AQ7)</f>
      </c>
      <c r="AS8" s="0"/>
      <c r="AT8" s="11" t="n">
        <v>45643</v>
      </c>
      <c r="AU8" s="6" t="n">
        <v>-2902.08</v>
      </c>
      <c r="AV8" s="0" t="s">
        <v>220</v>
      </c>
      <c r="AW8" s="11" t="n">
        <v>44328</v>
      </c>
      <c r="AX8" s="6" t="n">
        <v>-1302</v>
      </c>
      <c r="AY8" s="0" t="s">
        <v>125</v>
      </c>
      <c r="AZ8" s="11" t="n">
        <v>44718</v>
      </c>
      <c r="BA8" s="6" t="n">
        <v>-17.35</v>
      </c>
      <c r="BB8" s="0" t="s">
        <v>153</v>
      </c>
      <c r="BC8" s="11" t="n">
        <v>45817</v>
      </c>
      <c r="BD8" s="6" t="n">
        <v>-227</v>
      </c>
      <c r="BE8" s="0" t="s">
        <v>230</v>
      </c>
      <c r="BF8" s="11" t="n">
        <v>44097</v>
      </c>
      <c r="BG8" s="6" t="n">
        <v>-210.8</v>
      </c>
      <c r="BH8" s="0" t="s">
        <v>124</v>
      </c>
      <c r="BI8" s="11" t="n">
        <v>45852</v>
      </c>
      <c r="BJ8" s="6" t="n">
        <v>-1281.1</v>
      </c>
      <c r="BK8" s="0" t="s">
        <v>236</v>
      </c>
      <c r="BL8" s="0"/>
      <c r="BM8" s="0"/>
      <c r="BN8" s="0"/>
      <c r="BO8" s="0"/>
      <c r="BP8" s="0"/>
      <c r="BQ8" s="0"/>
      <c r="BR8" s="11" t="n">
        <v>46216</v>
      </c>
      <c r="BS8" s="6" t="n">
        <v>4343</v>
      </c>
      <c r="BT8" s="0" t="s">
        <v>226</v>
      </c>
      <c r="BU8" s="0"/>
      <c r="BV8" s="0"/>
      <c r="BW8" s="0"/>
      <c r="BX8" s="11" t="n">
        <v>45083</v>
      </c>
      <c r="BY8" s="6" t="s">
        <f>=-3360.53</f>
      </c>
      <c r="BZ8" s="0" t="s">
        <v>165</v>
      </c>
    </row>
    <row collapsed="false" customFormat="false" customHeight="false" hidden="false" ht="12.1" outlineLevel="0" r="9">
      <c r="A9" s="11" t="n">
        <v>44916</v>
      </c>
      <c r="B9" s="6" t="n">
        <v>-9344</v>
      </c>
      <c r="C9" s="0" t="s">
        <v>160</v>
      </c>
      <c r="D9" s="11" t="n">
        <v>46223</v>
      </c>
      <c r="E9" s="6" t="n">
        <v>-34056.6</v>
      </c>
      <c r="F9" s="0" t="s">
        <v>268</v>
      </c>
      <c r="G9" s="11" t="n">
        <v>45846</v>
      </c>
      <c r="H9" s="6" t="n">
        <v>-7077.79</v>
      </c>
      <c r="I9" s="0" t="s">
        <v>233</v>
      </c>
      <c r="J9" s="11" t="n">
        <v>45406</v>
      </c>
      <c r="K9" s="6" t="n">
        <v>22528</v>
      </c>
      <c r="L9" s="0" t="s">
        <v>275</v>
      </c>
      <c r="M9" s="11" t="n">
        <v>46216</v>
      </c>
      <c r="N9" s="6" t="n">
        <v>-3538</v>
      </c>
      <c r="O9" s="0" t="s">
        <v>264</v>
      </c>
      <c r="P9" s="11" t="n">
        <v>45817</v>
      </c>
      <c r="Q9" s="6" t="n">
        <v>-7482</v>
      </c>
      <c r="R9" s="0" t="s">
        <v>229</v>
      </c>
      <c r="S9" s="11" t="n">
        <v>45370</v>
      </c>
      <c r="T9" s="6" t="n">
        <v>111160</v>
      </c>
      <c r="U9" s="0" t="s">
        <v>275</v>
      </c>
      <c r="V9" s="0"/>
      <c r="W9" s="10" t="s">
        <f>=XIRR(W2:W8,V2:V8)</f>
      </c>
      <c r="X9" s="0"/>
      <c r="Y9" s="0"/>
      <c r="Z9" s="8" t="s">
        <f>=-SUM(Z2:Z7)</f>
      </c>
      <c r="AA9" s="0" t="s">
        <v>278</v>
      </c>
      <c r="AB9" s="0"/>
      <c r="AC9" s="10" t="s">
        <f>=XIRR(AC2:AC8,AB2:AB8)</f>
      </c>
      <c r="AD9" s="0"/>
      <c r="AE9" s="11" t="n">
        <v>45858</v>
      </c>
      <c r="AF9" s="6" t="n">
        <v>-2285.72</v>
      </c>
      <c r="AG9" s="0" t="s">
        <v>240</v>
      </c>
      <c r="AH9" s="11" t="n">
        <v>44116</v>
      </c>
      <c r="AI9" s="6" t="n">
        <v>-826</v>
      </c>
      <c r="AJ9" s="0" t="s">
        <v>126</v>
      </c>
      <c r="AK9" s="11" t="n">
        <v>46293</v>
      </c>
      <c r="AL9" s="8" t="s">
        <f>=-Портфель!J14</f>
      </c>
      <c r="AM9" s="0" t="s">
        <v>277</v>
      </c>
      <c r="AN9" s="0"/>
      <c r="AO9" s="10" t="s">
        <f>=XIRR(AO2:AO8,AN2:AN8)</f>
      </c>
      <c r="AP9" s="0"/>
      <c r="AQ9" s="0"/>
      <c r="AR9" s="8" t="s">
        <f>=-SUM(AR2:AR7)</f>
      </c>
      <c r="AS9" s="0" t="s">
        <v>278</v>
      </c>
      <c r="AT9" s="11" t="n">
        <v>46293</v>
      </c>
      <c r="AU9" s="8" t="s">
        <f>=-Портфель!J17</f>
      </c>
      <c r="AV9" s="0" t="s">
        <v>277</v>
      </c>
      <c r="AW9" s="11" t="n">
        <v>45057</v>
      </c>
      <c r="AX9" s="6" t="n">
        <v>-1740</v>
      </c>
      <c r="AY9" s="0" t="s">
        <v>162</v>
      </c>
      <c r="AZ9" s="11" t="n">
        <v>44806</v>
      </c>
      <c r="BA9" s="6" t="n">
        <v>-16.87</v>
      </c>
      <c r="BB9" s="0" t="s">
        <v>155</v>
      </c>
      <c r="BC9" s="11" t="n">
        <v>45931</v>
      </c>
      <c r="BD9" s="6" t="n">
        <v>-713</v>
      </c>
      <c r="BE9" s="0" t="s">
        <v>243</v>
      </c>
      <c r="BF9" s="11" t="n">
        <v>44210</v>
      </c>
      <c r="BG9" s="6" t="n">
        <v>-832.4</v>
      </c>
      <c r="BH9" s="0" t="s">
        <v>130</v>
      </c>
      <c r="BI9" s="11" t="n">
        <v>46216</v>
      </c>
      <c r="BJ9" s="6" t="n">
        <v>-602.9</v>
      </c>
      <c r="BK9" s="0" t="s">
        <v>262</v>
      </c>
      <c r="BL9" s="0"/>
      <c r="BM9" s="0"/>
      <c r="BN9" s="0"/>
      <c r="BO9" s="0"/>
      <c r="BP9" s="0"/>
      <c r="BQ9" s="0"/>
      <c r="BR9" s="11" t="n">
        <v>46293</v>
      </c>
      <c r="BS9" s="8" t="s">
        <f>=-Портфель!J25</f>
      </c>
      <c r="BT9" s="0" t="s">
        <v>277</v>
      </c>
      <c r="BU9" s="0"/>
      <c r="BV9" s="0"/>
      <c r="BW9" s="0"/>
      <c r="BX9" s="11" t="n">
        <v>45266</v>
      </c>
      <c r="BY9" s="6" t="s">
        <f>=-3784.18</f>
      </c>
      <c r="BZ9" s="0" t="s">
        <v>169</v>
      </c>
    </row>
    <row collapsed="false" customFormat="false" customHeight="false" hidden="false" ht="12.1" outlineLevel="0" r="10">
      <c r="A10" s="11" t="n">
        <v>45082</v>
      </c>
      <c r="B10" s="6" t="n">
        <v>-7621</v>
      </c>
      <c r="C10" s="0" t="s">
        <v>163</v>
      </c>
      <c r="D10" s="11" t="n">
        <v>46293</v>
      </c>
      <c r="E10" s="8" t="s">
        <f>=-Портфель!J3</f>
      </c>
      <c r="F10" s="0" t="s">
        <v>277</v>
      </c>
      <c r="G10" s="11" t="n">
        <v>45943</v>
      </c>
      <c r="H10" s="6" t="n">
        <v>-4500.7</v>
      </c>
      <c r="I10" s="0" t="s">
        <v>245</v>
      </c>
      <c r="J10" s="11" t="n">
        <v>45406</v>
      </c>
      <c r="K10" s="6" t="n">
        <v>14090</v>
      </c>
      <c r="L10" s="0" t="s">
        <v>275</v>
      </c>
      <c r="M10" s="11" t="n">
        <v>46293</v>
      </c>
      <c r="N10" s="8" t="s">
        <f>=-Портфель!J6</f>
      </c>
      <c r="O10" s="0" t="s">
        <v>277</v>
      </c>
      <c r="P10" s="11" t="n">
        <v>45948</v>
      </c>
      <c r="Q10" s="6" t="n">
        <v>-5986</v>
      </c>
      <c r="R10" s="0" t="s">
        <v>246</v>
      </c>
      <c r="S10" s="11" t="n">
        <v>46293</v>
      </c>
      <c r="T10" s="8" t="s">
        <f>=-Портфель!J8</f>
      </c>
      <c r="U10" s="0" t="s">
        <v>277</v>
      </c>
      <c r="V10" s="0"/>
      <c r="W10" s="8" t="s">
        <f>=-SUM(W2:W8)</f>
      </c>
      <c r="X10" s="0" t="s">
        <v>278</v>
      </c>
      <c r="Y10" s="0"/>
      <c r="Z10" s="0"/>
      <c r="AA10" s="0"/>
      <c r="AB10" s="0"/>
      <c r="AC10" s="8" t="s">
        <f>=-SUM(AC2:AC8)</f>
      </c>
      <c r="AD10" s="0" t="s">
        <v>278</v>
      </c>
      <c r="AE10" s="11" t="n">
        <v>46034</v>
      </c>
      <c r="AF10" s="6" t="n">
        <v>-1800.24</v>
      </c>
      <c r="AG10" s="0" t="s">
        <v>251</v>
      </c>
      <c r="AH10" s="11" t="n">
        <v>44194</v>
      </c>
      <c r="AI10" s="6" t="n">
        <v>-1119</v>
      </c>
      <c r="AJ10" s="0" t="s">
        <v>129</v>
      </c>
      <c r="AK10" s="0"/>
      <c r="AL10" s="10" t="s">
        <f>=XIRR(AL2:AL9,AK2:AK9)</f>
      </c>
      <c r="AM10" s="0"/>
      <c r="AN10" s="0"/>
      <c r="AO10" s="8" t="s">
        <f>=-SUM(AO2:AO8)</f>
      </c>
      <c r="AP10" s="0" t="s">
        <v>278</v>
      </c>
      <c r="AQ10" s="0"/>
      <c r="AR10" s="0"/>
      <c r="AS10" s="0"/>
      <c r="AT10" s="0"/>
      <c r="AU10" s="10" t="s">
        <f>=XIRR(AU2:AU9,AT2:AT9)</f>
      </c>
      <c r="AV10" s="0"/>
      <c r="AW10" s="11" t="n">
        <v>45484</v>
      </c>
      <c r="AX10" s="6" t="n">
        <v>-2318</v>
      </c>
      <c r="AY10" s="0" t="s">
        <v>191</v>
      </c>
      <c r="AZ10" s="11" t="n">
        <v>44900</v>
      </c>
      <c r="BA10" s="6" t="n">
        <v>-17.3</v>
      </c>
      <c r="BB10" s="0" t="s">
        <v>157</v>
      </c>
      <c r="BC10" s="11" t="n">
        <v>46293</v>
      </c>
      <c r="BD10" s="8" t="s">
        <f>=-Портфель!J20</f>
      </c>
      <c r="BE10" s="0" t="s">
        <v>277</v>
      </c>
      <c r="BF10" s="11" t="n">
        <v>44364</v>
      </c>
      <c r="BG10" s="6" t="n">
        <v>-329</v>
      </c>
      <c r="BH10" s="0" t="s">
        <v>135</v>
      </c>
      <c r="BI10" s="11" t="n">
        <v>46293</v>
      </c>
      <c r="BJ10" s="8" t="s">
        <f>=-Портфель!J22</f>
      </c>
      <c r="BK10" s="0" t="s">
        <v>277</v>
      </c>
      <c r="BL10" s="0"/>
      <c r="BM10" s="0"/>
      <c r="BN10" s="0"/>
      <c r="BO10" s="0"/>
      <c r="BP10" s="0"/>
      <c r="BQ10" s="0"/>
      <c r="BR10" s="0"/>
      <c r="BS10" s="10" t="s">
        <f>=XIRR(BS2:BS9,BR2:BR9)</f>
      </c>
      <c r="BT10" s="0"/>
      <c r="BU10" s="0"/>
      <c r="BV10" s="0"/>
      <c r="BW10" s="0"/>
      <c r="BX10" s="11" t="n">
        <v>45449</v>
      </c>
      <c r="BY10" s="6" t="s">
        <f>=-3666.89</f>
      </c>
      <c r="BZ10" s="0" t="s">
        <v>178</v>
      </c>
    </row>
    <row collapsed="false" customFormat="false" customHeight="false" hidden="false" ht="12.1" outlineLevel="0" r="11">
      <c r="A11" s="11" t="n">
        <v>45277</v>
      </c>
      <c r="B11" s="6" t="n">
        <v>-7778</v>
      </c>
      <c r="C11" s="0" t="s">
        <v>170</v>
      </c>
      <c r="D11" s="0"/>
      <c r="E11" s="10" t="s">
        <f>=XIRR(E2:E10,D2:D10)</f>
      </c>
      <c r="F11" s="0"/>
      <c r="G11" s="11" t="n">
        <v>46209</v>
      </c>
      <c r="H11" s="6" t="n">
        <v>-7311.89</v>
      </c>
      <c r="I11" s="0" t="s">
        <v>259</v>
      </c>
      <c r="J11" s="11" t="n">
        <v>45438</v>
      </c>
      <c r="K11" s="6" t="n">
        <v>-7907</v>
      </c>
      <c r="L11" s="0" t="s">
        <v>176</v>
      </c>
      <c r="M11" s="0"/>
      <c r="N11" s="10" t="s">
        <f>=XIRR(N2:N10,M2:M10)</f>
      </c>
      <c r="O11" s="0"/>
      <c r="P11" s="11" t="n">
        <v>46202</v>
      </c>
      <c r="Q11" s="6" t="n">
        <v>-2993</v>
      </c>
      <c r="R11" s="0" t="s">
        <v>257</v>
      </c>
      <c r="S11" s="0"/>
      <c r="T11" s="10" t="s">
        <f>=XIRR(T2:T10,S2:S10)</f>
      </c>
      <c r="U11" s="0"/>
      <c r="V11" s="0"/>
      <c r="W11" s="0"/>
      <c r="X11" s="0"/>
      <c r="Y11" s="0"/>
      <c r="Z11" s="0"/>
      <c r="AA11" s="0"/>
      <c r="AB11" s="0"/>
      <c r="AC11" s="0"/>
      <c r="AD11" s="0"/>
      <c r="AE11" s="11" t="n">
        <v>46212</v>
      </c>
      <c r="AF11" s="6" t="n">
        <v>-353.33</v>
      </c>
      <c r="AG11" s="0" t="s">
        <v>260</v>
      </c>
      <c r="AH11" s="11" t="n">
        <v>44327</v>
      </c>
      <c r="AI11" s="6" t="n">
        <v>-1261</v>
      </c>
      <c r="AJ11" s="0" t="s">
        <v>132</v>
      </c>
      <c r="AK11" s="0"/>
      <c r="AL11" s="8" t="s">
        <f>=-SUM(AL2:AL9)</f>
      </c>
      <c r="AM11" s="0" t="s">
        <v>278</v>
      </c>
      <c r="AN11" s="0"/>
      <c r="AO11" s="0"/>
      <c r="AP11" s="0"/>
      <c r="AQ11" s="0"/>
      <c r="AR11" s="0"/>
      <c r="AS11" s="0"/>
      <c r="AT11" s="0"/>
      <c r="AU11" s="8" t="s">
        <f>=-SUM(AU2:AU9)</f>
      </c>
      <c r="AV11" s="0" t="s">
        <v>278</v>
      </c>
      <c r="AW11" s="11" t="n">
        <v>45856</v>
      </c>
      <c r="AX11" s="6" t="n">
        <v>-2425.2</v>
      </c>
      <c r="AY11" s="0" t="s">
        <v>238</v>
      </c>
      <c r="AZ11" s="11" t="n">
        <v>44998</v>
      </c>
      <c r="BA11" s="6" t="n">
        <v>-23.16</v>
      </c>
      <c r="BB11" s="0" t="s">
        <v>161</v>
      </c>
      <c r="BC11" s="0"/>
      <c r="BD11" s="10" t="s">
        <f>=XIRR(BD2:BD10,BC2:BC10)</f>
      </c>
      <c r="BE11" s="0"/>
      <c r="BF11" s="11" t="n">
        <v>44364</v>
      </c>
      <c r="BG11" s="6" t="n">
        <v>-625</v>
      </c>
      <c r="BH11" s="0" t="s">
        <v>136</v>
      </c>
      <c r="BI11" s="0"/>
      <c r="BJ11" s="10" t="s">
        <f>=XIRR(BJ2:BJ10,BI2:BI10)</f>
      </c>
      <c r="BK11" s="0"/>
      <c r="BL11" s="0"/>
      <c r="BM11" s="0"/>
      <c r="BN11" s="0"/>
      <c r="BO11" s="0"/>
      <c r="BP11" s="0"/>
      <c r="BQ11" s="0"/>
      <c r="BR11" s="0"/>
      <c r="BS11" s="8" t="s">
        <f>=-SUM(BS2:BS9)</f>
      </c>
      <c r="BT11" s="0" t="s">
        <v>278</v>
      </c>
      <c r="BU11" s="0"/>
      <c r="BV11" s="0"/>
      <c r="BW11" s="0"/>
      <c r="BX11" s="11" t="n">
        <v>46293</v>
      </c>
      <c r="BY11" s="8" t="s">
        <f>=-Портфель!J29</f>
      </c>
      <c r="BZ11" s="0" t="s">
        <v>277</v>
      </c>
    </row>
    <row collapsed="false" customFormat="false" customHeight="false" hidden="false" ht="12.1" outlineLevel="0" r="12">
      <c r="A12" s="11" t="n">
        <v>45352</v>
      </c>
      <c r="B12" s="6" t="n">
        <v>7403.5</v>
      </c>
      <c r="C12" s="0" t="s">
        <v>275</v>
      </c>
      <c r="D12" s="0"/>
      <c r="E12" s="8" t="s">
        <f>=-SUM(E2:E10)</f>
      </c>
      <c r="F12" s="0" t="s">
        <v>278</v>
      </c>
      <c r="G12" s="11" t="n">
        <v>46293</v>
      </c>
      <c r="H12" s="8" t="s">
        <f>=-Портфель!J4</f>
      </c>
      <c r="I12" s="0" t="s">
        <v>277</v>
      </c>
      <c r="J12" s="11" t="n">
        <v>45668</v>
      </c>
      <c r="K12" s="6" t="n">
        <v>-5568</v>
      </c>
      <c r="L12" s="0" t="s">
        <v>223</v>
      </c>
      <c r="M12" s="0"/>
      <c r="N12" s="8" t="s">
        <f>=-SUM(N2:N10)</f>
      </c>
      <c r="O12" s="0" t="s">
        <v>278</v>
      </c>
      <c r="P12" s="11" t="n">
        <v>46293</v>
      </c>
      <c r="Q12" s="8" t="s">
        <f>=-Портфель!J7</f>
      </c>
      <c r="R12" s="0" t="s">
        <v>277</v>
      </c>
      <c r="S12" s="0"/>
      <c r="T12" s="8" t="s">
        <f>=-SUM(T2:T10)</f>
      </c>
      <c r="U12" s="0" t="s">
        <v>278</v>
      </c>
      <c r="V12" s="0"/>
      <c r="W12" s="0"/>
      <c r="X12" s="0"/>
      <c r="Y12" s="0"/>
      <c r="Z12" s="0"/>
      <c r="AA12" s="0"/>
      <c r="AB12" s="0"/>
      <c r="AC12" s="0"/>
      <c r="AD12" s="0"/>
      <c r="AE12" s="11" t="n">
        <v>46293</v>
      </c>
      <c r="AF12" s="8" t="s">
        <f>=-Портфель!J12</f>
      </c>
      <c r="AG12" s="0" t="s">
        <v>277</v>
      </c>
      <c r="AH12" s="11" t="n">
        <v>44370</v>
      </c>
      <c r="AI12" s="6" t="n">
        <v>-1342</v>
      </c>
      <c r="AJ12" s="0" t="s">
        <v>139</v>
      </c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11" t="n">
        <v>46223</v>
      </c>
      <c r="AX12" s="6" t="n">
        <v>-2620.2</v>
      </c>
      <c r="AY12" s="0" t="s">
        <v>265</v>
      </c>
      <c r="AZ12" s="11" t="n">
        <v>45082</v>
      </c>
      <c r="BA12" s="6" t="n">
        <v>-24.67</v>
      </c>
      <c r="BB12" s="0" t="s">
        <v>164</v>
      </c>
      <c r="BC12" s="0"/>
      <c r="BD12" s="8" t="s">
        <f>=-SUM(BD2:BD10)</f>
      </c>
      <c r="BE12" s="0" t="s">
        <v>278</v>
      </c>
      <c r="BF12" s="11" t="n">
        <v>44466</v>
      </c>
      <c r="BG12" s="6" t="n">
        <v>-1228</v>
      </c>
      <c r="BH12" s="0" t="s">
        <v>145</v>
      </c>
      <c r="BI12" s="0"/>
      <c r="BJ12" s="8" t="s">
        <f>=-SUM(BJ2:BJ10)</f>
      </c>
      <c r="BK12" s="0" t="s">
        <v>278</v>
      </c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10" t="s">
        <f>=XIRR(BY2:BY11,BX2:BX11)</f>
      </c>
      <c r="BZ12" s="0"/>
    </row>
    <row collapsed="false" customFormat="false" customHeight="false" hidden="false" ht="12.1" outlineLevel="0" r="13">
      <c r="A13" s="11" t="n">
        <v>45352</v>
      </c>
      <c r="B13" s="6" t="n">
        <v>14808</v>
      </c>
      <c r="C13" s="0" t="s">
        <v>275</v>
      </c>
      <c r="D13" s="0"/>
      <c r="E13" s="0"/>
      <c r="F13" s="0"/>
      <c r="G13" s="0"/>
      <c r="H13" s="10" t="s">
        <f>=XIRR(H2:H12,G2:G12)</f>
      </c>
      <c r="I13" s="0"/>
      <c r="J13" s="11" t="n">
        <v>45810</v>
      </c>
      <c r="K13" s="6" t="n">
        <v>-10301</v>
      </c>
      <c r="L13" s="0" t="s">
        <v>227</v>
      </c>
      <c r="M13" s="0"/>
      <c r="N13" s="0"/>
      <c r="O13" s="0"/>
      <c r="P13" s="0"/>
      <c r="Q13" s="10" t="s">
        <f>=XIRR(Q2:Q12,P2:P12)</f>
      </c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10" t="s">
        <f>=XIRR(AF2:AF12,AE2:AE12)</f>
      </c>
      <c r="AG13" s="0"/>
      <c r="AH13" s="11" t="n">
        <v>44446</v>
      </c>
      <c r="AI13" s="6" t="n">
        <v>-2370</v>
      </c>
      <c r="AJ13" s="0" t="s">
        <v>144</v>
      </c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11" t="n">
        <v>46293</v>
      </c>
      <c r="AX13" s="8" t="s">
        <f>=-Портфель!J18</f>
      </c>
      <c r="AY13" s="0" t="s">
        <v>277</v>
      </c>
      <c r="AZ13" s="11" t="n">
        <v>45170</v>
      </c>
      <c r="BA13" s="6" t="n">
        <v>-29.38</v>
      </c>
      <c r="BB13" s="0" t="s">
        <v>167</v>
      </c>
      <c r="BC13" s="0"/>
      <c r="BD13" s="0"/>
      <c r="BE13" s="0"/>
      <c r="BF13" s="11" t="n">
        <v>44574</v>
      </c>
      <c r="BG13" s="6" t="n">
        <v>-927.2</v>
      </c>
      <c r="BH13" s="0" t="s">
        <v>150</v>
      </c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8" t="s">
        <f>=-SUM(BY2:BY11)</f>
      </c>
      <c r="BZ13" s="0" t="s">
        <v>278</v>
      </c>
    </row>
    <row collapsed="false" customFormat="false" customHeight="false" hidden="false" ht="12.1" outlineLevel="0" r="14">
      <c r="A14" s="11" t="n">
        <v>45370</v>
      </c>
      <c r="B14" s="6" t="n">
        <v>190099</v>
      </c>
      <c r="C14" s="0" t="s">
        <v>275</v>
      </c>
      <c r="D14" s="0"/>
      <c r="E14" s="0"/>
      <c r="F14" s="0"/>
      <c r="G14" s="0"/>
      <c r="H14" s="8" t="s">
        <f>=-SUM(H2:H12)</f>
      </c>
      <c r="I14" s="0" t="s">
        <v>278</v>
      </c>
      <c r="J14" s="11" t="n">
        <v>46012</v>
      </c>
      <c r="K14" s="6" t="n">
        <v>-7238</v>
      </c>
      <c r="L14" s="0" t="s">
        <v>248</v>
      </c>
      <c r="M14" s="0"/>
      <c r="N14" s="0"/>
      <c r="O14" s="0"/>
      <c r="P14" s="0"/>
      <c r="Q14" s="8" t="s">
        <f>=-SUM(Q2:Q12)</f>
      </c>
      <c r="R14" s="0" t="s">
        <v>278</v>
      </c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8" t="s">
        <f>=-SUM(AF2:AF12)</f>
      </c>
      <c r="AG14" s="0" t="s">
        <v>278</v>
      </c>
      <c r="AH14" s="11" t="n">
        <v>44537</v>
      </c>
      <c r="AI14" s="6" t="n">
        <v>-2319</v>
      </c>
      <c r="AJ14" s="0" t="s">
        <v>148</v>
      </c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10" t="s">
        <f>=XIRR(AX2:AX13,AW2:AW13)</f>
      </c>
      <c r="AY14" s="0"/>
      <c r="AZ14" s="11" t="n">
        <v>45264</v>
      </c>
      <c r="BA14" s="6" t="n">
        <v>-27.38</v>
      </c>
      <c r="BB14" s="0" t="s">
        <v>168</v>
      </c>
      <c r="BC14" s="0"/>
      <c r="BD14" s="0"/>
      <c r="BE14" s="0"/>
      <c r="BF14" s="11" t="n">
        <v>45453</v>
      </c>
      <c r="BG14" s="6" t="n">
        <v>-957.8</v>
      </c>
      <c r="BH14" s="0" t="s">
        <v>179</v>
      </c>
    </row>
    <row collapsed="false" customFormat="false" customHeight="false" hidden="false" ht="12.1" outlineLevel="0" r="15">
      <c r="A15" s="11" t="n">
        <v>45419</v>
      </c>
      <c r="B15" s="6" t="n">
        <v>-21230</v>
      </c>
      <c r="C15" s="0" t="s">
        <v>174</v>
      </c>
      <c r="D15" s="0"/>
      <c r="E15" s="0"/>
      <c r="F15" s="0"/>
      <c r="G15" s="0"/>
      <c r="H15" s="0"/>
      <c r="I15" s="0"/>
      <c r="J15" s="11" t="n">
        <v>46147</v>
      </c>
      <c r="K15" s="6" t="n">
        <v>-8909</v>
      </c>
      <c r="L15" s="0" t="s">
        <v>254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45370</v>
      </c>
      <c r="AI15" s="6" t="n">
        <v>109095.2</v>
      </c>
      <c r="AJ15" s="0" t="s">
        <v>275</v>
      </c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8" t="s">
        <f>=-SUM(AX2:AX13)</f>
      </c>
      <c r="AY15" s="0" t="s">
        <v>278</v>
      </c>
      <c r="AZ15" s="11" t="n">
        <v>45365</v>
      </c>
      <c r="BA15" s="6" t="n">
        <v>-30.03</v>
      </c>
      <c r="BB15" s="0" t="s">
        <v>171</v>
      </c>
      <c r="BC15" s="0"/>
      <c r="BD15" s="0"/>
      <c r="BE15" s="0"/>
      <c r="BF15" s="11" t="n">
        <v>45582</v>
      </c>
      <c r="BG15" s="6" t="n">
        <v>-867.6</v>
      </c>
      <c r="BH15" s="0" t="s">
        <v>214</v>
      </c>
    </row>
    <row collapsed="false" customFormat="false" customHeight="false" hidden="false" ht="12.1" outlineLevel="0" r="16">
      <c r="A16" s="11" t="n">
        <v>45443</v>
      </c>
      <c r="B16" s="6" t="n">
        <v>14801</v>
      </c>
      <c r="C16" s="0" t="s">
        <v>275</v>
      </c>
      <c r="D16" s="0"/>
      <c r="E16" s="0"/>
      <c r="F16" s="0"/>
      <c r="G16" s="0"/>
      <c r="H16" s="0"/>
      <c r="I16" s="0"/>
      <c r="J16" s="11" t="n">
        <v>46293</v>
      </c>
      <c r="K16" s="8" t="s">
        <f>=-Портфель!J5</f>
      </c>
      <c r="L16" s="0" t="s">
        <v>277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45439</v>
      </c>
      <c r="AI16" s="6" t="n">
        <v>-16150.9</v>
      </c>
      <c r="AJ16" s="0" t="s">
        <v>177</v>
      </c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11" t="n">
        <v>45455</v>
      </c>
      <c r="BA16" s="6" t="n">
        <v>-29.2</v>
      </c>
      <c r="BB16" s="0" t="s">
        <v>181</v>
      </c>
      <c r="BC16" s="0"/>
      <c r="BD16" s="0"/>
      <c r="BE16" s="0"/>
      <c r="BF16" s="11" t="n">
        <v>46293</v>
      </c>
      <c r="BG16" s="8" t="s">
        <f>=-Портфель!J21</f>
      </c>
      <c r="BH16" s="0" t="s">
        <v>277</v>
      </c>
    </row>
    <row collapsed="false" customFormat="false" customHeight="false" hidden="false" ht="12.1" outlineLevel="0" r="17">
      <c r="A17" s="11" t="n">
        <v>45443</v>
      </c>
      <c r="B17" s="6" t="n">
        <v>22203</v>
      </c>
      <c r="C17" s="0" t="s">
        <v>275</v>
      </c>
      <c r="D17" s="0"/>
      <c r="E17" s="0"/>
      <c r="F17" s="0"/>
      <c r="G17" s="0"/>
      <c r="H17" s="0"/>
      <c r="I17" s="0"/>
      <c r="J17" s="0"/>
      <c r="K17" s="10" t="s">
        <f>=XIRR(K2:K16,J2:J16)</f>
      </c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11" t="n">
        <v>45443</v>
      </c>
      <c r="AI17" s="6" t="n">
        <v>13630.4</v>
      </c>
      <c r="AJ17" s="0" t="s">
        <v>275</v>
      </c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11" t="n">
        <v>45545</v>
      </c>
      <c r="BA17" s="6" t="n">
        <v>-29.65</v>
      </c>
      <c r="BB17" s="0" t="s">
        <v>208</v>
      </c>
      <c r="BC17" s="0"/>
      <c r="BD17" s="0"/>
      <c r="BE17" s="0"/>
      <c r="BF17" s="0"/>
      <c r="BG17" s="10" t="s">
        <f>=XIRR(BG2:BG16,BF2:BF16)</f>
      </c>
      <c r="BH17" s="0"/>
    </row>
    <row collapsed="false" customFormat="false" customHeight="false" hidden="false" ht="12.1" outlineLevel="0" r="18">
      <c r="A18" s="11" t="n">
        <v>45643</v>
      </c>
      <c r="B18" s="6" t="n">
        <v>-24148</v>
      </c>
      <c r="C18" s="0" t="s">
        <v>219</v>
      </c>
      <c r="D18" s="0"/>
      <c r="E18" s="0"/>
      <c r="F18" s="0"/>
      <c r="G18" s="0"/>
      <c r="H18" s="0"/>
      <c r="I18" s="0"/>
      <c r="J18" s="0"/>
      <c r="K18" s="8" t="s">
        <f>=-SUM(K2:K16)</f>
      </c>
      <c r="L18" s="0" t="s">
        <v>278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11" t="n">
        <v>45446</v>
      </c>
      <c r="AI18" s="6" t="n">
        <v>16660.8</v>
      </c>
      <c r="AJ18" s="0" t="s">
        <v>275</v>
      </c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11" t="n">
        <v>45636</v>
      </c>
      <c r="BA18" s="6" t="n">
        <v>-32.6</v>
      </c>
      <c r="BB18" s="0" t="s">
        <v>217</v>
      </c>
      <c r="BC18" s="0"/>
      <c r="BD18" s="0"/>
      <c r="BE18" s="0"/>
      <c r="BF18" s="0"/>
      <c r="BG18" s="8" t="s">
        <f>=-SUM(BG2:BG16)</f>
      </c>
      <c r="BH18" s="0" t="s">
        <v>278</v>
      </c>
    </row>
    <row collapsed="false" customFormat="false" customHeight="false" hidden="false" ht="12.1" outlineLevel="0" r="19">
      <c r="A19" s="11" t="n">
        <v>45811</v>
      </c>
      <c r="B19" s="6" t="n">
        <v>-25416</v>
      </c>
      <c r="C19" s="0" t="s">
        <v>228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11" t="n">
        <v>46293</v>
      </c>
      <c r="AI19" s="8" t="s">
        <f>=-Портфель!J13</f>
      </c>
      <c r="AJ19" s="0" t="s">
        <v>277</v>
      </c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11" t="n">
        <v>45734</v>
      </c>
      <c r="BA19" s="6" t="n">
        <v>-30.77</v>
      </c>
      <c r="BB19" s="0" t="s">
        <v>224</v>
      </c>
    </row>
    <row collapsed="false" customFormat="false" customHeight="false" hidden="false" ht="12.1" outlineLevel="0" r="20">
      <c r="A20" s="11" t="n">
        <v>46034</v>
      </c>
      <c r="B20" s="6" t="n">
        <v>-18651</v>
      </c>
      <c r="C20" s="0" t="s">
        <v>250</v>
      </c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10" t="s">
        <f>=XIRR(AI2:AI19,AH2:AH19)</f>
      </c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11" t="n">
        <v>45818</v>
      </c>
      <c r="BA20" s="6" t="n">
        <v>-28.89</v>
      </c>
      <c r="BB20" s="0" t="s">
        <v>231</v>
      </c>
    </row>
    <row collapsed="false" customFormat="false" customHeight="false" hidden="false" ht="12.1" outlineLevel="0" r="21">
      <c r="A21" s="11" t="n">
        <v>46146</v>
      </c>
      <c r="B21" s="6" t="n">
        <v>-13060</v>
      </c>
      <c r="C21" s="0" t="s">
        <v>253</v>
      </c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8" t="s">
        <f>=-SUM(AI2:AI19)</f>
      </c>
      <c r="AJ21" s="0" t="s">
        <v>278</v>
      </c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11" t="n">
        <v>45909</v>
      </c>
      <c r="BA21" s="6" t="n">
        <v>-30.05</v>
      </c>
      <c r="BB21" s="0" t="s">
        <v>242</v>
      </c>
    </row>
    <row collapsed="false" customFormat="false" customHeight="false" hidden="false" ht="12.1" outlineLevel="0" r="22">
      <c r="A22" s="11" t="n">
        <v>46293</v>
      </c>
      <c r="B22" s="8" t="s">
        <f>=-Портфель!J2</f>
      </c>
      <c r="C22" s="0" t="s">
        <v>277</v>
      </c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11" t="n">
        <v>46000</v>
      </c>
      <c r="BA22" s="6" t="n">
        <v>-28.2</v>
      </c>
      <c r="BB22" s="0" t="s">
        <v>247</v>
      </c>
    </row>
    <row collapsed="false" customFormat="false" customHeight="false" hidden="false" ht="12.1" outlineLevel="0" r="23">
      <c r="A23" s="0"/>
      <c r="B23" s="10" t="s">
        <f>=XIRR(B2:B22,A2:A22)</f>
      </c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11" t="n">
        <v>46094</v>
      </c>
      <c r="BA23" s="6" t="n">
        <v>-32.02</v>
      </c>
      <c r="BB23" s="0" t="s">
        <v>252</v>
      </c>
    </row>
    <row collapsed="false" customFormat="false" customHeight="false" hidden="false" ht="12.1" outlineLevel="0" r="24">
      <c r="A24" s="0"/>
      <c r="B24" s="8" t="s">
        <f>=-SUM(B2:B22)</f>
      </c>
      <c r="C24" s="0" t="s">
        <v>278</v>
      </c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11" t="n">
        <v>46182</v>
      </c>
      <c r="BA24" s="6" t="n">
        <v>-29.67</v>
      </c>
      <c r="BB24" s="0" t="s">
        <v>256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11" t="n">
        <v>46273</v>
      </c>
      <c r="BA25" s="6" t="n">
        <v>-34.91</v>
      </c>
      <c r="BB25" s="0" t="s">
        <v>269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11" t="n">
        <v>46293</v>
      </c>
      <c r="BA26" s="8" t="s">
        <f>=-Портфель!J19</f>
      </c>
      <c r="BB26" s="0" t="s">
        <v>277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10" t="s">
        <f>=XIRR(BA2:BA26,AZ2:AZ26)</f>
      </c>
      <c r="BB27" s="0"/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8" t="s">
        <f>=-SUM(BA2:BA26)</f>
      </c>
      <c r="BB28" s="0" t="s">
        <v>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279</v>
      </c>
      <c r="C1" s="0"/>
    </row>
    <row collapsed="false" customFormat="false" customHeight="false" hidden="false" ht="12.1" outlineLevel="0" r="2">
      <c r="A2" s="11" t="n">
        <v>43454</v>
      </c>
      <c r="B2" s="6" t="n">
        <v>49000</v>
      </c>
      <c r="C2" s="0" t="s">
        <v>275</v>
      </c>
    </row>
    <row collapsed="false" customFormat="false" customHeight="false" hidden="false" ht="12.1" outlineLevel="0" r="3">
      <c r="A3" s="11" t="n">
        <v>43455</v>
      </c>
      <c r="B3" s="6" t="n">
        <v>-2181.5</v>
      </c>
      <c r="C3" s="0" t="s">
        <v>105</v>
      </c>
    </row>
    <row collapsed="false" customFormat="false" customHeight="false" hidden="false" ht="12.1" outlineLevel="0" r="4">
      <c r="A4" s="11" t="n">
        <v>43637</v>
      </c>
      <c r="B4" s="6" t="n">
        <v>-2181.5</v>
      </c>
      <c r="C4" s="0" t="s">
        <v>105</v>
      </c>
    </row>
    <row collapsed="false" customFormat="false" customHeight="false" hidden="false" ht="12.1" outlineLevel="0" r="5">
      <c r="A5" s="11" t="n">
        <v>43819</v>
      </c>
      <c r="B5" s="6" t="n">
        <v>-2181.5</v>
      </c>
      <c r="C5" s="0" t="s">
        <v>105</v>
      </c>
    </row>
    <row collapsed="false" customFormat="false" customHeight="false" hidden="false" ht="12.1" outlineLevel="0" r="6">
      <c r="A6" s="11" t="n">
        <v>44001</v>
      </c>
      <c r="B6" s="6" t="n">
        <v>-2181.5</v>
      </c>
      <c r="C6" s="0" t="s">
        <v>105</v>
      </c>
    </row>
    <row collapsed="false" customFormat="false" customHeight="false" hidden="false" ht="12.1" outlineLevel="0" r="7">
      <c r="A7" s="11" t="n">
        <v>44183</v>
      </c>
      <c r="B7" s="6" t="n">
        <v>-2181.5</v>
      </c>
      <c r="C7" s="0" t="s">
        <v>105</v>
      </c>
    </row>
    <row collapsed="false" customFormat="false" customHeight="false" hidden="false" ht="12.1" outlineLevel="0" r="8">
      <c r="A8" s="11" t="n">
        <v>44365</v>
      </c>
      <c r="B8" s="6" t="n">
        <v>-1897.5</v>
      </c>
      <c r="C8" s="0" t="s">
        <v>138</v>
      </c>
    </row>
    <row collapsed="false" customFormat="false" customHeight="false" hidden="false" ht="12.1" outlineLevel="0" r="9">
      <c r="A9" s="11" t="n">
        <v>44364</v>
      </c>
      <c r="B9" s="6" t="n">
        <v>-50000</v>
      </c>
      <c r="C9" s="0" t="s">
        <v>137</v>
      </c>
    </row>
    <row collapsed="false" customFormat="false" customHeight="false" hidden="false" ht="12.1" outlineLevel="0" r="10">
      <c r="A10" s="0"/>
      <c r="B10" s="10" t="s">
        <f>=XIRR(B2:B9,A2:A9)</f>
      </c>
      <c r="C10" s="0"/>
    </row>
    <row collapsed="false" customFormat="false" customHeight="false" hidden="false" ht="12.1" outlineLevel="0" r="11">
      <c r="A11" s="0"/>
      <c r="B11" s="8" t="s">
        <f>=-SUM(B2:B9)</f>
      </c>
      <c r="C11" s="0" t="s">
        <v>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Z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280</v>
      </c>
      <c r="C1" s="0"/>
      <c r="D1" s="0"/>
      <c r="E1" s="3" t="s">
        <v>281</v>
      </c>
      <c r="F1" s="0"/>
      <c r="G1" s="0"/>
      <c r="H1" s="3" t="s">
        <v>282</v>
      </c>
      <c r="I1" s="0"/>
      <c r="J1" s="0"/>
      <c r="K1" s="3" t="s">
        <v>283</v>
      </c>
      <c r="L1" s="0"/>
      <c r="M1" s="0"/>
      <c r="N1" s="3" t="s">
        <v>284</v>
      </c>
      <c r="O1" s="0"/>
      <c r="P1" s="0"/>
      <c r="Q1" s="3" t="s">
        <v>285</v>
      </c>
      <c r="R1" s="0"/>
      <c r="S1" s="0"/>
      <c r="T1" s="3" t="s">
        <v>286</v>
      </c>
      <c r="U1" s="0"/>
      <c r="V1" s="0"/>
      <c r="W1" s="3" t="s">
        <v>287</v>
      </c>
      <c r="X1" s="0"/>
      <c r="Y1" s="0"/>
      <c r="Z1" s="3" t="s">
        <v>288</v>
      </c>
      <c r="AA1" s="0"/>
      <c r="AB1" s="0"/>
      <c r="AC1" s="3" t="s">
        <v>289</v>
      </c>
      <c r="AD1" s="0"/>
      <c r="AE1" s="0"/>
      <c r="AF1" s="3" t="s">
        <v>290</v>
      </c>
      <c r="AG1" s="0"/>
      <c r="AH1" s="0"/>
      <c r="AI1" s="3" t="s">
        <v>291</v>
      </c>
      <c r="AJ1" s="0"/>
      <c r="AK1" s="0"/>
      <c r="AL1" s="3" t="s">
        <v>292</v>
      </c>
      <c r="AM1" s="0"/>
      <c r="AN1" s="0"/>
      <c r="AO1" s="3" t="s">
        <v>293</v>
      </c>
      <c r="AP1" s="0"/>
      <c r="AQ1" s="0"/>
      <c r="AR1" s="3" t="s">
        <v>294</v>
      </c>
      <c r="AS1" s="0"/>
      <c r="AT1" s="0"/>
      <c r="AU1" s="3" t="s">
        <v>295</v>
      </c>
      <c r="AV1" s="0"/>
      <c r="AW1" s="0"/>
      <c r="AX1" s="3" t="s">
        <v>296</v>
      </c>
      <c r="AY1" s="0"/>
      <c r="AZ1" s="0"/>
      <c r="BA1" s="3" t="s">
        <v>297</v>
      </c>
      <c r="BB1" s="0"/>
      <c r="BC1" s="0"/>
      <c r="BD1" s="3" t="s">
        <v>298</v>
      </c>
      <c r="BE1" s="0"/>
      <c r="BF1" s="0"/>
      <c r="BG1" s="3" t="s">
        <v>299</v>
      </c>
      <c r="BH1" s="0"/>
      <c r="BI1" s="0"/>
      <c r="BJ1" s="3" t="s">
        <v>300</v>
      </c>
      <c r="BK1" s="0"/>
      <c r="BL1" s="0"/>
      <c r="BM1" s="3" t="s">
        <v>301</v>
      </c>
      <c r="BN1" s="0"/>
      <c r="BO1" s="0"/>
      <c r="BP1" s="3" t="s">
        <v>302</v>
      </c>
      <c r="BQ1" s="0"/>
      <c r="BR1" s="0"/>
      <c r="BS1" s="3" t="s">
        <v>303</v>
      </c>
      <c r="BT1" s="0"/>
      <c r="BU1" s="0"/>
      <c r="BV1" s="3" t="s">
        <v>304</v>
      </c>
      <c r="BW1" s="0"/>
      <c r="BX1" s="0"/>
      <c r="BY1" s="3" t="s">
        <v>305</v>
      </c>
      <c r="BZ1" s="0"/>
    </row>
    <row collapsed="false" customFormat="false" customHeight="false" hidden="false" ht="12.1" outlineLevel="0" r="2">
      <c r="A2" s="11" t="n">
        <v>43881</v>
      </c>
      <c r="B2" s="6" t="n">
        <v>10</v>
      </c>
      <c r="C2" s="6" t="n">
        <v>65430</v>
      </c>
      <c r="D2" s="11" t="n">
        <v>45370</v>
      </c>
      <c r="E2" s="6" t="n">
        <v>480</v>
      </c>
      <c r="F2" s="6" t="n">
        <v>142224</v>
      </c>
      <c r="G2" s="11" t="n">
        <v>45370</v>
      </c>
      <c r="H2" s="6" t="n">
        <v>119</v>
      </c>
      <c r="I2" s="6" t="n">
        <v>93712.5</v>
      </c>
      <c r="J2" s="11" t="n">
        <v>45370</v>
      </c>
      <c r="K2" s="6" t="n">
        <v>10</v>
      </c>
      <c r="L2" s="6" t="n">
        <v>2280</v>
      </c>
      <c r="M2" s="11" t="n">
        <v>45370</v>
      </c>
      <c r="N2" s="6" t="n">
        <v>50</v>
      </c>
      <c r="O2" s="6" t="n">
        <v>57617.5</v>
      </c>
      <c r="P2" s="11" t="n">
        <v>45363</v>
      </c>
      <c r="Q2" s="6" t="n">
        <v>16</v>
      </c>
      <c r="R2" s="6" t="n">
        <v>11768</v>
      </c>
      <c r="S2" s="11" t="n">
        <v>43389</v>
      </c>
      <c r="T2" s="6" t="n">
        <v>50</v>
      </c>
      <c r="U2" s="6" t="n">
        <v>8379.0000915527</v>
      </c>
      <c r="V2" s="11" t="n">
        <v>45370</v>
      </c>
      <c r="W2" s="6" t="n">
        <v>450</v>
      </c>
      <c r="X2" s="6" t="n">
        <v>94023</v>
      </c>
      <c r="Y2" s="11" t="n">
        <v>45370</v>
      </c>
      <c r="Z2" s="6" t="n">
        <v>160</v>
      </c>
      <c r="AA2" s="6" t="n">
        <v>46528</v>
      </c>
      <c r="AB2" s="11" t="n">
        <v>45406</v>
      </c>
      <c r="AC2" s="6" t="n">
        <v>30000</v>
      </c>
      <c r="AD2" s="6" t="n">
        <v>10815</v>
      </c>
      <c r="AE2" s="11" t="n">
        <v>45370</v>
      </c>
      <c r="AF2" s="6" t="n">
        <v>14</v>
      </c>
      <c r="AG2" s="6" t="n">
        <v>7932.4</v>
      </c>
      <c r="AH2" s="11" t="n">
        <v>43490</v>
      </c>
      <c r="AI2" s="6" t="n">
        <v>200</v>
      </c>
      <c r="AJ2" s="6" t="n">
        <v>29200</v>
      </c>
      <c r="AK2" s="11" t="n">
        <v>45370</v>
      </c>
      <c r="AL2" s="6" t="n">
        <v>260</v>
      </c>
      <c r="AM2" s="6" t="n">
        <v>19929</v>
      </c>
      <c r="AN2" s="11" t="n">
        <v>45370</v>
      </c>
      <c r="AO2" s="6" t="n">
        <v>6100</v>
      </c>
      <c r="AP2" s="6" t="n">
        <v>72773</v>
      </c>
      <c r="AQ2" s="11" t="n">
        <v>45370</v>
      </c>
      <c r="AR2" s="6" t="n">
        <v>18</v>
      </c>
      <c r="AS2" s="6" t="n">
        <v>137340</v>
      </c>
      <c r="AT2" s="11" t="n">
        <v>45370</v>
      </c>
      <c r="AU2" s="6" t="n">
        <v>20</v>
      </c>
      <c r="AV2" s="6" t="n">
        <v>34320</v>
      </c>
      <c r="AW2" s="11" t="n">
        <v>43261</v>
      </c>
      <c r="AX2" s="6" t="n">
        <v>50</v>
      </c>
      <c r="AY2" s="6" t="n">
        <v>11400</v>
      </c>
      <c r="AZ2" s="11" t="n">
        <v>43999</v>
      </c>
      <c r="BA2" s="6" t="n">
        <v>1</v>
      </c>
      <c r="BB2" s="6" t="n">
        <v>50</v>
      </c>
      <c r="BC2" s="11" t="n">
        <v>45443</v>
      </c>
      <c r="BD2" s="6" t="n">
        <v>2</v>
      </c>
      <c r="BE2" s="6" t="n">
        <v>11970</v>
      </c>
      <c r="BF2" s="11" t="n">
        <v>43497</v>
      </c>
      <c r="BG2" s="6" t="n">
        <v>400</v>
      </c>
      <c r="BH2" s="6" t="n">
        <v>17600</v>
      </c>
      <c r="BI2" s="11" t="n">
        <v>43810</v>
      </c>
      <c r="BJ2" s="6" t="n">
        <v>10</v>
      </c>
      <c r="BK2" s="6" t="n">
        <v>17250</v>
      </c>
      <c r="BL2" s="11" t="n">
        <v>43999</v>
      </c>
      <c r="BM2" s="6" t="n">
        <v>1</v>
      </c>
      <c r="BN2" s="6" t="n">
        <v>62.8</v>
      </c>
      <c r="BO2" s="11" t="n">
        <v>45352</v>
      </c>
      <c r="BP2" s="6" t="n">
        <v>-210</v>
      </c>
      <c r="BQ2" s="6" t="n">
        <v>24879.75</v>
      </c>
      <c r="BR2" s="11" t="n">
        <v>45363</v>
      </c>
      <c r="BS2" s="6" t="n">
        <v>-5</v>
      </c>
      <c r="BT2" s="6" t="n">
        <v>4927</v>
      </c>
      <c r="BU2" s="11" t="n">
        <v>43521</v>
      </c>
      <c r="BV2" s="6" t="n">
        <v>500</v>
      </c>
      <c r="BW2" s="6" t="n">
        <v>30700</v>
      </c>
      <c r="BX2" s="11" t="n">
        <v>44075</v>
      </c>
      <c r="BY2" s="6" t="n">
        <v>1</v>
      </c>
      <c r="BZ2" s="6" t="n">
        <v>80593.8588</v>
      </c>
    </row>
    <row collapsed="false" customFormat="false" customHeight="false" hidden="false" ht="12.1" outlineLevel="0" r="3">
      <c r="A3" s="11" t="n">
        <v>44016</v>
      </c>
      <c r="B3" s="6" t="n">
        <v>10</v>
      </c>
      <c r="C3" s="6" t="n">
        <v>54175.2</v>
      </c>
      <c r="D3" s="11" t="n">
        <v>45370</v>
      </c>
      <c r="E3" s="6" t="n">
        <v>90</v>
      </c>
      <c r="F3" s="6" t="n">
        <v>26667</v>
      </c>
      <c r="G3" s="11" t="n">
        <v>45370</v>
      </c>
      <c r="H3" s="6" t="n">
        <v>159</v>
      </c>
      <c r="I3" s="6" t="n">
        <v>125220.45</v>
      </c>
      <c r="J3" s="11" t="n">
        <v>45370</v>
      </c>
      <c r="K3" s="6" t="n">
        <v>90</v>
      </c>
      <c r="L3" s="6" t="n">
        <v>20520</v>
      </c>
      <c r="M3" s="11" t="n">
        <v>45370</v>
      </c>
      <c r="N3" s="6" t="n">
        <v>90</v>
      </c>
      <c r="O3" s="6" t="n">
        <v>103711.5</v>
      </c>
      <c r="P3" s="11" t="n">
        <v>45363</v>
      </c>
      <c r="Q3" s="6" t="n">
        <v>56</v>
      </c>
      <c r="R3" s="6" t="n">
        <v>41188</v>
      </c>
      <c r="S3" s="11" t="n">
        <v>44016</v>
      </c>
      <c r="T3" s="6" t="n">
        <v>50</v>
      </c>
      <c r="U3" s="6" t="n">
        <v>9858.5</v>
      </c>
      <c r="V3" s="11" t="n">
        <v>45443</v>
      </c>
      <c r="W3" s="6" t="n">
        <v>10</v>
      </c>
      <c r="X3" s="6" t="n">
        <v>2376.5</v>
      </c>
      <c r="Y3" s="11" t="n">
        <v>45370</v>
      </c>
      <c r="Z3" s="6" t="n">
        <v>250</v>
      </c>
      <c r="AA3" s="6" t="n">
        <v>72700</v>
      </c>
      <c r="AB3" s="11" t="n">
        <v>45406</v>
      </c>
      <c r="AC3" s="6" t="n">
        <v>60000</v>
      </c>
      <c r="AD3" s="6" t="n">
        <v>21636</v>
      </c>
      <c r="AE3" s="11" t="n">
        <v>45370</v>
      </c>
      <c r="AF3" s="6" t="n">
        <v>31</v>
      </c>
      <c r="AG3" s="6" t="n">
        <v>17566.15</v>
      </c>
      <c r="AH3" s="11" t="n">
        <v>45370</v>
      </c>
      <c r="AI3" s="6" t="n">
        <v>530</v>
      </c>
      <c r="AJ3" s="6" t="n">
        <v>109095.2</v>
      </c>
      <c r="AK3" s="11" t="n">
        <v>45370</v>
      </c>
      <c r="AL3" s="6" t="n">
        <v>400</v>
      </c>
      <c r="AM3" s="6" t="n">
        <v>30660</v>
      </c>
      <c r="AN3" s="11" t="n">
        <v>45370</v>
      </c>
      <c r="AO3" s="6" t="n">
        <v>1300</v>
      </c>
      <c r="AP3" s="6" t="n">
        <v>15509</v>
      </c>
      <c r="AQ3" s="11" t="n">
        <v>45443</v>
      </c>
      <c r="AR3" s="6" t="n">
        <v>3</v>
      </c>
      <c r="AS3" s="6" t="n">
        <v>21289.5</v>
      </c>
      <c r="AT3" s="11" t="n">
        <v>45370</v>
      </c>
      <c r="AU3" s="6" t="n">
        <v>41</v>
      </c>
      <c r="AV3" s="6" t="n">
        <v>70364.2</v>
      </c>
      <c r="AW3" s="11" t="n">
        <v>44015</v>
      </c>
      <c r="AX3" s="6" t="n">
        <v>30</v>
      </c>
      <c r="AY3" s="6" t="n">
        <v>6325.5</v>
      </c>
      <c r="AZ3" s="0"/>
      <c r="BA3" s="5" t="s">
        <f>=SUM(BB2:BB2)/SUM(BA2:BA2)</f>
      </c>
      <c r="BB3" s="0" t="s">
        <v>11</v>
      </c>
      <c r="BC3" s="11" t="n">
        <v>45443</v>
      </c>
      <c r="BD3" s="6" t="n">
        <v>1</v>
      </c>
      <c r="BE3" s="6" t="n">
        <v>5987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0"/>
      <c r="BM3" s="5" t="s">
        <f>=SUM(BN2:BN2)/SUM(BM2:BM2)</f>
      </c>
      <c r="BN3" s="0" t="s">
        <v>11</v>
      </c>
      <c r="BO3" s="0"/>
      <c r="BP3" s="5" t="s">
        <f>=SUM(BQ2:BQ2)/SUM(BP2:BP2)</f>
      </c>
      <c r="BQ3" s="0" t="s">
        <v>11</v>
      </c>
      <c r="BR3" s="11" t="n">
        <v>45363</v>
      </c>
      <c r="BS3" s="6" t="n">
        <v>-50</v>
      </c>
      <c r="BT3" s="6" t="n">
        <v>49270</v>
      </c>
      <c r="BU3" s="0"/>
      <c r="BV3" s="5" t="s">
        <f>=SUM(BW2:BW2)/SUM(BV2:BV2)</f>
      </c>
      <c r="BW3" s="0" t="s">
        <v>11</v>
      </c>
      <c r="BX3" s="0"/>
      <c r="BY3" s="5" t="s">
        <f>=SUM(BZ2:BZ2)/SUM(BY2:BY2)</f>
      </c>
      <c r="BZ3" s="0" t="s">
        <v>11</v>
      </c>
    </row>
    <row collapsed="false" customFormat="false" customHeight="false" hidden="false" ht="12.1" outlineLevel="0" r="4">
      <c r="A4" s="11" t="n">
        <v>45352</v>
      </c>
      <c r="B4" s="6" t="n">
        <v>1</v>
      </c>
      <c r="C4" s="6" t="n">
        <v>7403.5</v>
      </c>
      <c r="D4" s="11" t="n">
        <v>45443</v>
      </c>
      <c r="E4" s="6" t="n">
        <v>340</v>
      </c>
      <c r="F4" s="6" t="n">
        <v>106205.8</v>
      </c>
      <c r="G4" s="11" t="n">
        <v>45443</v>
      </c>
      <c r="H4" s="6" t="n">
        <v>8</v>
      </c>
      <c r="I4" s="6" t="n">
        <v>5398.8</v>
      </c>
      <c r="J4" s="11" t="n">
        <v>45370</v>
      </c>
      <c r="K4" s="6" t="n">
        <v>40</v>
      </c>
      <c r="L4" s="6" t="n">
        <v>9128</v>
      </c>
      <c r="M4" s="0"/>
      <c r="N4" s="5" t="s">
        <f>=SUM(O2:O3)/SUM(N2:N3)</f>
      </c>
      <c r="O4" s="0" t="s">
        <v>11</v>
      </c>
      <c r="P4" s="11" t="n">
        <v>45363</v>
      </c>
      <c r="Q4" s="6" t="n">
        <v>16</v>
      </c>
      <c r="R4" s="6" t="n">
        <v>11770</v>
      </c>
      <c r="S4" s="11" t="n">
        <v>45370</v>
      </c>
      <c r="T4" s="6" t="n">
        <v>700</v>
      </c>
      <c r="U4" s="6" t="n">
        <v>111160</v>
      </c>
      <c r="V4" s="11" t="n">
        <v>45443</v>
      </c>
      <c r="W4" s="6" t="n">
        <v>30</v>
      </c>
      <c r="X4" s="6" t="n">
        <v>7129.8</v>
      </c>
      <c r="Y4" s="0"/>
      <c r="Z4" s="5" t="s">
        <f>=SUM(AA2:AA3)/SUM(Z2:Z3)</f>
      </c>
      <c r="AA4" s="0" t="s">
        <v>11</v>
      </c>
      <c r="AB4" s="11" t="n">
        <v>45406</v>
      </c>
      <c r="AC4" s="6" t="n">
        <v>40000</v>
      </c>
      <c r="AD4" s="6" t="n">
        <v>14424</v>
      </c>
      <c r="AE4" s="11" t="n">
        <v>45370</v>
      </c>
      <c r="AF4" s="6" t="n">
        <v>19</v>
      </c>
      <c r="AG4" s="6" t="n">
        <v>10766.35</v>
      </c>
      <c r="AH4" s="11" t="n">
        <v>45443</v>
      </c>
      <c r="AI4" s="6" t="n">
        <v>70</v>
      </c>
      <c r="AJ4" s="6" t="n">
        <v>13630.4</v>
      </c>
      <c r="AK4" s="11" t="n">
        <v>45370</v>
      </c>
      <c r="AL4" s="6" t="n">
        <v>650</v>
      </c>
      <c r="AM4" s="6" t="n">
        <v>49855</v>
      </c>
      <c r="AN4" s="11" t="n">
        <v>45443</v>
      </c>
      <c r="AO4" s="6" t="n">
        <v>1000</v>
      </c>
      <c r="AP4" s="6" t="n">
        <v>9780</v>
      </c>
      <c r="AQ4" s="11" t="n">
        <v>45443</v>
      </c>
      <c r="AR4" s="6" t="n">
        <v>1</v>
      </c>
      <c r="AS4" s="6" t="n">
        <v>7091</v>
      </c>
      <c r="AT4" s="11" t="n">
        <v>45443</v>
      </c>
      <c r="AU4" s="6" t="n">
        <v>7</v>
      </c>
      <c r="AV4" s="6" t="n">
        <v>12535.6</v>
      </c>
      <c r="AW4" s="0"/>
      <c r="AX4" s="5" t="s">
        <f>=SUM(AY2:AY3)/SUM(AX2:AX3)</f>
      </c>
      <c r="AY4" s="0" t="s">
        <v>11</v>
      </c>
      <c r="AZ4" s="0"/>
      <c r="BA4" s="6" t="n">
        <v>236.12</v>
      </c>
      <c r="BB4" s="0" t="s">
        <v>306</v>
      </c>
      <c r="BC4" s="0"/>
      <c r="BD4" s="5" t="s">
        <f>=SUM(BE2:BE3)/SUM(BD2:BD3)</f>
      </c>
      <c r="BE4" s="0" t="s">
        <v>11</v>
      </c>
      <c r="BF4" s="0"/>
      <c r="BG4" s="6" t="n">
        <v>20.88</v>
      </c>
      <c r="BH4" s="0" t="s">
        <v>306</v>
      </c>
      <c r="BI4" s="0"/>
      <c r="BJ4" s="6" t="n">
        <v>743</v>
      </c>
      <c r="BK4" s="0" t="s">
        <v>306</v>
      </c>
      <c r="BL4" s="0"/>
      <c r="BM4" s="6" t="n">
        <v>68.6</v>
      </c>
      <c r="BN4" s="0" t="s">
        <v>306</v>
      </c>
      <c r="BO4" s="0"/>
      <c r="BP4" s="6" t="n">
        <v>51.255</v>
      </c>
      <c r="BQ4" s="0" t="s">
        <v>306</v>
      </c>
      <c r="BR4" s="11" t="n">
        <v>45363</v>
      </c>
      <c r="BS4" s="6" t="n">
        <v>-1</v>
      </c>
      <c r="BT4" s="6" t="n">
        <v>985.2</v>
      </c>
      <c r="BU4" s="0"/>
      <c r="BV4" s="6" t="n">
        <v>249.01375518</v>
      </c>
      <c r="BW4" s="0" t="s">
        <v>306</v>
      </c>
      <c r="BX4" s="0"/>
      <c r="BY4" s="6" t="n">
        <v>50</v>
      </c>
      <c r="BZ4" s="0" t="s">
        <v>306</v>
      </c>
    </row>
    <row collapsed="false" customFormat="false" customHeight="false" hidden="false" ht="12.1" outlineLevel="0" r="5">
      <c r="A5" s="11" t="n">
        <v>45352</v>
      </c>
      <c r="B5" s="6" t="n">
        <v>2</v>
      </c>
      <c r="C5" s="6" t="n">
        <v>14808</v>
      </c>
      <c r="D5" s="11" t="n">
        <v>45443</v>
      </c>
      <c r="E5" s="6" t="n">
        <v>10</v>
      </c>
      <c r="F5" s="6" t="n">
        <v>3124.1</v>
      </c>
      <c r="G5" s="11" t="n">
        <v>45443</v>
      </c>
      <c r="H5" s="6" t="n">
        <v>11</v>
      </c>
      <c r="I5" s="6" t="n">
        <v>7423.35</v>
      </c>
      <c r="J5" s="11" t="n">
        <v>45406</v>
      </c>
      <c r="K5" s="6" t="n">
        <v>20</v>
      </c>
      <c r="L5" s="6" t="n">
        <v>5632</v>
      </c>
      <c r="M5" s="0"/>
      <c r="N5" s="6" t="n">
        <v>985.8</v>
      </c>
      <c r="O5" s="0" t="s">
        <v>306</v>
      </c>
      <c r="P5" s="11" t="n">
        <v>45370</v>
      </c>
      <c r="Q5" s="6" t="n">
        <v>224</v>
      </c>
      <c r="R5" s="6" t="n">
        <v>165116</v>
      </c>
      <c r="S5" s="0"/>
      <c r="T5" s="5" t="s">
        <f>=SUM(U2:U4)/SUM(T2:T4)</f>
      </c>
      <c r="U5" s="0" t="s">
        <v>11</v>
      </c>
      <c r="V5" s="0"/>
      <c r="W5" s="5" t="s">
        <f>=SUM(X2:X4)/SUM(W2:W4)</f>
      </c>
      <c r="X5" s="0" t="s">
        <v>11</v>
      </c>
      <c r="Y5" s="0"/>
      <c r="Z5" s="6" t="n">
        <v>174.9</v>
      </c>
      <c r="AA5" s="0" t="s">
        <v>306</v>
      </c>
      <c r="AB5" s="0"/>
      <c r="AC5" s="5" t="s">
        <f>=SUM(AD2:AD4)/SUM(AC2:AC4)</f>
      </c>
      <c r="AD5" s="0" t="s">
        <v>11</v>
      </c>
      <c r="AE5" s="11" t="n">
        <v>45370</v>
      </c>
      <c r="AF5" s="6" t="n">
        <v>99</v>
      </c>
      <c r="AG5" s="6" t="n">
        <v>56098.35</v>
      </c>
      <c r="AH5" s="11" t="n">
        <v>45446</v>
      </c>
      <c r="AI5" s="6" t="n">
        <v>90</v>
      </c>
      <c r="AJ5" s="6" t="n">
        <v>16660.8</v>
      </c>
      <c r="AK5" s="11" t="n">
        <v>45443</v>
      </c>
      <c r="AL5" s="6" t="n">
        <v>120</v>
      </c>
      <c r="AM5" s="6" t="n">
        <v>9282</v>
      </c>
      <c r="AN5" s="0"/>
      <c r="AO5" s="5" t="s">
        <f>=SUM(AP2:AP4)/SUM(AO2:AO4)</f>
      </c>
      <c r="AP5" s="0" t="s">
        <v>11</v>
      </c>
      <c r="AQ5" s="11" t="n">
        <v>45446</v>
      </c>
      <c r="AR5" s="6" t="n">
        <v>5</v>
      </c>
      <c r="AS5" s="6" t="n">
        <v>32337.5</v>
      </c>
      <c r="AT5" s="0"/>
      <c r="AU5" s="5" t="s">
        <f>=SUM(AV2:AV4)/SUM(AU2:AU4)</f>
      </c>
      <c r="AV5" s="0" t="s">
        <v>11</v>
      </c>
      <c r="AW5" s="0"/>
      <c r="AX5" s="6" t="n">
        <v>276.28</v>
      </c>
      <c r="AY5" s="0" t="s">
        <v>306</v>
      </c>
      <c r="AZ5" s="0"/>
      <c r="BA5" s="6" t="n">
        <v>1</v>
      </c>
      <c r="BB5" s="0" t="s">
        <v>307</v>
      </c>
      <c r="BC5" s="0"/>
      <c r="BD5" s="6" t="n">
        <v>5043</v>
      </c>
      <c r="BE5" s="0" t="s">
        <v>306</v>
      </c>
      <c r="BF5" s="0"/>
      <c r="BG5" s="6" t="n">
        <v>400</v>
      </c>
      <c r="BH5" s="0" t="s">
        <v>307</v>
      </c>
      <c r="BI5" s="0"/>
      <c r="BJ5" s="6" t="n">
        <v>10</v>
      </c>
      <c r="BK5" s="0" t="s">
        <v>307</v>
      </c>
      <c r="BL5" s="0"/>
      <c r="BM5" s="6" t="n">
        <v>1</v>
      </c>
      <c r="BN5" s="0" t="s">
        <v>307</v>
      </c>
      <c r="BO5" s="0"/>
      <c r="BP5" s="6" t="n">
        <v>-210</v>
      </c>
      <c r="BQ5" s="0" t="s">
        <v>307</v>
      </c>
      <c r="BR5" s="11" t="n">
        <v>45363</v>
      </c>
      <c r="BS5" s="6" t="n">
        <v>-8</v>
      </c>
      <c r="BT5" s="6" t="n">
        <v>7881.6</v>
      </c>
      <c r="BU5" s="0"/>
      <c r="BV5" s="6" t="n">
        <v>500</v>
      </c>
      <c r="BW5" s="0" t="s">
        <v>307</v>
      </c>
      <c r="BX5" s="0"/>
      <c r="BY5" s="6" t="n">
        <v>1</v>
      </c>
      <c r="BZ5" s="0" t="s">
        <v>307</v>
      </c>
    </row>
    <row collapsed="false" customFormat="false" customHeight="false" hidden="false" ht="12.1" outlineLevel="0" r="6">
      <c r="A6" s="11" t="n">
        <v>45370</v>
      </c>
      <c r="B6" s="6" t="n">
        <v>26</v>
      </c>
      <c r="C6" s="6" t="n">
        <v>190099</v>
      </c>
      <c r="D6" s="11" t="n">
        <v>45446</v>
      </c>
      <c r="E6" s="6" t="n">
        <v>120</v>
      </c>
      <c r="F6" s="6" t="n">
        <v>36710.4</v>
      </c>
      <c r="G6" s="11" t="n">
        <v>45443</v>
      </c>
      <c r="H6" s="6" t="n">
        <v>2</v>
      </c>
      <c r="I6" s="6" t="n">
        <v>1347.4</v>
      </c>
      <c r="J6" s="11" t="n">
        <v>45406</v>
      </c>
      <c r="K6" s="6" t="n">
        <v>10</v>
      </c>
      <c r="L6" s="6" t="n">
        <v>2816</v>
      </c>
      <c r="M6" s="0"/>
      <c r="N6" s="6" t="n">
        <v>140</v>
      </c>
      <c r="O6" s="0" t="s">
        <v>307</v>
      </c>
      <c r="P6" s="11" t="n">
        <v>45443</v>
      </c>
      <c r="Q6" s="6" t="n">
        <v>32</v>
      </c>
      <c r="R6" s="6" t="n">
        <v>22488</v>
      </c>
      <c r="S6" s="0"/>
      <c r="T6" s="6" t="n">
        <v>98.88</v>
      </c>
      <c r="U6" s="0" t="s">
        <v>306</v>
      </c>
      <c r="V6" s="0"/>
      <c r="W6" s="6" t="n">
        <v>147.91</v>
      </c>
      <c r="X6" s="0" t="s">
        <v>306</v>
      </c>
      <c r="Y6" s="0"/>
      <c r="Z6" s="6" t="n">
        <v>410</v>
      </c>
      <c r="AA6" s="0" t="s">
        <v>307</v>
      </c>
      <c r="AB6" s="0"/>
      <c r="AC6" s="6" t="n">
        <v>0.5159</v>
      </c>
      <c r="AD6" s="0" t="s">
        <v>306</v>
      </c>
      <c r="AE6" s="11" t="n">
        <v>45443</v>
      </c>
      <c r="AF6" s="6" t="n">
        <v>16</v>
      </c>
      <c r="AG6" s="6" t="n">
        <v>8983.2</v>
      </c>
      <c r="AH6" s="0"/>
      <c r="AI6" s="5" t="s">
        <f>=SUM(AJ2:AJ5)/SUM(AI2:AI5)</f>
      </c>
      <c r="AJ6" s="0" t="s">
        <v>11</v>
      </c>
      <c r="AK6" s="0"/>
      <c r="AL6" s="5" t="s">
        <f>=SUM(AM2:AM5)/SUM(AL2:AL5)</f>
      </c>
      <c r="AM6" s="0" t="s">
        <v>11</v>
      </c>
      <c r="AN6" s="0"/>
      <c r="AO6" s="6" t="n">
        <v>6.675</v>
      </c>
      <c r="AP6" s="0" t="s">
        <v>306</v>
      </c>
      <c r="AQ6" s="0"/>
      <c r="AR6" s="5" t="s">
        <f>=SUM(AS2:AS5)/SUM(AR2:AR5)</f>
      </c>
      <c r="AS6" s="0" t="s">
        <v>11</v>
      </c>
      <c r="AT6" s="0"/>
      <c r="AU6" s="6" t="n">
        <v>633.4</v>
      </c>
      <c r="AV6" s="0" t="s">
        <v>306</v>
      </c>
      <c r="AW6" s="0"/>
      <c r="AX6" s="6" t="n">
        <v>80</v>
      </c>
      <c r="AY6" s="0" t="s">
        <v>307</v>
      </c>
      <c r="AZ6" s="0"/>
      <c r="BA6" s="5" t="s">
        <f>=BA5*(ABS(BA4)-ABS(BA3))</f>
      </c>
      <c r="BB6" s="0" t="s">
        <v>308</v>
      </c>
      <c r="BC6" s="0"/>
      <c r="BD6" s="6" t="n">
        <v>3</v>
      </c>
      <c r="BE6" s="0" t="s">
        <v>307</v>
      </c>
      <c r="BF6" s="0"/>
      <c r="BG6" s="5" t="s">
        <f>=BG5*(ABS(BG4)-ABS(BG3))</f>
      </c>
      <c r="BH6" s="0" t="s">
        <v>308</v>
      </c>
      <c r="BI6" s="0"/>
      <c r="BJ6" s="5" t="s">
        <f>=BJ5*(ABS(BJ4)-ABS(BJ3))</f>
      </c>
      <c r="BK6" s="0" t="s">
        <v>308</v>
      </c>
      <c r="BL6" s="0"/>
      <c r="BM6" s="5" t="s">
        <f>=BM5*(ABS(BM4)-ABS(BM3))</f>
      </c>
      <c r="BN6" s="0" t="s">
        <v>308</v>
      </c>
      <c r="BO6" s="0"/>
      <c r="BP6" s="5" t="s">
        <f>=BP5*(ABS(BP4)-ABS(BP3))</f>
      </c>
      <c r="BQ6" s="0" t="s">
        <v>308</v>
      </c>
      <c r="BR6" s="0"/>
      <c r="BS6" s="5" t="s">
        <f>=SUM(BT2:BT5)/SUM(BS2:BS5)</f>
      </c>
      <c r="BT6" s="0" t="s">
        <v>11</v>
      </c>
      <c r="BU6" s="0"/>
      <c r="BV6" s="5" t="s">
        <f>=BV5*(ABS(BV4)-ABS(BV3))</f>
      </c>
      <c r="BW6" s="0" t="s">
        <v>308</v>
      </c>
      <c r="BX6" s="0"/>
      <c r="BY6" s="6" t="s">
        <f>=Портфель!G29*Портфель!$Q$17</f>
      </c>
      <c r="BZ6" s="0" t="s">
        <v>6</v>
      </c>
    </row>
    <row collapsed="false" customFormat="false" customHeight="false" hidden="false" ht="12.1" outlineLevel="0" r="7">
      <c r="A7" s="11" t="n">
        <v>45443</v>
      </c>
      <c r="B7" s="6" t="n">
        <v>2</v>
      </c>
      <c r="C7" s="6" t="n">
        <v>14801</v>
      </c>
      <c r="D7" s="0"/>
      <c r="E7" s="5" t="s">
        <f>=SUM(F2:F6)/SUM(E2:E6)</f>
      </c>
      <c r="F7" s="0" t="s">
        <v>11</v>
      </c>
      <c r="G7" s="0"/>
      <c r="H7" s="5" t="s">
        <f>=SUM(I2:I6)/SUM(H2:H6)</f>
      </c>
      <c r="I7" s="0" t="s">
        <v>11</v>
      </c>
      <c r="J7" s="11" t="n">
        <v>45406</v>
      </c>
      <c r="K7" s="6" t="n">
        <v>10</v>
      </c>
      <c r="L7" s="6" t="n">
        <v>2816</v>
      </c>
      <c r="M7" s="0"/>
      <c r="N7" s="5" t="s">
        <f>=N6*(ABS(N5)-ABS(N4))</f>
      </c>
      <c r="O7" s="0" t="s">
        <v>308</v>
      </c>
      <c r="P7" s="0"/>
      <c r="Q7" s="5" t="s">
        <f>=SUM(R2:R6)/SUM(Q2:Q6)</f>
      </c>
      <c r="R7" s="0" t="s">
        <v>11</v>
      </c>
      <c r="S7" s="0"/>
      <c r="T7" s="6" t="n">
        <v>800</v>
      </c>
      <c r="U7" s="0" t="s">
        <v>307</v>
      </c>
      <c r="V7" s="0"/>
      <c r="W7" s="6" t="n">
        <v>490</v>
      </c>
      <c r="X7" s="0" t="s">
        <v>307</v>
      </c>
      <c r="Y7" s="0"/>
      <c r="Z7" s="5" t="s">
        <f>=Z6*(ABS(Z5)-ABS(Z4))</f>
      </c>
      <c r="AA7" s="0" t="s">
        <v>308</v>
      </c>
      <c r="AB7" s="0"/>
      <c r="AC7" s="6" t="n">
        <v>130000</v>
      </c>
      <c r="AD7" s="0" t="s">
        <v>307</v>
      </c>
      <c r="AE7" s="0"/>
      <c r="AF7" s="5" t="s">
        <f>=SUM(AG2:AG6)/SUM(AF2:AF6)</f>
      </c>
      <c r="AG7" s="0" t="s">
        <v>11</v>
      </c>
      <c r="AH7" s="0"/>
      <c r="AI7" s="6" t="n">
        <v>68.82</v>
      </c>
      <c r="AJ7" s="0" t="s">
        <v>306</v>
      </c>
      <c r="AK7" s="0"/>
      <c r="AL7" s="6" t="n">
        <v>40.1</v>
      </c>
      <c r="AM7" s="0" t="s">
        <v>306</v>
      </c>
      <c r="AN7" s="0"/>
      <c r="AO7" s="6" t="n">
        <v>8400</v>
      </c>
      <c r="AP7" s="0" t="s">
        <v>307</v>
      </c>
      <c r="AQ7" s="0"/>
      <c r="AR7" s="6" t="n">
        <v>1647</v>
      </c>
      <c r="AS7" s="0" t="s">
        <v>306</v>
      </c>
      <c r="AT7" s="0"/>
      <c r="AU7" s="6" t="n">
        <v>68</v>
      </c>
      <c r="AV7" s="0" t="s">
        <v>307</v>
      </c>
      <c r="AW7" s="0"/>
      <c r="AX7" s="5" t="s">
        <f>=AX6*(ABS(AX5)-ABS(AX4))</f>
      </c>
      <c r="AY7" s="0" t="s">
        <v>308</v>
      </c>
      <c r="AZ7" s="0"/>
      <c r="BA7" s="0"/>
      <c r="BB7" s="0"/>
      <c r="BC7" s="0"/>
      <c r="BD7" s="5" t="s">
        <f>=BD6*(ABS(BD5)-ABS(BD4))</f>
      </c>
      <c r="BE7" s="0" t="s">
        <v>308</v>
      </c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6" t="n">
        <v>491.2</v>
      </c>
      <c r="BT7" s="0" t="s">
        <v>306</v>
      </c>
      <c r="BU7" s="0"/>
      <c r="BV7" s="0"/>
      <c r="BW7" s="0"/>
      <c r="BX7" s="0"/>
      <c r="BY7" s="6" t="s">
        <f>=Портфель!H29*Портфель!$Q$13</f>
      </c>
      <c r="BZ7" s="0" t="s">
        <v>7</v>
      </c>
    </row>
    <row collapsed="false" customFormat="false" customHeight="false" hidden="false" ht="12.1" outlineLevel="0" r="8">
      <c r="A8" s="11" t="n">
        <v>45443</v>
      </c>
      <c r="B8" s="6" t="n">
        <v>3</v>
      </c>
      <c r="C8" s="6" t="n">
        <v>22203</v>
      </c>
      <c r="D8" s="0"/>
      <c r="E8" s="6" t="n">
        <v>276.68</v>
      </c>
      <c r="F8" s="0" t="s">
        <v>306</v>
      </c>
      <c r="G8" s="0"/>
      <c r="H8" s="6" t="n">
        <v>558.75</v>
      </c>
      <c r="I8" s="0" t="s">
        <v>306</v>
      </c>
      <c r="J8" s="11" t="n">
        <v>45406</v>
      </c>
      <c r="K8" s="6" t="n">
        <v>10</v>
      </c>
      <c r="L8" s="6" t="n">
        <v>2816</v>
      </c>
      <c r="M8" s="0"/>
      <c r="N8" s="0"/>
      <c r="O8" s="0"/>
      <c r="P8" s="0"/>
      <c r="Q8" s="6" t="n">
        <v>249.2</v>
      </c>
      <c r="R8" s="0" t="s">
        <v>306</v>
      </c>
      <c r="S8" s="0"/>
      <c r="T8" s="5" t="s">
        <f>=T7*(ABS(T6)-ABS(T5))</f>
      </c>
      <c r="U8" s="0" t="s">
        <v>308</v>
      </c>
      <c r="V8" s="0"/>
      <c r="W8" s="5" t="s">
        <f>=W7*(ABS(W6)-ABS(W5))</f>
      </c>
      <c r="X8" s="0" t="s">
        <v>308</v>
      </c>
      <c r="Y8" s="0"/>
      <c r="Z8" s="0"/>
      <c r="AA8" s="0"/>
      <c r="AB8" s="0"/>
      <c r="AC8" s="5" t="s">
        <f>=AC7*(ABS(AC6)-ABS(AC5))</f>
      </c>
      <c r="AD8" s="0" t="s">
        <v>308</v>
      </c>
      <c r="AE8" s="0"/>
      <c r="AF8" s="6" t="n">
        <v>361.7</v>
      </c>
      <c r="AG8" s="0" t="s">
        <v>306</v>
      </c>
      <c r="AH8" s="0"/>
      <c r="AI8" s="6" t="n">
        <v>890</v>
      </c>
      <c r="AJ8" s="0" t="s">
        <v>307</v>
      </c>
      <c r="AK8" s="0"/>
      <c r="AL8" s="6" t="n">
        <v>1430</v>
      </c>
      <c r="AM8" s="0" t="s">
        <v>307</v>
      </c>
      <c r="AN8" s="0"/>
      <c r="AO8" s="5" t="s">
        <f>=AO7*(ABS(AO6)-ABS(AO5))</f>
      </c>
      <c r="AP8" s="0" t="s">
        <v>308</v>
      </c>
      <c r="AQ8" s="0"/>
      <c r="AR8" s="6" t="n">
        <v>27</v>
      </c>
      <c r="AS8" s="0" t="s">
        <v>307</v>
      </c>
      <c r="AT8" s="0"/>
      <c r="AU8" s="5" t="s">
        <f>=AU7*(ABS(AU6)-ABS(AU5))</f>
      </c>
      <c r="AV8" s="0" t="s">
        <v>308</v>
      </c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6" t="n">
        <v>-64</v>
      </c>
      <c r="BT8" s="0" t="s">
        <v>307</v>
      </c>
      <c r="BU8" s="0"/>
      <c r="BV8" s="0"/>
      <c r="BW8" s="0"/>
      <c r="BX8" s="0"/>
      <c r="BY8" s="5" t="s">
        <f>=BY5*(BY6*BY4/100-BY3+BY7)</f>
      </c>
      <c r="BZ8" s="0" t="s">
        <v>308</v>
      </c>
    </row>
    <row collapsed="false" customFormat="false" customHeight="false" hidden="false" ht="12.1" outlineLevel="0" r="9">
      <c r="A9" s="0"/>
      <c r="B9" s="5" t="s">
        <f>=SUM(C2:C8)/SUM(B2:B8)</f>
      </c>
      <c r="C9" s="0" t="s">
        <v>11</v>
      </c>
      <c r="D9" s="0"/>
      <c r="E9" s="6" t="n">
        <v>1040</v>
      </c>
      <c r="F9" s="0" t="s">
        <v>307</v>
      </c>
      <c r="G9" s="0"/>
      <c r="H9" s="6" t="n">
        <v>299</v>
      </c>
      <c r="I9" s="0" t="s">
        <v>307</v>
      </c>
      <c r="J9" s="11" t="n">
        <v>45406</v>
      </c>
      <c r="K9" s="6" t="n">
        <v>80</v>
      </c>
      <c r="L9" s="6" t="n">
        <v>22528</v>
      </c>
      <c r="M9" s="0"/>
      <c r="N9" s="0"/>
      <c r="O9" s="0"/>
      <c r="P9" s="0"/>
      <c r="Q9" s="6" t="n">
        <v>344</v>
      </c>
      <c r="R9" s="0" t="s">
        <v>307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6" t="n">
        <v>179</v>
      </c>
      <c r="AG9" s="0" t="s">
        <v>307</v>
      </c>
      <c r="AH9" s="0"/>
      <c r="AI9" s="5" t="s">
        <f>=AI8*(ABS(AI7)-ABS(AI6))</f>
      </c>
      <c r="AJ9" s="0" t="s">
        <v>308</v>
      </c>
      <c r="AK9" s="0"/>
      <c r="AL9" s="5" t="s">
        <f>=AL8*(ABS(AL7)-ABS(AL6))</f>
      </c>
      <c r="AM9" s="0" t="s">
        <v>308</v>
      </c>
      <c r="AN9" s="0"/>
      <c r="AO9" s="0"/>
      <c r="AP9" s="0"/>
      <c r="AQ9" s="0"/>
      <c r="AR9" s="5" t="s">
        <f>=AR8*(ABS(AR7)-ABS(AR6))</f>
      </c>
      <c r="AS9" s="0" t="s">
        <v>308</v>
      </c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5" t="s">
        <f>=BS8*(ABS(BS7)-ABS(BS6))</f>
      </c>
      <c r="BT9" s="0" t="s">
        <v>308</v>
      </c>
    </row>
    <row collapsed="false" customFormat="false" customHeight="false" hidden="false" ht="12.1" outlineLevel="0" r="10">
      <c r="A10" s="0"/>
      <c r="B10" s="6" t="n">
        <v>5347.5</v>
      </c>
      <c r="C10" s="0" t="s">
        <v>306</v>
      </c>
      <c r="D10" s="0"/>
      <c r="E10" s="5" t="s">
        <f>=E9*(ABS(E8)-ABS(E7))</f>
      </c>
      <c r="F10" s="0" t="s">
        <v>308</v>
      </c>
      <c r="G10" s="0"/>
      <c r="H10" s="5" t="s">
        <f>=H9*(ABS(H8)-ABS(H7))</f>
      </c>
      <c r="I10" s="0" t="s">
        <v>308</v>
      </c>
      <c r="J10" s="11" t="n">
        <v>45406</v>
      </c>
      <c r="K10" s="6" t="n">
        <v>50</v>
      </c>
      <c r="L10" s="6" t="n">
        <v>14090</v>
      </c>
      <c r="M10" s="0"/>
      <c r="N10" s="0"/>
      <c r="O10" s="0"/>
      <c r="P10" s="0"/>
      <c r="Q10" s="5" t="s">
        <f>=Q9*(ABS(Q8)-ABS(Q7))</f>
      </c>
      <c r="R10" s="0" t="s">
        <v>308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5" t="s">
        <f>=AF9*(ABS(AF8)-ABS(AF7))</f>
      </c>
      <c r="AG10" s="0" t="s">
        <v>308</v>
      </c>
    </row>
    <row collapsed="false" customFormat="false" customHeight="false" hidden="false" ht="12.1" outlineLevel="0" r="11">
      <c r="A11" s="0"/>
      <c r="B11" s="6" t="n">
        <v>54</v>
      </c>
      <c r="C11" s="0" t="s">
        <v>307</v>
      </c>
      <c r="D11" s="0"/>
      <c r="E11" s="0"/>
      <c r="F11" s="0"/>
      <c r="G11" s="0"/>
      <c r="H11" s="0"/>
      <c r="I11" s="0"/>
      <c r="J11" s="0"/>
      <c r="K11" s="5" t="s">
        <f>=SUM(L2:L10)/SUM(K2:K10)</f>
      </c>
      <c r="L11" s="0" t="s">
        <v>11</v>
      </c>
    </row>
    <row collapsed="false" customFormat="false" customHeight="false" hidden="false" ht="12.1" outlineLevel="0" r="12">
      <c r="A12" s="0"/>
      <c r="B12" s="5" t="s">
        <f>=B11*(ABS(B10)-ABS(B9))</f>
      </c>
      <c r="C12" s="0" t="s">
        <v>308</v>
      </c>
      <c r="D12" s="0"/>
      <c r="E12" s="0"/>
      <c r="F12" s="0"/>
      <c r="G12" s="0"/>
      <c r="H12" s="0"/>
      <c r="I12" s="0"/>
      <c r="J12" s="0"/>
      <c r="K12" s="6" t="n">
        <v>457.2</v>
      </c>
      <c r="L12" s="0" t="s">
        <v>306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6" t="n">
        <v>320</v>
      </c>
      <c r="L13" s="0" t="s">
        <v>307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5" t="s">
        <f>=K13*(ABS(K12)-ABS(K11))</f>
      </c>
      <c r="L14" s="0" t="s">
        <v>308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7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95</v>
      </c>
      <c r="B1" s="18" t="s">
        <v>0</v>
      </c>
      <c r="C1" s="18" t="s">
        <v>2</v>
      </c>
      <c r="D1" s="18" t="s">
        <v>309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310</v>
      </c>
      <c r="L1" s="18" t="s">
        <v>311</v>
      </c>
      <c r="M1" s="18" t="s">
        <v>64</v>
      </c>
      <c r="N1" s="18" t="s">
        <v>19</v>
      </c>
      <c r="O1" s="18" t="s">
        <v>32</v>
      </c>
      <c r="P1" s="18" t="s">
        <v>312</v>
      </c>
    </row>
    <row collapsed="false" customFormat="false" customHeight="false" hidden="false" ht="12.1" outlineLevel="0" r="2">
      <c r="A2" s="21" t="n">
        <v>43260.427083333</v>
      </c>
      <c r="B2" s="22" t="s">
        <v>313</v>
      </c>
      <c r="C2" s="22" t="s">
        <v>103</v>
      </c>
      <c r="D2" s="22" t="s">
        <v>313</v>
      </c>
      <c r="E2" s="22" t="s">
        <v>313</v>
      </c>
      <c r="F2" s="22" t="s">
        <v>19</v>
      </c>
      <c r="G2" s="23" t="n">
        <v>1</v>
      </c>
      <c r="H2" s="24" t="n">
        <v>100000</v>
      </c>
      <c r="I2" s="24" t="n">
        <v>100000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4"/>
      <c r="P2" s="22" t="s">
        <v>314</v>
      </c>
    </row>
    <row collapsed="false" customFormat="false" customHeight="false" hidden="false" ht="12.1" outlineLevel="0" r="3">
      <c r="A3" s="20" t="n">
        <v>43261</v>
      </c>
      <c r="B3" s="16" t="s">
        <v>65</v>
      </c>
      <c r="C3" s="16" t="s">
        <v>315</v>
      </c>
      <c r="D3" s="16" t="s">
        <v>275</v>
      </c>
      <c r="E3" s="16" t="s">
        <v>17</v>
      </c>
      <c r="F3" s="16" t="s">
        <v>19</v>
      </c>
      <c r="G3" s="7" t="n">
        <v>100</v>
      </c>
      <c r="H3" s="6" t="n">
        <v>228</v>
      </c>
      <c r="I3" s="6" t="n">
        <v>-22800</v>
      </c>
      <c r="J3" s="6" t="n">
        <v>-0</v>
      </c>
      <c r="K3" s="6" t="n">
        <v>-0</v>
      </c>
      <c r="L3" s="6" t="n">
        <v>-0</v>
      </c>
      <c r="M3" s="6"/>
      <c r="N3" s="6" t="s">
        <f>=I3+J3+K3+L3</f>
      </c>
      <c r="O3" s="6"/>
      <c r="P3" s="16"/>
    </row>
    <row collapsed="false" customFormat="false" customHeight="false" hidden="false" ht="12.1" outlineLevel="0" r="4">
      <c r="A4" s="20" t="n">
        <v>43389</v>
      </c>
      <c r="B4" s="16" t="s">
        <v>36</v>
      </c>
      <c r="C4" s="16" t="s">
        <v>316</v>
      </c>
      <c r="D4" s="16" t="s">
        <v>275</v>
      </c>
      <c r="E4" s="16" t="s">
        <v>17</v>
      </c>
      <c r="F4" s="16" t="s">
        <v>19</v>
      </c>
      <c r="G4" s="7" t="n">
        <v>150</v>
      </c>
      <c r="H4" s="6" t="n">
        <v>167.58000183105</v>
      </c>
      <c r="I4" s="6" t="n">
        <v>-25137.000274658</v>
      </c>
      <c r="J4" s="6" t="n">
        <v>-0</v>
      </c>
      <c r="K4" s="6" t="n">
        <v>-0</v>
      </c>
      <c r="L4" s="6" t="n">
        <v>-0</v>
      </c>
      <c r="M4" s="6"/>
      <c r="N4" s="6" t="s">
        <f>=I4+J4+K4+L4</f>
      </c>
      <c r="O4" s="6"/>
      <c r="P4" s="16"/>
    </row>
    <row collapsed="false" customFormat="false" customHeight="false" hidden="false" ht="12.1" outlineLevel="0" r="5">
      <c r="A5" s="20" t="n">
        <v>43454</v>
      </c>
      <c r="B5" s="16" t="s">
        <v>279</v>
      </c>
      <c r="C5" s="16" t="s">
        <v>315</v>
      </c>
      <c r="D5" s="16" t="s">
        <v>275</v>
      </c>
      <c r="E5" s="16" t="s">
        <v>86</v>
      </c>
      <c r="F5" s="16" t="s">
        <v>19</v>
      </c>
      <c r="G5" s="7" t="n">
        <v>50</v>
      </c>
      <c r="H5" s="6" t="n">
        <v>98</v>
      </c>
      <c r="I5" s="6" t="n">
        <v>-49000</v>
      </c>
      <c r="J5" s="6" t="n">
        <v>-0</v>
      </c>
      <c r="K5" s="6" t="n">
        <v>-0</v>
      </c>
      <c r="L5" s="6" t="n">
        <v>-0</v>
      </c>
      <c r="M5" s="6"/>
      <c r="N5" s="6" t="s">
        <f>=I5+J5+K5+L5</f>
      </c>
      <c r="O5" s="6"/>
      <c r="P5" s="16"/>
    </row>
    <row collapsed="false" customFormat="false" customHeight="false" hidden="false" ht="12.1" outlineLevel="0" r="6">
      <c r="A6" s="21" t="n">
        <v>43486</v>
      </c>
      <c r="B6" s="22" t="s">
        <v>313</v>
      </c>
      <c r="C6" s="22" t="s">
        <v>103</v>
      </c>
      <c r="D6" s="22" t="s">
        <v>313</v>
      </c>
      <c r="E6" s="22" t="s">
        <v>313</v>
      </c>
      <c r="F6" s="22" t="s">
        <v>19</v>
      </c>
      <c r="G6" s="23" t="n">
        <v>1</v>
      </c>
      <c r="H6" s="24" t="n">
        <v>100000</v>
      </c>
      <c r="I6" s="24" t="n">
        <v>100000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4"/>
      <c r="P6" s="22"/>
    </row>
    <row collapsed="false" customFormat="false" customHeight="false" hidden="false" ht="12.1" outlineLevel="0" r="7">
      <c r="A7" s="25" t="n">
        <v>43487</v>
      </c>
      <c r="B7" s="26" t="s">
        <v>317</v>
      </c>
      <c r="C7" s="26" t="s">
        <v>318</v>
      </c>
      <c r="D7" s="26" t="s">
        <v>317</v>
      </c>
      <c r="E7" s="26" t="s">
        <v>317</v>
      </c>
      <c r="F7" s="26" t="s">
        <v>19</v>
      </c>
      <c r="G7" s="27" t="n">
        <v>1</v>
      </c>
      <c r="H7" s="28" t="n">
        <v>-149</v>
      </c>
      <c r="I7" s="28" t="n">
        <v>-149</v>
      </c>
      <c r="J7" s="28" t="n">
        <v>0</v>
      </c>
      <c r="K7" s="28" t="n">
        <v>-0</v>
      </c>
      <c r="L7" s="28" t="n">
        <v>-0</v>
      </c>
      <c r="M7" s="28"/>
      <c r="N7" s="6" t="s">
        <f>=I7+J7+K7+L7</f>
      </c>
      <c r="O7" s="28"/>
      <c r="P7" s="26"/>
    </row>
    <row collapsed="false" customFormat="false" customHeight="false" hidden="false" ht="12.1" outlineLevel="0" r="8">
      <c r="A8" s="20" t="n">
        <v>43490</v>
      </c>
      <c r="B8" s="16" t="s">
        <v>51</v>
      </c>
      <c r="C8" s="16" t="s">
        <v>315</v>
      </c>
      <c r="D8" s="16" t="s">
        <v>275</v>
      </c>
      <c r="E8" s="16" t="s">
        <v>17</v>
      </c>
      <c r="F8" s="16" t="s">
        <v>19</v>
      </c>
      <c r="G8" s="7" t="n">
        <v>200</v>
      </c>
      <c r="H8" s="6" t="n">
        <v>146</v>
      </c>
      <c r="I8" s="6" t="n">
        <v>-29200</v>
      </c>
      <c r="J8" s="6" t="n">
        <v>-0</v>
      </c>
      <c r="K8" s="6" t="n">
        <v>-0</v>
      </c>
      <c r="L8" s="6" t="n">
        <v>-0</v>
      </c>
      <c r="M8" s="6"/>
      <c r="N8" s="6" t="s">
        <f>=I8+J8+K8+L8</f>
      </c>
      <c r="O8" s="6"/>
      <c r="P8" s="16"/>
    </row>
    <row collapsed="false" customFormat="false" customHeight="false" hidden="false" ht="12.1" outlineLevel="0" r="9">
      <c r="A9" s="20" t="n">
        <v>43497</v>
      </c>
      <c r="B9" s="16" t="s">
        <v>71</v>
      </c>
      <c r="C9" s="16" t="s">
        <v>315</v>
      </c>
      <c r="D9" s="16" t="s">
        <v>275</v>
      </c>
      <c r="E9" s="16" t="s">
        <v>17</v>
      </c>
      <c r="F9" s="16" t="s">
        <v>19</v>
      </c>
      <c r="G9" s="7" t="n">
        <v>400</v>
      </c>
      <c r="H9" s="6" t="n">
        <v>44</v>
      </c>
      <c r="I9" s="6" t="n">
        <v>-17600</v>
      </c>
      <c r="J9" s="6" t="n">
        <v>-0</v>
      </c>
      <c r="K9" s="6" t="n">
        <v>-0</v>
      </c>
      <c r="L9" s="6" t="n">
        <v>-0</v>
      </c>
      <c r="M9" s="6"/>
      <c r="N9" s="6" t="s">
        <f>=I9+J9+K9+L9</f>
      </c>
      <c r="O9" s="6"/>
      <c r="P9" s="16"/>
    </row>
    <row collapsed="false" customFormat="false" customHeight="false" hidden="false" ht="12.1" outlineLevel="0" r="10">
      <c r="A10" s="20" t="n">
        <v>43521</v>
      </c>
      <c r="B10" s="16" t="s">
        <v>81</v>
      </c>
      <c r="C10" s="16" t="s">
        <v>315</v>
      </c>
      <c r="D10" s="16" t="s">
        <v>275</v>
      </c>
      <c r="E10" s="16" t="s">
        <v>82</v>
      </c>
      <c r="F10" s="16" t="s">
        <v>19</v>
      </c>
      <c r="G10" s="7" t="n">
        <v>50</v>
      </c>
      <c r="H10" s="6" t="n">
        <v>614</v>
      </c>
      <c r="I10" s="6" t="n">
        <v>-30700</v>
      </c>
      <c r="J10" s="6" t="n">
        <v>-0</v>
      </c>
      <c r="K10" s="6" t="n">
        <v>-0</v>
      </c>
      <c r="L10" s="6" t="n">
        <v>-0</v>
      </c>
      <c r="M10" s="6"/>
      <c r="N10" s="6" t="s">
        <f>=I10+J10+K10+L10</f>
      </c>
      <c r="O10" s="6"/>
      <c r="P10" s="16"/>
    </row>
    <row collapsed="false" customFormat="false" customHeight="false" hidden="false" ht="12.1" outlineLevel="0" r="11">
      <c r="A11" s="25" t="n">
        <v>43606</v>
      </c>
      <c r="B11" s="26" t="s">
        <v>317</v>
      </c>
      <c r="C11" s="26" t="s">
        <v>318</v>
      </c>
      <c r="D11" s="26" t="s">
        <v>317</v>
      </c>
      <c r="E11" s="26" t="s">
        <v>317</v>
      </c>
      <c r="F11" s="26" t="s">
        <v>19</v>
      </c>
      <c r="G11" s="27" t="n">
        <v>1</v>
      </c>
      <c r="H11" s="28" t="n">
        <v>-149</v>
      </c>
      <c r="I11" s="28" t="n">
        <v>-149</v>
      </c>
      <c r="J11" s="28" t="n">
        <v>0</v>
      </c>
      <c r="K11" s="28" t="n">
        <v>-0</v>
      </c>
      <c r="L11" s="28" t="n">
        <v>-0</v>
      </c>
      <c r="M11" s="28"/>
      <c r="N11" s="6" t="s">
        <f>=I11+J11+K11+L11</f>
      </c>
      <c r="O11" s="28"/>
      <c r="P11" s="26"/>
    </row>
    <row collapsed="false" customFormat="false" customHeight="false" hidden="false" ht="12.1" outlineLevel="0" r="12">
      <c r="A12" s="29" t="n">
        <v>43678.6375</v>
      </c>
      <c r="B12" s="30" t="s">
        <v>64</v>
      </c>
      <c r="C12" s="30" t="s">
        <v>319</v>
      </c>
      <c r="D12" s="30" t="s">
        <v>275</v>
      </c>
      <c r="E12" s="30" t="s">
        <v>275</v>
      </c>
      <c r="F12" s="30" t="s">
        <v>19</v>
      </c>
      <c r="G12" s="31" t="n">
        <v>1500</v>
      </c>
      <c r="H12" s="32" t="n">
        <v>72</v>
      </c>
      <c r="I12" s="32" t="n">
        <v>-108000</v>
      </c>
      <c r="J12" s="32" t="n">
        <v>-0</v>
      </c>
      <c r="K12" s="32" t="n">
        <v>-0</v>
      </c>
      <c r="L12" s="32" t="n">
        <v>-0</v>
      </c>
      <c r="M12" s="32"/>
      <c r="N12" s="6" t="s">
        <f>=I12+J12+K12+L12</f>
      </c>
      <c r="O12" s="32"/>
      <c r="P12" s="30"/>
    </row>
    <row collapsed="false" customFormat="false" customHeight="false" hidden="false" ht="12.1" outlineLevel="0" r="13">
      <c r="A13" s="21" t="n">
        <v>43809</v>
      </c>
      <c r="B13" s="22" t="s">
        <v>313</v>
      </c>
      <c r="C13" s="22" t="s">
        <v>103</v>
      </c>
      <c r="D13" s="22" t="s">
        <v>313</v>
      </c>
      <c r="E13" s="22" t="s">
        <v>313</v>
      </c>
      <c r="F13" s="22" t="s">
        <v>19</v>
      </c>
      <c r="G13" s="23" t="n">
        <v>1</v>
      </c>
      <c r="H13" s="24" t="n">
        <v>50000</v>
      </c>
      <c r="I13" s="24" t="n">
        <v>50000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4"/>
      <c r="P13" s="22"/>
    </row>
    <row collapsed="false" customFormat="false" customHeight="false" hidden="false" ht="12.1" outlineLevel="0" r="14">
      <c r="A14" s="20" t="n">
        <v>43810</v>
      </c>
      <c r="B14" s="16" t="s">
        <v>73</v>
      </c>
      <c r="C14" s="16" t="s">
        <v>315</v>
      </c>
      <c r="D14" s="16" t="s">
        <v>275</v>
      </c>
      <c r="E14" s="16" t="s">
        <v>17</v>
      </c>
      <c r="F14" s="16" t="s">
        <v>19</v>
      </c>
      <c r="G14" s="7" t="n">
        <v>10</v>
      </c>
      <c r="H14" s="6" t="n">
        <v>1725</v>
      </c>
      <c r="I14" s="6" t="n">
        <v>-17250</v>
      </c>
      <c r="J14" s="6" t="n">
        <v>-0</v>
      </c>
      <c r="K14" s="6" t="n">
        <v>-0</v>
      </c>
      <c r="L14" s="6" t="n">
        <v>-0</v>
      </c>
      <c r="M14" s="6"/>
      <c r="N14" s="6" t="s">
        <f>=I14+J14+K14+L14</f>
      </c>
      <c r="O14" s="6"/>
      <c r="P14" s="16"/>
    </row>
    <row collapsed="false" customFormat="false" customHeight="false" hidden="false" ht="12.1" outlineLevel="0" r="15">
      <c r="A15" s="20" t="n">
        <v>43881</v>
      </c>
      <c r="B15" s="16" t="s">
        <v>16</v>
      </c>
      <c r="C15" s="16" t="s">
        <v>320</v>
      </c>
      <c r="D15" s="16" t="s">
        <v>275</v>
      </c>
      <c r="E15" s="16" t="s">
        <v>17</v>
      </c>
      <c r="F15" s="16" t="s">
        <v>19</v>
      </c>
      <c r="G15" s="7" t="n">
        <v>10</v>
      </c>
      <c r="H15" s="6" t="n">
        <v>6543</v>
      </c>
      <c r="I15" s="6" t="n">
        <v>-65430</v>
      </c>
      <c r="J15" s="6" t="n">
        <v>-0</v>
      </c>
      <c r="K15" s="6" t="n">
        <v>-0</v>
      </c>
      <c r="L15" s="6" t="n">
        <v>-0</v>
      </c>
      <c r="M15" s="6"/>
      <c r="N15" s="6" t="s">
        <f>=I15+J15+K15+L15</f>
      </c>
      <c r="O15" s="6"/>
      <c r="P15" s="16"/>
    </row>
    <row collapsed="false" customFormat="false" customHeight="false" hidden="false" ht="12.1" outlineLevel="0" r="16">
      <c r="A16" s="33" t="n">
        <v>43881</v>
      </c>
      <c r="B16" s="34" t="s">
        <v>36</v>
      </c>
      <c r="C16" s="34" t="s">
        <v>316</v>
      </c>
      <c r="D16" s="34" t="s">
        <v>276</v>
      </c>
      <c r="E16" s="34" t="s">
        <v>17</v>
      </c>
      <c r="F16" s="34" t="s">
        <v>19</v>
      </c>
      <c r="G16" s="35" t="n">
        <v>-100</v>
      </c>
      <c r="H16" s="36" t="n">
        <v>234</v>
      </c>
      <c r="I16" s="36" t="n">
        <v>23400</v>
      </c>
      <c r="J16" s="36" t="n">
        <v>0</v>
      </c>
      <c r="K16" s="36" t="n">
        <v>-0</v>
      </c>
      <c r="L16" s="36" t="n">
        <v>-0</v>
      </c>
      <c r="M16" s="36"/>
      <c r="N16" s="6" t="s">
        <f>=I16+J16+K16+L16</f>
      </c>
      <c r="O16" s="36"/>
      <c r="P16" s="34"/>
    </row>
    <row collapsed="false" customFormat="false" customHeight="false" hidden="false" ht="12.1" outlineLevel="0" r="17">
      <c r="A17" s="33" t="n">
        <v>43886</v>
      </c>
      <c r="B17" s="34" t="s">
        <v>65</v>
      </c>
      <c r="C17" s="34" t="s">
        <v>321</v>
      </c>
      <c r="D17" s="34" t="s">
        <v>276</v>
      </c>
      <c r="E17" s="34" t="s">
        <v>17</v>
      </c>
      <c r="F17" s="34" t="s">
        <v>19</v>
      </c>
      <c r="G17" s="35" t="n">
        <v>-50</v>
      </c>
      <c r="H17" s="36" t="n">
        <v>245</v>
      </c>
      <c r="I17" s="36" t="n">
        <v>12250</v>
      </c>
      <c r="J17" s="36" t="n">
        <v>0</v>
      </c>
      <c r="K17" s="36" t="n">
        <v>-0</v>
      </c>
      <c r="L17" s="36" t="n">
        <v>-0</v>
      </c>
      <c r="M17" s="36"/>
      <c r="N17" s="6" t="s">
        <f>=I17+J17+K17+L17</f>
      </c>
      <c r="O17" s="36"/>
      <c r="P17" s="34"/>
    </row>
    <row collapsed="false" customFormat="false" customHeight="false" hidden="false" ht="12.1" outlineLevel="0" r="18">
      <c r="A18" s="37" t="n">
        <v>43910</v>
      </c>
      <c r="B18" s="38" t="s">
        <v>322</v>
      </c>
      <c r="C18" s="38" t="s">
        <v>117</v>
      </c>
      <c r="D18" s="38" t="s">
        <v>322</v>
      </c>
      <c r="E18" s="38" t="s">
        <v>322</v>
      </c>
      <c r="F18" s="38" t="s">
        <v>19</v>
      </c>
      <c r="G18" s="39" t="n">
        <v>1</v>
      </c>
      <c r="H18" s="40" t="n">
        <v>-10000</v>
      </c>
      <c r="I18" s="40" t="n">
        <v>-10000</v>
      </c>
      <c r="J18" s="40" t="n">
        <v>0</v>
      </c>
      <c r="K18" s="40" t="n">
        <v>-0</v>
      </c>
      <c r="L18" s="40" t="n">
        <v>-0</v>
      </c>
      <c r="M18" s="40"/>
      <c r="N18" s="6" t="s">
        <f>=I18+J18+K18+L18</f>
      </c>
      <c r="O18" s="40"/>
      <c r="P18" s="38" t="s">
        <v>323</v>
      </c>
    </row>
    <row collapsed="false" customFormat="false" customHeight="false" hidden="false" ht="12.1" outlineLevel="0" r="19">
      <c r="A19" s="20" t="n">
        <v>43999</v>
      </c>
      <c r="B19" s="16" t="s">
        <v>67</v>
      </c>
      <c r="C19" s="16" t="s">
        <v>68</v>
      </c>
      <c r="D19" s="16" t="s">
        <v>275</v>
      </c>
      <c r="E19" s="16" t="s">
        <v>17</v>
      </c>
      <c r="F19" s="16" t="s">
        <v>19</v>
      </c>
      <c r="G19" s="7" t="n">
        <v>1</v>
      </c>
      <c r="H19" s="6" t="n">
        <v>50</v>
      </c>
      <c r="I19" s="6" t="n">
        <v>-50</v>
      </c>
      <c r="J19" s="6" t="n">
        <v>-0</v>
      </c>
      <c r="K19" s="6" t="n">
        <v>-0</v>
      </c>
      <c r="L19" s="6" t="n">
        <v>-0</v>
      </c>
      <c r="M19" s="6"/>
      <c r="N19" s="6" t="s">
        <f>=I19+J19+K19+L19</f>
      </c>
      <c r="O19" s="6"/>
      <c r="P19" s="16"/>
    </row>
    <row collapsed="false" customFormat="false" customHeight="false" hidden="false" ht="12.1" outlineLevel="0" r="20">
      <c r="A20" s="20" t="n">
        <v>43999</v>
      </c>
      <c r="B20" s="16" t="s">
        <v>67</v>
      </c>
      <c r="C20" s="16" t="s">
        <v>324</v>
      </c>
      <c r="D20" s="16" t="s">
        <v>275</v>
      </c>
      <c r="E20" s="16" t="s">
        <v>17</v>
      </c>
      <c r="F20" s="16" t="s">
        <v>19</v>
      </c>
      <c r="G20" s="7" t="n">
        <v>1</v>
      </c>
      <c r="H20" s="6" t="n">
        <v>62.8</v>
      </c>
      <c r="I20" s="6" t="n">
        <v>-62.8</v>
      </c>
      <c r="J20" s="6" t="n">
        <v>-0</v>
      </c>
      <c r="K20" s="6" t="n">
        <v>-0</v>
      </c>
      <c r="L20" s="6" t="n">
        <v>-0</v>
      </c>
      <c r="M20" s="6"/>
      <c r="N20" s="6" t="s">
        <f>=I20+J20+K20+L20</f>
      </c>
      <c r="O20" s="6"/>
      <c r="P20" s="16"/>
    </row>
    <row collapsed="false" customFormat="false" customHeight="false" hidden="false" ht="12.1" outlineLevel="0" r="21">
      <c r="A21" s="21" t="n">
        <v>44013</v>
      </c>
      <c r="B21" s="22" t="s">
        <v>313</v>
      </c>
      <c r="C21" s="22" t="s">
        <v>103</v>
      </c>
      <c r="D21" s="22" t="s">
        <v>313</v>
      </c>
      <c r="E21" s="22" t="s">
        <v>313</v>
      </c>
      <c r="F21" s="22" t="s">
        <v>19</v>
      </c>
      <c r="G21" s="23" t="n">
        <v>1</v>
      </c>
      <c r="H21" s="24" t="n">
        <v>200000</v>
      </c>
      <c r="I21" s="24" t="n">
        <v>200000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4"/>
      <c r="P21" s="22"/>
    </row>
    <row collapsed="false" customFormat="false" customHeight="false" hidden="false" ht="12.1" outlineLevel="0" r="22">
      <c r="A22" s="20" t="n">
        <v>44015</v>
      </c>
      <c r="B22" s="16" t="s">
        <v>65</v>
      </c>
      <c r="C22" s="16" t="s">
        <v>321</v>
      </c>
      <c r="D22" s="16" t="s">
        <v>275</v>
      </c>
      <c r="E22" s="16" t="s">
        <v>17</v>
      </c>
      <c r="F22" s="16" t="s">
        <v>19</v>
      </c>
      <c r="G22" s="7" t="n">
        <v>30</v>
      </c>
      <c r="H22" s="6" t="n">
        <v>210.85</v>
      </c>
      <c r="I22" s="6" t="n">
        <v>-6325.5</v>
      </c>
      <c r="J22" s="6" t="n">
        <v>-0</v>
      </c>
      <c r="K22" s="6" t="n">
        <v>-0</v>
      </c>
      <c r="L22" s="6" t="n">
        <v>-0</v>
      </c>
      <c r="M22" s="6"/>
      <c r="N22" s="6" t="s">
        <f>=I22+J22+K22+L22</f>
      </c>
      <c r="O22" s="6"/>
      <c r="P22" s="16"/>
    </row>
    <row collapsed="false" customFormat="false" customHeight="false" hidden="false" ht="12.1" outlineLevel="0" r="23">
      <c r="A23" s="20" t="n">
        <v>44016</v>
      </c>
      <c r="B23" s="16" t="s">
        <v>36</v>
      </c>
      <c r="C23" s="16" t="s">
        <v>316</v>
      </c>
      <c r="D23" s="16" t="s">
        <v>275</v>
      </c>
      <c r="E23" s="16" t="s">
        <v>17</v>
      </c>
      <c r="F23" s="16" t="s">
        <v>19</v>
      </c>
      <c r="G23" s="7" t="n">
        <v>50</v>
      </c>
      <c r="H23" s="6" t="n">
        <v>197.17</v>
      </c>
      <c r="I23" s="6" t="n">
        <v>-9858.5</v>
      </c>
      <c r="J23" s="6" t="n">
        <v>-0</v>
      </c>
      <c r="K23" s="6" t="n">
        <v>-0</v>
      </c>
      <c r="L23" s="6" t="n">
        <v>-0</v>
      </c>
      <c r="M23" s="6"/>
      <c r="N23" s="6" t="s">
        <f>=I23+J23+K23+L23</f>
      </c>
      <c r="O23" s="6"/>
      <c r="P23" s="16"/>
    </row>
    <row collapsed="false" customFormat="false" customHeight="false" hidden="false" ht="12.1" outlineLevel="0" r="24">
      <c r="A24" s="20" t="n">
        <v>44016</v>
      </c>
      <c r="B24" s="16" t="s">
        <v>16</v>
      </c>
      <c r="C24" s="16" t="s">
        <v>320</v>
      </c>
      <c r="D24" s="16" t="s">
        <v>275</v>
      </c>
      <c r="E24" s="16" t="s">
        <v>17</v>
      </c>
      <c r="F24" s="16" t="s">
        <v>19</v>
      </c>
      <c r="G24" s="7" t="n">
        <v>10</v>
      </c>
      <c r="H24" s="6" t="n">
        <v>5417.5</v>
      </c>
      <c r="I24" s="6" t="n">
        <v>-54175</v>
      </c>
      <c r="J24" s="6" t="n">
        <v>-0</v>
      </c>
      <c r="K24" s="6" t="n">
        <v>-0.2</v>
      </c>
      <c r="L24" s="6" t="n">
        <v>-0</v>
      </c>
      <c r="M24" s="6"/>
      <c r="N24" s="6" t="s">
        <f>=I24+J24+K24+L24</f>
      </c>
      <c r="O24" s="6"/>
      <c r="P24" s="16"/>
    </row>
    <row collapsed="false" customFormat="false" customHeight="false" hidden="false" ht="12.1" outlineLevel="0" r="25">
      <c r="A25" s="20" t="n">
        <v>44075</v>
      </c>
      <c r="B25" s="16" t="s">
        <v>85</v>
      </c>
      <c r="C25" s="16" t="s">
        <v>325</v>
      </c>
      <c r="D25" s="16" t="s">
        <v>275</v>
      </c>
      <c r="E25" s="16" t="s">
        <v>86</v>
      </c>
      <c r="F25" s="16" t="s">
        <v>64</v>
      </c>
      <c r="G25" s="7" t="n">
        <v>1</v>
      </c>
      <c r="H25" s="6" t="n">
        <v>109.2</v>
      </c>
      <c r="I25" s="6" t="n">
        <v>-1092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6"/>
      <c r="O25" s="6"/>
      <c r="P25" s="16"/>
    </row>
    <row collapsed="false" customFormat="false" customHeight="false" hidden="false" ht="12.1" outlineLevel="0" r="26">
      <c r="A26" s="25" t="n">
        <v>45294</v>
      </c>
      <c r="B26" s="26" t="s">
        <v>326</v>
      </c>
      <c r="C26" s="26" t="s">
        <v>327</v>
      </c>
      <c r="D26" s="26" t="s">
        <v>326</v>
      </c>
      <c r="E26" s="26" t="s">
        <v>326</v>
      </c>
      <c r="F26" s="26" t="s">
        <v>19</v>
      </c>
      <c r="G26" s="27" t="n">
        <v>1</v>
      </c>
      <c r="H26" s="28" t="n">
        <v>-23</v>
      </c>
      <c r="I26" s="28" t="n">
        <v>-23</v>
      </c>
      <c r="J26" s="28" t="n">
        <v>0</v>
      </c>
      <c r="K26" s="28" t="n">
        <v>-0</v>
      </c>
      <c r="L26" s="28" t="n">
        <v>-0</v>
      </c>
      <c r="M26" s="28"/>
      <c r="N26" s="6" t="s">
        <f>=I26+J26+K26+L26</f>
      </c>
      <c r="O26" s="28"/>
      <c r="P26" s="26"/>
    </row>
    <row collapsed="false" customFormat="false" customHeight="false" hidden="false" ht="12.1" outlineLevel="0" r="27">
      <c r="A27" s="33" t="n">
        <v>45352.64931713</v>
      </c>
      <c r="B27" s="34" t="s">
        <v>76</v>
      </c>
      <c r="C27" s="34" t="s">
        <v>328</v>
      </c>
      <c r="D27" s="34" t="s">
        <v>276</v>
      </c>
      <c r="E27" s="34" t="s">
        <v>17</v>
      </c>
      <c r="F27" s="34" t="s">
        <v>19</v>
      </c>
      <c r="G27" s="35" t="n">
        <v>-1050000</v>
      </c>
      <c r="H27" s="36" t="n">
        <v>0.023695</v>
      </c>
      <c r="I27" s="36" t="n">
        <v>24879.75</v>
      </c>
      <c r="J27" s="36" t="n">
        <v>0</v>
      </c>
      <c r="K27" s="36" t="n">
        <v>-0</v>
      </c>
      <c r="L27" s="36" t="n">
        <v>-0</v>
      </c>
      <c r="M27" s="36"/>
      <c r="N27" s="6" t="s">
        <f>=I27+J27+K27+L27</f>
      </c>
      <c r="O27" s="36"/>
      <c r="P27" s="34"/>
    </row>
    <row collapsed="false" customFormat="false" customHeight="false" hidden="false" ht="12.1" outlineLevel="0" r="28">
      <c r="A28" s="20" t="n">
        <v>45352.650555556</v>
      </c>
      <c r="B28" s="16" t="s">
        <v>16</v>
      </c>
      <c r="C28" s="16" t="s">
        <v>320</v>
      </c>
      <c r="D28" s="16" t="s">
        <v>275</v>
      </c>
      <c r="E28" s="16" t="s">
        <v>17</v>
      </c>
      <c r="F28" s="16" t="s">
        <v>19</v>
      </c>
      <c r="G28" s="7" t="n">
        <v>1</v>
      </c>
      <c r="H28" s="6" t="n">
        <v>7403.5</v>
      </c>
      <c r="I28" s="6" t="n">
        <v>-7403.5</v>
      </c>
      <c r="J28" s="6" t="n">
        <v>-0</v>
      </c>
      <c r="K28" s="6" t="n">
        <v>-0</v>
      </c>
      <c r="L28" s="6" t="n">
        <v>-0</v>
      </c>
      <c r="M28" s="6"/>
      <c r="N28" s="6" t="s">
        <f>=I28+J28+K28+L28</f>
      </c>
      <c r="O28" s="6"/>
      <c r="P28" s="16"/>
    </row>
    <row collapsed="false" customFormat="false" customHeight="false" hidden="false" ht="12.1" outlineLevel="0" r="29">
      <c r="A29" s="20" t="n">
        <v>45352.650555556</v>
      </c>
      <c r="B29" s="16" t="s">
        <v>16</v>
      </c>
      <c r="C29" s="16" t="s">
        <v>320</v>
      </c>
      <c r="D29" s="16" t="s">
        <v>275</v>
      </c>
      <c r="E29" s="16" t="s">
        <v>17</v>
      </c>
      <c r="F29" s="16" t="s">
        <v>19</v>
      </c>
      <c r="G29" s="7" t="n">
        <v>2</v>
      </c>
      <c r="H29" s="6" t="n">
        <v>7404</v>
      </c>
      <c r="I29" s="6" t="n">
        <v>-14808</v>
      </c>
      <c r="J29" s="6" t="n">
        <v>-0</v>
      </c>
      <c r="K29" s="6" t="n">
        <v>-0</v>
      </c>
      <c r="L29" s="6" t="n">
        <v>-0</v>
      </c>
      <c r="M29" s="6"/>
      <c r="N29" s="6" t="s">
        <f>=I29+J29+K29+L29</f>
      </c>
      <c r="O29" s="6"/>
      <c r="P29" s="16"/>
    </row>
    <row collapsed="false" customFormat="false" customHeight="false" hidden="false" ht="12.1" outlineLevel="0" r="30">
      <c r="A30" s="25" t="n">
        <v>45355</v>
      </c>
      <c r="B30" s="26" t="s">
        <v>317</v>
      </c>
      <c r="C30" s="26" t="s">
        <v>329</v>
      </c>
      <c r="D30" s="26" t="s">
        <v>317</v>
      </c>
      <c r="E30" s="26" t="s">
        <v>317</v>
      </c>
      <c r="F30" s="26" t="s">
        <v>19</v>
      </c>
      <c r="G30" s="27" t="n">
        <v>1</v>
      </c>
      <c r="H30" s="28" t="n">
        <v>-2.22</v>
      </c>
      <c r="I30" s="28" t="n">
        <v>-2.22</v>
      </c>
      <c r="J30" s="28" t="n">
        <v>0</v>
      </c>
      <c r="K30" s="28" t="n">
        <v>-0</v>
      </c>
      <c r="L30" s="28" t="n">
        <v>-0</v>
      </c>
      <c r="M30" s="28"/>
      <c r="N30" s="6" t="s">
        <f>=I30+J30+K30+L30</f>
      </c>
      <c r="O30" s="28"/>
      <c r="P30" s="26"/>
    </row>
    <row collapsed="false" customFormat="false" customHeight="false" hidden="false" ht="12.1" outlineLevel="0" r="31">
      <c r="A31" s="25" t="n">
        <v>45355</v>
      </c>
      <c r="B31" s="26" t="s">
        <v>317</v>
      </c>
      <c r="C31" s="26" t="s">
        <v>329</v>
      </c>
      <c r="D31" s="26" t="s">
        <v>317</v>
      </c>
      <c r="E31" s="26" t="s">
        <v>317</v>
      </c>
      <c r="F31" s="26" t="s">
        <v>19</v>
      </c>
      <c r="G31" s="27" t="n">
        <v>1</v>
      </c>
      <c r="H31" s="28" t="n">
        <v>-7.46</v>
      </c>
      <c r="I31" s="28" t="n">
        <v>-7.46</v>
      </c>
      <c r="J31" s="28" t="n">
        <v>0</v>
      </c>
      <c r="K31" s="28" t="n">
        <v>-0</v>
      </c>
      <c r="L31" s="28" t="n">
        <v>-0</v>
      </c>
      <c r="M31" s="28"/>
      <c r="N31" s="6" t="s">
        <f>=I31+J31+K31+L31</f>
      </c>
      <c r="O31" s="28"/>
      <c r="P31" s="26"/>
    </row>
    <row collapsed="false" customFormat="false" customHeight="false" hidden="false" ht="12.1" outlineLevel="0" r="32">
      <c r="A32" s="25" t="n">
        <v>45355</v>
      </c>
      <c r="B32" s="26" t="s">
        <v>317</v>
      </c>
      <c r="C32" s="26" t="s">
        <v>329</v>
      </c>
      <c r="D32" s="26" t="s">
        <v>317</v>
      </c>
      <c r="E32" s="26" t="s">
        <v>317</v>
      </c>
      <c r="F32" s="26" t="s">
        <v>19</v>
      </c>
      <c r="G32" s="27" t="n">
        <v>1</v>
      </c>
      <c r="H32" s="28" t="n">
        <v>-4.44</v>
      </c>
      <c r="I32" s="28" t="n">
        <v>-4.44</v>
      </c>
      <c r="J32" s="28" t="n">
        <v>0</v>
      </c>
      <c r="K32" s="28" t="n">
        <v>-0</v>
      </c>
      <c r="L32" s="28" t="n">
        <v>-0</v>
      </c>
      <c r="M32" s="28"/>
      <c r="N32" s="6" t="s">
        <f>=I32+J32+K32+L32</f>
      </c>
      <c r="O32" s="28"/>
      <c r="P32" s="26"/>
    </row>
    <row collapsed="false" customFormat="false" customHeight="false" hidden="false" ht="12.1" outlineLevel="0" r="33">
      <c r="A33" s="25" t="n">
        <v>45355</v>
      </c>
      <c r="B33" s="26" t="s">
        <v>317</v>
      </c>
      <c r="C33" s="26" t="s">
        <v>329</v>
      </c>
      <c r="D33" s="26" t="s">
        <v>317</v>
      </c>
      <c r="E33" s="26" t="s">
        <v>317</v>
      </c>
      <c r="F33" s="26" t="s">
        <v>19</v>
      </c>
      <c r="G33" s="27" t="n">
        <v>1</v>
      </c>
      <c r="H33" s="28" t="n">
        <v>-4.44</v>
      </c>
      <c r="I33" s="28" t="n">
        <v>-4.44</v>
      </c>
      <c r="J33" s="28" t="n">
        <v>0</v>
      </c>
      <c r="K33" s="28" t="n">
        <v>-0</v>
      </c>
      <c r="L33" s="28" t="n">
        <v>-0</v>
      </c>
      <c r="M33" s="28"/>
      <c r="N33" s="6" t="s">
        <f>=I33+J33+K33+L33</f>
      </c>
      <c r="O33" s="28"/>
      <c r="P33" s="26"/>
    </row>
    <row collapsed="false" customFormat="false" customHeight="false" hidden="false" ht="12.1" outlineLevel="0" r="34">
      <c r="A34" s="25" t="n">
        <v>45355</v>
      </c>
      <c r="B34" s="26" t="s">
        <v>317</v>
      </c>
      <c r="C34" s="26" t="s">
        <v>329</v>
      </c>
      <c r="D34" s="26" t="s">
        <v>317</v>
      </c>
      <c r="E34" s="26" t="s">
        <v>317</v>
      </c>
      <c r="F34" s="26" t="s">
        <v>19</v>
      </c>
      <c r="G34" s="27" t="n">
        <v>1</v>
      </c>
      <c r="H34" s="28" t="n">
        <v>-14.93</v>
      </c>
      <c r="I34" s="28" t="n">
        <v>-14.93</v>
      </c>
      <c r="J34" s="28" t="n">
        <v>0</v>
      </c>
      <c r="K34" s="28" t="n">
        <v>-0</v>
      </c>
      <c r="L34" s="28" t="n">
        <v>-0</v>
      </c>
      <c r="M34" s="28"/>
      <c r="N34" s="6" t="s">
        <f>=I34+J34+K34+L34</f>
      </c>
      <c r="O34" s="28"/>
      <c r="P34" s="26"/>
    </row>
    <row collapsed="false" customFormat="false" customHeight="false" hidden="false" ht="12.1" outlineLevel="0" r="35">
      <c r="A35" s="25" t="n">
        <v>45355</v>
      </c>
      <c r="B35" s="26" t="s">
        <v>317</v>
      </c>
      <c r="C35" s="26" t="s">
        <v>329</v>
      </c>
      <c r="D35" s="26" t="s">
        <v>317</v>
      </c>
      <c r="E35" s="26" t="s">
        <v>317</v>
      </c>
      <c r="F35" s="26" t="s">
        <v>19</v>
      </c>
      <c r="G35" s="27" t="n">
        <v>1</v>
      </c>
      <c r="H35" s="28" t="n">
        <v>-8.88</v>
      </c>
      <c r="I35" s="28" t="n">
        <v>-8.88</v>
      </c>
      <c r="J35" s="28" t="n">
        <v>0</v>
      </c>
      <c r="K35" s="28" t="n">
        <v>-0</v>
      </c>
      <c r="L35" s="28" t="n">
        <v>-0</v>
      </c>
      <c r="M35" s="28"/>
      <c r="N35" s="6" t="s">
        <f>=I35+J35+K35+L35</f>
      </c>
      <c r="O35" s="28"/>
      <c r="P35" s="26"/>
    </row>
    <row collapsed="false" customFormat="false" customHeight="false" hidden="false" ht="12.1" outlineLevel="0" r="36">
      <c r="A36" s="33" t="n">
        <v>45363.717430556</v>
      </c>
      <c r="B36" s="34" t="s">
        <v>78</v>
      </c>
      <c r="C36" s="34" t="s">
        <v>330</v>
      </c>
      <c r="D36" s="34" t="s">
        <v>276</v>
      </c>
      <c r="E36" s="34" t="s">
        <v>17</v>
      </c>
      <c r="F36" s="34" t="s">
        <v>19</v>
      </c>
      <c r="G36" s="35" t="n">
        <v>-5</v>
      </c>
      <c r="H36" s="36" t="n">
        <v>985.4</v>
      </c>
      <c r="I36" s="36" t="n">
        <v>4927</v>
      </c>
      <c r="J36" s="36" t="n">
        <v>0</v>
      </c>
      <c r="K36" s="36" t="n">
        <v>-0</v>
      </c>
      <c r="L36" s="36" t="n">
        <v>-0</v>
      </c>
      <c r="M36" s="36"/>
      <c r="N36" s="6" t="s">
        <f>=I36+J36+K36+L36</f>
      </c>
      <c r="O36" s="36"/>
      <c r="P36" s="34"/>
    </row>
    <row collapsed="false" customFormat="false" customHeight="false" hidden="false" ht="12.1" outlineLevel="0" r="37">
      <c r="A37" s="33" t="n">
        <v>45363.717430556</v>
      </c>
      <c r="B37" s="34" t="s">
        <v>78</v>
      </c>
      <c r="C37" s="34" t="s">
        <v>330</v>
      </c>
      <c r="D37" s="34" t="s">
        <v>276</v>
      </c>
      <c r="E37" s="34" t="s">
        <v>17</v>
      </c>
      <c r="F37" s="34" t="s">
        <v>19</v>
      </c>
      <c r="G37" s="35" t="n">
        <v>-50</v>
      </c>
      <c r="H37" s="36" t="n">
        <v>985.4</v>
      </c>
      <c r="I37" s="36" t="n">
        <v>49270</v>
      </c>
      <c r="J37" s="36" t="n">
        <v>0</v>
      </c>
      <c r="K37" s="36" t="n">
        <v>-0</v>
      </c>
      <c r="L37" s="36" t="n">
        <v>-0</v>
      </c>
      <c r="M37" s="36"/>
      <c r="N37" s="6" t="s">
        <f>=I37+J37+K37+L37</f>
      </c>
      <c r="O37" s="36"/>
      <c r="P37" s="34"/>
    </row>
    <row collapsed="false" customFormat="false" customHeight="false" hidden="false" ht="12.1" outlineLevel="0" r="38">
      <c r="A38" s="33" t="n">
        <v>45363.717430556</v>
      </c>
      <c r="B38" s="34" t="s">
        <v>78</v>
      </c>
      <c r="C38" s="34" t="s">
        <v>330</v>
      </c>
      <c r="D38" s="34" t="s">
        <v>276</v>
      </c>
      <c r="E38" s="34" t="s">
        <v>17</v>
      </c>
      <c r="F38" s="34" t="s">
        <v>19</v>
      </c>
      <c r="G38" s="35" t="n">
        <v>-1</v>
      </c>
      <c r="H38" s="36" t="n">
        <v>985.2</v>
      </c>
      <c r="I38" s="36" t="n">
        <v>985.2</v>
      </c>
      <c r="J38" s="36" t="n">
        <v>0</v>
      </c>
      <c r="K38" s="36" t="n">
        <v>-0</v>
      </c>
      <c r="L38" s="36" t="n">
        <v>-0</v>
      </c>
      <c r="M38" s="36"/>
      <c r="N38" s="6" t="s">
        <f>=I38+J38+K38+L38</f>
      </c>
      <c r="O38" s="36"/>
      <c r="P38" s="34"/>
    </row>
    <row collapsed="false" customFormat="false" customHeight="false" hidden="false" ht="12.1" outlineLevel="0" r="39">
      <c r="A39" s="33" t="n">
        <v>45363.717430556</v>
      </c>
      <c r="B39" s="34" t="s">
        <v>78</v>
      </c>
      <c r="C39" s="34" t="s">
        <v>330</v>
      </c>
      <c r="D39" s="34" t="s">
        <v>276</v>
      </c>
      <c r="E39" s="34" t="s">
        <v>17</v>
      </c>
      <c r="F39" s="34" t="s">
        <v>19</v>
      </c>
      <c r="G39" s="35" t="n">
        <v>-8</v>
      </c>
      <c r="H39" s="36" t="n">
        <v>985.2</v>
      </c>
      <c r="I39" s="36" t="n">
        <v>7881.6</v>
      </c>
      <c r="J39" s="36" t="n">
        <v>0</v>
      </c>
      <c r="K39" s="36" t="n">
        <v>-0</v>
      </c>
      <c r="L39" s="36" t="n">
        <v>-0</v>
      </c>
      <c r="M39" s="36"/>
      <c r="N39" s="6" t="s">
        <f>=I39+J39+K39+L39</f>
      </c>
      <c r="O39" s="36"/>
      <c r="P39" s="34"/>
    </row>
    <row collapsed="false" customFormat="false" customHeight="false" hidden="false" ht="12.1" outlineLevel="0" r="40">
      <c r="A40" s="20" t="n">
        <v>45363.717916667</v>
      </c>
      <c r="B40" s="16" t="s">
        <v>33</v>
      </c>
      <c r="C40" s="16" t="s">
        <v>331</v>
      </c>
      <c r="D40" s="16" t="s">
        <v>275</v>
      </c>
      <c r="E40" s="16" t="s">
        <v>17</v>
      </c>
      <c r="F40" s="16" t="s">
        <v>19</v>
      </c>
      <c r="G40" s="7" t="n">
        <v>2</v>
      </c>
      <c r="H40" s="6" t="n">
        <v>5884</v>
      </c>
      <c r="I40" s="6" t="n">
        <v>-11768</v>
      </c>
      <c r="J40" s="6" t="n">
        <v>-0</v>
      </c>
      <c r="K40" s="6" t="n">
        <v>-0</v>
      </c>
      <c r="L40" s="6" t="n">
        <v>-0</v>
      </c>
      <c r="M40" s="6"/>
      <c r="N40" s="6" t="s">
        <f>=I40+J40+K40+L40</f>
      </c>
      <c r="O40" s="6"/>
      <c r="P40" s="16"/>
    </row>
    <row collapsed="false" customFormat="false" customHeight="false" hidden="false" ht="12.1" outlineLevel="0" r="41">
      <c r="A41" s="20" t="n">
        <v>45363.717916667</v>
      </c>
      <c r="B41" s="16" t="s">
        <v>33</v>
      </c>
      <c r="C41" s="16" t="s">
        <v>331</v>
      </c>
      <c r="D41" s="16" t="s">
        <v>275</v>
      </c>
      <c r="E41" s="16" t="s">
        <v>17</v>
      </c>
      <c r="F41" s="16" t="s">
        <v>19</v>
      </c>
      <c r="G41" s="7" t="n">
        <v>7</v>
      </c>
      <c r="H41" s="6" t="n">
        <v>5884</v>
      </c>
      <c r="I41" s="6" t="n">
        <v>-41188</v>
      </c>
      <c r="J41" s="6" t="n">
        <v>-0</v>
      </c>
      <c r="K41" s="6" t="n">
        <v>-0</v>
      </c>
      <c r="L41" s="6" t="n">
        <v>-0</v>
      </c>
      <c r="M41" s="6"/>
      <c r="N41" s="6" t="s">
        <f>=I41+J41+K41+L41</f>
      </c>
      <c r="O41" s="6"/>
      <c r="P41" s="16"/>
    </row>
    <row collapsed="false" customFormat="false" customHeight="false" hidden="false" ht="12.1" outlineLevel="0" r="42">
      <c r="A42" s="20" t="n">
        <v>45363.717916667</v>
      </c>
      <c r="B42" s="16" t="s">
        <v>33</v>
      </c>
      <c r="C42" s="16" t="s">
        <v>331</v>
      </c>
      <c r="D42" s="16" t="s">
        <v>275</v>
      </c>
      <c r="E42" s="16" t="s">
        <v>17</v>
      </c>
      <c r="F42" s="16" t="s">
        <v>19</v>
      </c>
      <c r="G42" s="7" t="n">
        <v>2</v>
      </c>
      <c r="H42" s="6" t="n">
        <v>5885</v>
      </c>
      <c r="I42" s="6" t="n">
        <v>-11770</v>
      </c>
      <c r="J42" s="6" t="n">
        <v>-0</v>
      </c>
      <c r="K42" s="6" t="n">
        <v>-0</v>
      </c>
      <c r="L42" s="6" t="n">
        <v>-0</v>
      </c>
      <c r="M42" s="6"/>
      <c r="N42" s="6" t="s">
        <f>=I42+J42+K42+L42</f>
      </c>
      <c r="O42" s="6"/>
      <c r="P42" s="16"/>
    </row>
    <row collapsed="false" customFormat="false" customHeight="false" hidden="false" ht="12.1" outlineLevel="0" r="43">
      <c r="A43" s="25" t="n">
        <v>45364</v>
      </c>
      <c r="B43" s="26" t="s">
        <v>317</v>
      </c>
      <c r="C43" s="26" t="s">
        <v>329</v>
      </c>
      <c r="D43" s="26" t="s">
        <v>317</v>
      </c>
      <c r="E43" s="26" t="s">
        <v>317</v>
      </c>
      <c r="F43" s="26" t="s">
        <v>19</v>
      </c>
      <c r="G43" s="27" t="n">
        <v>1</v>
      </c>
      <c r="H43" s="28" t="n">
        <v>-3.53</v>
      </c>
      <c r="I43" s="28" t="n">
        <v>-3.53</v>
      </c>
      <c r="J43" s="28" t="n">
        <v>0</v>
      </c>
      <c r="K43" s="28" t="n">
        <v>-0</v>
      </c>
      <c r="L43" s="28" t="n">
        <v>-0</v>
      </c>
      <c r="M43" s="28"/>
      <c r="N43" s="6" t="s">
        <f>=I43+J43+K43+L43</f>
      </c>
      <c r="O43" s="28"/>
      <c r="P43" s="26"/>
    </row>
    <row collapsed="false" customFormat="false" customHeight="false" hidden="false" ht="12.1" outlineLevel="0" r="44">
      <c r="A44" s="25" t="n">
        <v>45364</v>
      </c>
      <c r="B44" s="26" t="s">
        <v>317</v>
      </c>
      <c r="C44" s="26" t="s">
        <v>329</v>
      </c>
      <c r="D44" s="26" t="s">
        <v>317</v>
      </c>
      <c r="E44" s="26" t="s">
        <v>317</v>
      </c>
      <c r="F44" s="26" t="s">
        <v>19</v>
      </c>
      <c r="G44" s="27" t="n">
        <v>1</v>
      </c>
      <c r="H44" s="28" t="n">
        <v>-1.48</v>
      </c>
      <c r="I44" s="28" t="n">
        <v>-1.48</v>
      </c>
      <c r="J44" s="28" t="n">
        <v>0</v>
      </c>
      <c r="K44" s="28" t="n">
        <v>-0</v>
      </c>
      <c r="L44" s="28" t="n">
        <v>-0</v>
      </c>
      <c r="M44" s="28"/>
      <c r="N44" s="6" t="s">
        <f>=I44+J44+K44+L44</f>
      </c>
      <c r="O44" s="28"/>
      <c r="P44" s="26"/>
    </row>
    <row collapsed="false" customFormat="false" customHeight="false" hidden="false" ht="12.1" outlineLevel="0" r="45">
      <c r="A45" s="25" t="n">
        <v>45364</v>
      </c>
      <c r="B45" s="26" t="s">
        <v>317</v>
      </c>
      <c r="C45" s="26" t="s">
        <v>329</v>
      </c>
      <c r="D45" s="26" t="s">
        <v>317</v>
      </c>
      <c r="E45" s="26" t="s">
        <v>317</v>
      </c>
      <c r="F45" s="26" t="s">
        <v>19</v>
      </c>
      <c r="G45" s="27" t="n">
        <v>1</v>
      </c>
      <c r="H45" s="28" t="n">
        <v>-0.3</v>
      </c>
      <c r="I45" s="28" t="n">
        <v>-0.3</v>
      </c>
      <c r="J45" s="28" t="n">
        <v>0</v>
      </c>
      <c r="K45" s="28" t="n">
        <v>-0</v>
      </c>
      <c r="L45" s="28" t="n">
        <v>-0</v>
      </c>
      <c r="M45" s="28"/>
      <c r="N45" s="6" t="s">
        <f>=I45+J45+K45+L45</f>
      </c>
      <c r="O45" s="28"/>
      <c r="P45" s="26"/>
    </row>
    <row collapsed="false" customFormat="false" customHeight="false" hidden="false" ht="12.1" outlineLevel="0" r="46">
      <c r="A46" s="25" t="n">
        <v>45364</v>
      </c>
      <c r="B46" s="26" t="s">
        <v>317</v>
      </c>
      <c r="C46" s="26" t="s">
        <v>329</v>
      </c>
      <c r="D46" s="26" t="s">
        <v>317</v>
      </c>
      <c r="E46" s="26" t="s">
        <v>317</v>
      </c>
      <c r="F46" s="26" t="s">
        <v>19</v>
      </c>
      <c r="G46" s="27" t="n">
        <v>1</v>
      </c>
      <c r="H46" s="28" t="n">
        <v>-2.36</v>
      </c>
      <c r="I46" s="28" t="n">
        <v>-2.36</v>
      </c>
      <c r="J46" s="28" t="n">
        <v>0</v>
      </c>
      <c r="K46" s="28" t="n">
        <v>-0</v>
      </c>
      <c r="L46" s="28" t="n">
        <v>-0</v>
      </c>
      <c r="M46" s="28"/>
      <c r="N46" s="6" t="s">
        <f>=I46+J46+K46+L46</f>
      </c>
      <c r="O46" s="28"/>
      <c r="P46" s="26"/>
    </row>
    <row collapsed="false" customFormat="false" customHeight="false" hidden="false" ht="12.1" outlineLevel="0" r="47">
      <c r="A47" s="25" t="n">
        <v>45364</v>
      </c>
      <c r="B47" s="26" t="s">
        <v>317</v>
      </c>
      <c r="C47" s="26" t="s">
        <v>329</v>
      </c>
      <c r="D47" s="26" t="s">
        <v>317</v>
      </c>
      <c r="E47" s="26" t="s">
        <v>317</v>
      </c>
      <c r="F47" s="26" t="s">
        <v>19</v>
      </c>
      <c r="G47" s="27" t="n">
        <v>1</v>
      </c>
      <c r="H47" s="28" t="n">
        <v>-12.35</v>
      </c>
      <c r="I47" s="28" t="n">
        <v>-12.35</v>
      </c>
      <c r="J47" s="28" t="n">
        <v>0</v>
      </c>
      <c r="K47" s="28" t="n">
        <v>-0</v>
      </c>
      <c r="L47" s="28" t="n">
        <v>-0</v>
      </c>
      <c r="M47" s="28"/>
      <c r="N47" s="6" t="s">
        <f>=I47+J47+K47+L47</f>
      </c>
      <c r="O47" s="28"/>
      <c r="P47" s="26"/>
    </row>
    <row collapsed="false" customFormat="false" customHeight="false" hidden="false" ht="12.1" outlineLevel="0" r="48">
      <c r="A48" s="25" t="n">
        <v>45364</v>
      </c>
      <c r="B48" s="26" t="s">
        <v>317</v>
      </c>
      <c r="C48" s="26" t="s">
        <v>329</v>
      </c>
      <c r="D48" s="26" t="s">
        <v>317</v>
      </c>
      <c r="E48" s="26" t="s">
        <v>317</v>
      </c>
      <c r="F48" s="26" t="s">
        <v>19</v>
      </c>
      <c r="G48" s="27" t="n">
        <v>1</v>
      </c>
      <c r="H48" s="28" t="n">
        <v>-14.78</v>
      </c>
      <c r="I48" s="28" t="n">
        <v>-14.78</v>
      </c>
      <c r="J48" s="28" t="n">
        <v>0</v>
      </c>
      <c r="K48" s="28" t="n">
        <v>-0</v>
      </c>
      <c r="L48" s="28" t="n">
        <v>-0</v>
      </c>
      <c r="M48" s="28"/>
      <c r="N48" s="6" t="s">
        <f>=I48+J48+K48+L48</f>
      </c>
      <c r="O48" s="28"/>
      <c r="P48" s="26"/>
    </row>
    <row collapsed="false" customFormat="false" customHeight="false" hidden="false" ht="12.1" outlineLevel="0" r="49">
      <c r="A49" s="25" t="n">
        <v>45364</v>
      </c>
      <c r="B49" s="26" t="s">
        <v>317</v>
      </c>
      <c r="C49" s="26" t="s">
        <v>329</v>
      </c>
      <c r="D49" s="26" t="s">
        <v>317</v>
      </c>
      <c r="E49" s="26" t="s">
        <v>317</v>
      </c>
      <c r="F49" s="26" t="s">
        <v>19</v>
      </c>
      <c r="G49" s="27" t="n">
        <v>1</v>
      </c>
      <c r="H49" s="28" t="n">
        <v>-3.53</v>
      </c>
      <c r="I49" s="28" t="n">
        <v>-3.53</v>
      </c>
      <c r="J49" s="28" t="n">
        <v>0</v>
      </c>
      <c r="K49" s="28" t="n">
        <v>-0</v>
      </c>
      <c r="L49" s="28" t="n">
        <v>-0</v>
      </c>
      <c r="M49" s="28"/>
      <c r="N49" s="6" t="s">
        <f>=I49+J49+K49+L49</f>
      </c>
      <c r="O49" s="28"/>
      <c r="P49" s="26"/>
    </row>
    <row collapsed="false" customFormat="false" customHeight="false" hidden="false" ht="12.1" outlineLevel="0" r="50">
      <c r="A50" s="25" t="n">
        <v>45364</v>
      </c>
      <c r="B50" s="26" t="s">
        <v>317</v>
      </c>
      <c r="C50" s="26" t="s">
        <v>329</v>
      </c>
      <c r="D50" s="26" t="s">
        <v>317</v>
      </c>
      <c r="E50" s="26" t="s">
        <v>317</v>
      </c>
      <c r="F50" s="26" t="s">
        <v>19</v>
      </c>
      <c r="G50" s="27" t="n">
        <v>1</v>
      </c>
      <c r="H50" s="28" t="n">
        <v>-7.06</v>
      </c>
      <c r="I50" s="28" t="n">
        <v>-7.06</v>
      </c>
      <c r="J50" s="28" t="n">
        <v>0</v>
      </c>
      <c r="K50" s="28" t="n">
        <v>-0</v>
      </c>
      <c r="L50" s="28" t="n">
        <v>-0</v>
      </c>
      <c r="M50" s="28"/>
      <c r="N50" s="6" t="s">
        <f>=I50+J50+K50+L50</f>
      </c>
      <c r="O50" s="28"/>
      <c r="P50" s="26"/>
    </row>
    <row collapsed="false" customFormat="false" customHeight="false" hidden="false" ht="12.1" outlineLevel="0" r="51">
      <c r="A51" s="25" t="n">
        <v>45364</v>
      </c>
      <c r="B51" s="26" t="s">
        <v>317</v>
      </c>
      <c r="C51" s="26" t="s">
        <v>329</v>
      </c>
      <c r="D51" s="26" t="s">
        <v>317</v>
      </c>
      <c r="E51" s="26" t="s">
        <v>317</v>
      </c>
      <c r="F51" s="26" t="s">
        <v>19</v>
      </c>
      <c r="G51" s="27" t="n">
        <v>1</v>
      </c>
      <c r="H51" s="28" t="n">
        <v>-29.56</v>
      </c>
      <c r="I51" s="28" t="n">
        <v>-29.56</v>
      </c>
      <c r="J51" s="28" t="n">
        <v>0</v>
      </c>
      <c r="K51" s="28" t="n">
        <v>-0</v>
      </c>
      <c r="L51" s="28" t="n">
        <v>-0</v>
      </c>
      <c r="M51" s="28"/>
      <c r="N51" s="6" t="s">
        <f>=I51+J51+K51+L51</f>
      </c>
      <c r="O51" s="28"/>
      <c r="P51" s="26"/>
    </row>
    <row collapsed="false" customFormat="false" customHeight="false" hidden="false" ht="12.1" outlineLevel="0" r="52">
      <c r="A52" s="25" t="n">
        <v>45364</v>
      </c>
      <c r="B52" s="26" t="s">
        <v>317</v>
      </c>
      <c r="C52" s="26" t="s">
        <v>329</v>
      </c>
      <c r="D52" s="26" t="s">
        <v>317</v>
      </c>
      <c r="E52" s="26" t="s">
        <v>317</v>
      </c>
      <c r="F52" s="26" t="s">
        <v>19</v>
      </c>
      <c r="G52" s="27" t="n">
        <v>1</v>
      </c>
      <c r="H52" s="28" t="n">
        <v>-4.73</v>
      </c>
      <c r="I52" s="28" t="n">
        <v>-4.73</v>
      </c>
      <c r="J52" s="28" t="n">
        <v>0</v>
      </c>
      <c r="K52" s="28" t="n">
        <v>-0</v>
      </c>
      <c r="L52" s="28" t="n">
        <v>-0</v>
      </c>
      <c r="M52" s="28"/>
      <c r="N52" s="6" t="s">
        <f>=I52+J52+K52+L52</f>
      </c>
      <c r="O52" s="28"/>
      <c r="P52" s="26"/>
    </row>
    <row collapsed="false" customFormat="false" customHeight="false" hidden="false" ht="12.1" outlineLevel="0" r="53">
      <c r="A53" s="25" t="n">
        <v>45364</v>
      </c>
      <c r="B53" s="26" t="s">
        <v>317</v>
      </c>
      <c r="C53" s="26" t="s">
        <v>329</v>
      </c>
      <c r="D53" s="26" t="s">
        <v>317</v>
      </c>
      <c r="E53" s="26" t="s">
        <v>317</v>
      </c>
      <c r="F53" s="26" t="s">
        <v>19</v>
      </c>
      <c r="G53" s="27" t="n">
        <v>1</v>
      </c>
      <c r="H53" s="28" t="n">
        <v>-24.71</v>
      </c>
      <c r="I53" s="28" t="n">
        <v>-24.71</v>
      </c>
      <c r="J53" s="28" t="n">
        <v>0</v>
      </c>
      <c r="K53" s="28" t="n">
        <v>-0</v>
      </c>
      <c r="L53" s="28" t="n">
        <v>-0</v>
      </c>
      <c r="M53" s="28"/>
      <c r="N53" s="6" t="s">
        <f>=I53+J53+K53+L53</f>
      </c>
      <c r="O53" s="28"/>
      <c r="P53" s="26"/>
    </row>
    <row collapsed="false" customFormat="false" customHeight="false" hidden="false" ht="12.1" outlineLevel="0" r="54">
      <c r="A54" s="25" t="n">
        <v>45364</v>
      </c>
      <c r="B54" s="26" t="s">
        <v>317</v>
      </c>
      <c r="C54" s="26" t="s">
        <v>329</v>
      </c>
      <c r="D54" s="26" t="s">
        <v>317</v>
      </c>
      <c r="E54" s="26" t="s">
        <v>317</v>
      </c>
      <c r="F54" s="26" t="s">
        <v>19</v>
      </c>
      <c r="G54" s="27" t="n">
        <v>1</v>
      </c>
      <c r="H54" s="28" t="n">
        <v>-2.96</v>
      </c>
      <c r="I54" s="28" t="n">
        <v>-2.96</v>
      </c>
      <c r="J54" s="28" t="n">
        <v>0</v>
      </c>
      <c r="K54" s="28" t="n">
        <v>-0</v>
      </c>
      <c r="L54" s="28" t="n">
        <v>-0</v>
      </c>
      <c r="M54" s="28"/>
      <c r="N54" s="6" t="s">
        <f>=I54+J54+K54+L54</f>
      </c>
      <c r="O54" s="28"/>
      <c r="P54" s="26"/>
    </row>
    <row collapsed="false" customFormat="false" customHeight="false" hidden="false" ht="12.1" outlineLevel="0" r="55">
      <c r="A55" s="25" t="n">
        <v>45364</v>
      </c>
      <c r="B55" s="26" t="s">
        <v>317</v>
      </c>
      <c r="C55" s="26" t="s">
        <v>329</v>
      </c>
      <c r="D55" s="26" t="s">
        <v>317</v>
      </c>
      <c r="E55" s="26" t="s">
        <v>317</v>
      </c>
      <c r="F55" s="26" t="s">
        <v>19</v>
      </c>
      <c r="G55" s="27" t="n">
        <v>1</v>
      </c>
      <c r="H55" s="28" t="n">
        <v>-0.59</v>
      </c>
      <c r="I55" s="28" t="n">
        <v>-0.59</v>
      </c>
      <c r="J55" s="28" t="n">
        <v>0</v>
      </c>
      <c r="K55" s="28" t="n">
        <v>-0</v>
      </c>
      <c r="L55" s="28" t="n">
        <v>-0</v>
      </c>
      <c r="M55" s="28"/>
      <c r="N55" s="6" t="s">
        <f>=I55+J55+K55+L55</f>
      </c>
      <c r="O55" s="28"/>
      <c r="P55" s="26"/>
    </row>
    <row collapsed="false" customFormat="false" customHeight="false" hidden="false" ht="12.1" outlineLevel="0" r="56">
      <c r="A56" s="25" t="n">
        <v>45364</v>
      </c>
      <c r="B56" s="26" t="s">
        <v>317</v>
      </c>
      <c r="C56" s="26" t="s">
        <v>329</v>
      </c>
      <c r="D56" s="26" t="s">
        <v>317</v>
      </c>
      <c r="E56" s="26" t="s">
        <v>317</v>
      </c>
      <c r="F56" s="26" t="s">
        <v>19</v>
      </c>
      <c r="G56" s="27" t="n">
        <v>1</v>
      </c>
      <c r="H56" s="28" t="n">
        <v>-7.06</v>
      </c>
      <c r="I56" s="28" t="n">
        <v>-7.06</v>
      </c>
      <c r="J56" s="28" t="n">
        <v>0</v>
      </c>
      <c r="K56" s="28" t="n">
        <v>-0</v>
      </c>
      <c r="L56" s="28" t="n">
        <v>-0</v>
      </c>
      <c r="M56" s="28"/>
      <c r="N56" s="6" t="s">
        <f>=I56+J56+K56+L56</f>
      </c>
      <c r="O56" s="28"/>
      <c r="P56" s="26"/>
    </row>
    <row collapsed="false" customFormat="false" customHeight="false" hidden="false" ht="12.1" outlineLevel="0" r="57">
      <c r="A57" s="21" t="n">
        <v>45370</v>
      </c>
      <c r="B57" s="22" t="s">
        <v>313</v>
      </c>
      <c r="C57" s="22" t="s">
        <v>172</v>
      </c>
      <c r="D57" s="22" t="s">
        <v>313</v>
      </c>
      <c r="E57" s="22" t="s">
        <v>313</v>
      </c>
      <c r="F57" s="22" t="s">
        <v>19</v>
      </c>
      <c r="G57" s="23" t="n">
        <v>1</v>
      </c>
      <c r="H57" s="24" t="n">
        <v>2000000</v>
      </c>
      <c r="I57" s="24" t="n">
        <v>2000000</v>
      </c>
      <c r="J57" s="24" t="n">
        <v>0</v>
      </c>
      <c r="K57" s="24" t="n">
        <v>-0</v>
      </c>
      <c r="L57" s="24" t="n">
        <v>-0</v>
      </c>
      <c r="M57" s="24"/>
      <c r="N57" s="6" t="s">
        <f>=I57+J57+K57+L57</f>
      </c>
      <c r="O57" s="24"/>
      <c r="P57" s="22"/>
    </row>
    <row collapsed="false" customFormat="false" customHeight="false" hidden="false" ht="12.1" outlineLevel="0" r="58">
      <c r="A58" s="20" t="n">
        <v>45370.732685185</v>
      </c>
      <c r="B58" s="16" t="s">
        <v>56</v>
      </c>
      <c r="C58" s="16" t="s">
        <v>332</v>
      </c>
      <c r="D58" s="16" t="s">
        <v>275</v>
      </c>
      <c r="E58" s="16" t="s">
        <v>17</v>
      </c>
      <c r="F58" s="16" t="s">
        <v>19</v>
      </c>
      <c r="G58" s="7" t="n">
        <v>6100</v>
      </c>
      <c r="H58" s="6" t="n">
        <v>11.93</v>
      </c>
      <c r="I58" s="6" t="n">
        <v>-72773</v>
      </c>
      <c r="J58" s="6" t="n">
        <v>-0</v>
      </c>
      <c r="K58" s="6" t="n">
        <v>-0</v>
      </c>
      <c r="L58" s="6" t="n">
        <v>-0</v>
      </c>
      <c r="M58" s="6"/>
      <c r="N58" s="6" t="s">
        <f>=I58+J58+K58+L58</f>
      </c>
      <c r="O58" s="6"/>
      <c r="P58" s="16"/>
    </row>
    <row collapsed="false" customFormat="false" customHeight="false" hidden="false" ht="12.1" outlineLevel="0" r="59">
      <c r="A59" s="20" t="n">
        <v>45370.732685185</v>
      </c>
      <c r="B59" s="16" t="s">
        <v>56</v>
      </c>
      <c r="C59" s="16" t="s">
        <v>332</v>
      </c>
      <c r="D59" s="16" t="s">
        <v>275</v>
      </c>
      <c r="E59" s="16" t="s">
        <v>17</v>
      </c>
      <c r="F59" s="16" t="s">
        <v>19</v>
      </c>
      <c r="G59" s="7" t="n">
        <v>1300</v>
      </c>
      <c r="H59" s="6" t="n">
        <v>11.93</v>
      </c>
      <c r="I59" s="6" t="n">
        <v>-15509</v>
      </c>
      <c r="J59" s="6" t="n">
        <v>-0</v>
      </c>
      <c r="K59" s="6" t="n">
        <v>-0</v>
      </c>
      <c r="L59" s="6" t="n">
        <v>-0</v>
      </c>
      <c r="M59" s="6"/>
      <c r="N59" s="6" t="s">
        <f>=I59+J59+K59+L59</f>
      </c>
      <c r="O59" s="6"/>
      <c r="P59" s="16"/>
    </row>
    <row collapsed="false" customFormat="false" customHeight="false" hidden="false" ht="12.1" outlineLevel="0" r="60">
      <c r="A60" s="20" t="n">
        <v>45370.732939815</v>
      </c>
      <c r="B60" s="16" t="s">
        <v>42</v>
      </c>
      <c r="C60" s="16" t="s">
        <v>333</v>
      </c>
      <c r="D60" s="16" t="s">
        <v>275</v>
      </c>
      <c r="E60" s="16" t="s">
        <v>17</v>
      </c>
      <c r="F60" s="16" t="s">
        <v>19</v>
      </c>
      <c r="G60" s="7" t="n">
        <v>160</v>
      </c>
      <c r="H60" s="6" t="n">
        <v>290.8</v>
      </c>
      <c r="I60" s="6" t="n">
        <v>-46528</v>
      </c>
      <c r="J60" s="6" t="n">
        <v>-0</v>
      </c>
      <c r="K60" s="6" t="n">
        <v>-0</v>
      </c>
      <c r="L60" s="6" t="n">
        <v>-0</v>
      </c>
      <c r="M60" s="6"/>
      <c r="N60" s="6" t="s">
        <f>=I60+J60+K60+L60</f>
      </c>
      <c r="O60" s="6"/>
      <c r="P60" s="16"/>
    </row>
    <row collapsed="false" customFormat="false" customHeight="false" hidden="false" ht="12.1" outlineLevel="0" r="61">
      <c r="A61" s="20" t="n">
        <v>45370.732939815</v>
      </c>
      <c r="B61" s="16" t="s">
        <v>42</v>
      </c>
      <c r="C61" s="16" t="s">
        <v>333</v>
      </c>
      <c r="D61" s="16" t="s">
        <v>275</v>
      </c>
      <c r="E61" s="16" t="s">
        <v>17</v>
      </c>
      <c r="F61" s="16" t="s">
        <v>19</v>
      </c>
      <c r="G61" s="7" t="n">
        <v>250</v>
      </c>
      <c r="H61" s="6" t="n">
        <v>290.8</v>
      </c>
      <c r="I61" s="6" t="n">
        <v>-72700</v>
      </c>
      <c r="J61" s="6" t="n">
        <v>-0</v>
      </c>
      <c r="K61" s="6" t="n">
        <v>-0</v>
      </c>
      <c r="L61" s="6" t="n">
        <v>-0</v>
      </c>
      <c r="M61" s="6"/>
      <c r="N61" s="6" t="s">
        <f>=I61+J61+K61+L61</f>
      </c>
      <c r="O61" s="6"/>
      <c r="P61" s="16"/>
    </row>
    <row collapsed="false" customFormat="false" customHeight="false" hidden="false" ht="12.1" outlineLevel="0" r="62">
      <c r="A62" s="20" t="n">
        <v>45370.733356481</v>
      </c>
      <c r="B62" s="16" t="s">
        <v>53</v>
      </c>
      <c r="C62" s="16" t="s">
        <v>334</v>
      </c>
      <c r="D62" s="16" t="s">
        <v>275</v>
      </c>
      <c r="E62" s="16" t="s">
        <v>17</v>
      </c>
      <c r="F62" s="16" t="s">
        <v>19</v>
      </c>
      <c r="G62" s="7" t="n">
        <v>260</v>
      </c>
      <c r="H62" s="6" t="n">
        <v>76.65</v>
      </c>
      <c r="I62" s="6" t="n">
        <v>-19929</v>
      </c>
      <c r="J62" s="6" t="n">
        <v>-0</v>
      </c>
      <c r="K62" s="6" t="n">
        <v>-0</v>
      </c>
      <c r="L62" s="6" t="n">
        <v>-0</v>
      </c>
      <c r="M62" s="6"/>
      <c r="N62" s="6" t="s">
        <f>=I62+J62+K62+L62</f>
      </c>
      <c r="O62" s="6"/>
      <c r="P62" s="16"/>
    </row>
    <row collapsed="false" customFormat="false" customHeight="false" hidden="false" ht="12.1" outlineLevel="0" r="63">
      <c r="A63" s="20" t="n">
        <v>45370.733356481</v>
      </c>
      <c r="B63" s="16" t="s">
        <v>53</v>
      </c>
      <c r="C63" s="16" t="s">
        <v>334</v>
      </c>
      <c r="D63" s="16" t="s">
        <v>275</v>
      </c>
      <c r="E63" s="16" t="s">
        <v>17</v>
      </c>
      <c r="F63" s="16" t="s">
        <v>19</v>
      </c>
      <c r="G63" s="7" t="n">
        <v>400</v>
      </c>
      <c r="H63" s="6" t="n">
        <v>76.65</v>
      </c>
      <c r="I63" s="6" t="n">
        <v>-30660</v>
      </c>
      <c r="J63" s="6" t="n">
        <v>-0</v>
      </c>
      <c r="K63" s="6" t="n">
        <v>-0</v>
      </c>
      <c r="L63" s="6" t="n">
        <v>-0</v>
      </c>
      <c r="M63" s="6"/>
      <c r="N63" s="6" t="s">
        <f>=I63+J63+K63+L63</f>
      </c>
      <c r="O63" s="6"/>
      <c r="P63" s="16"/>
    </row>
    <row collapsed="false" customFormat="false" customHeight="false" hidden="false" ht="12.1" outlineLevel="0" r="64">
      <c r="A64" s="20" t="n">
        <v>45370.733356481</v>
      </c>
      <c r="B64" s="16" t="s">
        <v>53</v>
      </c>
      <c r="C64" s="16" t="s">
        <v>334</v>
      </c>
      <c r="D64" s="16" t="s">
        <v>275</v>
      </c>
      <c r="E64" s="16" t="s">
        <v>17</v>
      </c>
      <c r="F64" s="16" t="s">
        <v>19</v>
      </c>
      <c r="G64" s="7" t="n">
        <v>650</v>
      </c>
      <c r="H64" s="6" t="n">
        <v>76.7</v>
      </c>
      <c r="I64" s="6" t="n">
        <v>-49855</v>
      </c>
      <c r="J64" s="6" t="n">
        <v>-0</v>
      </c>
      <c r="K64" s="6" t="n">
        <v>-0</v>
      </c>
      <c r="L64" s="6" t="n">
        <v>-0</v>
      </c>
      <c r="M64" s="6"/>
      <c r="N64" s="6" t="s">
        <f>=I64+J64+K64+L64</f>
      </c>
      <c r="O64" s="6"/>
      <c r="P64" s="16"/>
    </row>
    <row collapsed="false" customFormat="false" customHeight="false" hidden="false" ht="12.1" outlineLevel="0" r="65">
      <c r="A65" s="20" t="n">
        <v>45370.734490741</v>
      </c>
      <c r="B65" s="16" t="s">
        <v>59</v>
      </c>
      <c r="C65" s="16" t="s">
        <v>335</v>
      </c>
      <c r="D65" s="16" t="s">
        <v>275</v>
      </c>
      <c r="E65" s="16" t="s">
        <v>17</v>
      </c>
      <c r="F65" s="16" t="s">
        <v>19</v>
      </c>
      <c r="G65" s="7" t="n">
        <v>18</v>
      </c>
      <c r="H65" s="6" t="n">
        <v>7630</v>
      </c>
      <c r="I65" s="6" t="n">
        <v>-137340</v>
      </c>
      <c r="J65" s="6" t="n">
        <v>-0</v>
      </c>
      <c r="K65" s="6" t="n">
        <v>-0</v>
      </c>
      <c r="L65" s="6" t="n">
        <v>-0</v>
      </c>
      <c r="M65" s="6"/>
      <c r="N65" s="6" t="s">
        <f>=I65+J65+K65+L65</f>
      </c>
      <c r="O65" s="6"/>
      <c r="P65" s="16"/>
    </row>
    <row collapsed="false" customFormat="false" customHeight="false" hidden="false" ht="12.1" outlineLevel="0" r="66">
      <c r="A66" s="20" t="n">
        <v>45370.735046296</v>
      </c>
      <c r="B66" s="16" t="s">
        <v>33</v>
      </c>
      <c r="C66" s="16" t="s">
        <v>331</v>
      </c>
      <c r="D66" s="16" t="s">
        <v>275</v>
      </c>
      <c r="E66" s="16" t="s">
        <v>17</v>
      </c>
      <c r="F66" s="16" t="s">
        <v>19</v>
      </c>
      <c r="G66" s="7" t="n">
        <v>28</v>
      </c>
      <c r="H66" s="6" t="n">
        <v>5897</v>
      </c>
      <c r="I66" s="6" t="n">
        <v>-165116</v>
      </c>
      <c r="J66" s="6" t="n">
        <v>-0</v>
      </c>
      <c r="K66" s="6" t="n">
        <v>-0</v>
      </c>
      <c r="L66" s="6" t="n">
        <v>-0</v>
      </c>
      <c r="M66" s="6"/>
      <c r="N66" s="6" t="s">
        <f>=I66+J66+K66+L66</f>
      </c>
      <c r="O66" s="6"/>
      <c r="P66" s="16"/>
    </row>
    <row collapsed="false" customFormat="false" customHeight="false" hidden="false" ht="12.1" outlineLevel="0" r="67">
      <c r="A67" s="20" t="n">
        <v>45370.736377315</v>
      </c>
      <c r="B67" s="16" t="s">
        <v>30</v>
      </c>
      <c r="C67" s="16" t="s">
        <v>336</v>
      </c>
      <c r="D67" s="16" t="s">
        <v>275</v>
      </c>
      <c r="E67" s="16" t="s">
        <v>17</v>
      </c>
      <c r="F67" s="16" t="s">
        <v>19</v>
      </c>
      <c r="G67" s="7" t="n">
        <v>5</v>
      </c>
      <c r="H67" s="6" t="n">
        <v>11523.5</v>
      </c>
      <c r="I67" s="6" t="n">
        <v>-57617.5</v>
      </c>
      <c r="J67" s="6" t="n">
        <v>-0</v>
      </c>
      <c r="K67" s="6" t="n">
        <v>-0</v>
      </c>
      <c r="L67" s="6" t="n">
        <v>-0</v>
      </c>
      <c r="M67" s="6"/>
      <c r="N67" s="6" t="s">
        <f>=I67+J67+K67+L67</f>
      </c>
      <c r="O67" s="6"/>
      <c r="P67" s="16"/>
    </row>
    <row collapsed="false" customFormat="false" customHeight="false" hidden="false" ht="12.1" outlineLevel="0" r="68">
      <c r="A68" s="20" t="n">
        <v>45370.736377315</v>
      </c>
      <c r="B68" s="16" t="s">
        <v>30</v>
      </c>
      <c r="C68" s="16" t="s">
        <v>336</v>
      </c>
      <c r="D68" s="16" t="s">
        <v>275</v>
      </c>
      <c r="E68" s="16" t="s">
        <v>17</v>
      </c>
      <c r="F68" s="16" t="s">
        <v>19</v>
      </c>
      <c r="G68" s="7" t="n">
        <v>9</v>
      </c>
      <c r="H68" s="6" t="n">
        <v>11523.5</v>
      </c>
      <c r="I68" s="6" t="n">
        <v>-103711.5</v>
      </c>
      <c r="J68" s="6" t="n">
        <v>-0</v>
      </c>
      <c r="K68" s="6" t="n">
        <v>-0</v>
      </c>
      <c r="L68" s="6" t="n">
        <v>-0</v>
      </c>
      <c r="M68" s="6"/>
      <c r="N68" s="6" t="s">
        <f>=I68+J68+K68+L68</f>
      </c>
      <c r="O68" s="6"/>
      <c r="P68" s="16"/>
    </row>
    <row collapsed="false" customFormat="false" customHeight="false" hidden="false" ht="12.1" outlineLevel="0" r="69">
      <c r="A69" s="20" t="n">
        <v>45370.736770833</v>
      </c>
      <c r="B69" s="16" t="s">
        <v>16</v>
      </c>
      <c r="C69" s="16" t="s">
        <v>320</v>
      </c>
      <c r="D69" s="16" t="s">
        <v>275</v>
      </c>
      <c r="E69" s="16" t="s">
        <v>17</v>
      </c>
      <c r="F69" s="16" t="s">
        <v>19</v>
      </c>
      <c r="G69" s="7" t="n">
        <v>26</v>
      </c>
      <c r="H69" s="6" t="n">
        <v>7311.5</v>
      </c>
      <c r="I69" s="6" t="n">
        <v>-190099</v>
      </c>
      <c r="J69" s="6" t="n">
        <v>-0</v>
      </c>
      <c r="K69" s="6" t="n">
        <v>-0</v>
      </c>
      <c r="L69" s="6" t="n">
        <v>-0</v>
      </c>
      <c r="M69" s="6"/>
      <c r="N69" s="6" t="s">
        <f>=I69+J69+K69+L69</f>
      </c>
      <c r="O69" s="6"/>
      <c r="P69" s="16"/>
    </row>
    <row collapsed="false" customFormat="false" customHeight="false" hidden="false" ht="12.1" outlineLevel="0" r="70">
      <c r="A70" s="20" t="n">
        <v>45370.737268519</v>
      </c>
      <c r="B70" s="16" t="s">
        <v>36</v>
      </c>
      <c r="C70" s="16" t="s">
        <v>316</v>
      </c>
      <c r="D70" s="16" t="s">
        <v>275</v>
      </c>
      <c r="E70" s="16" t="s">
        <v>17</v>
      </c>
      <c r="F70" s="16" t="s">
        <v>19</v>
      </c>
      <c r="G70" s="7" t="n">
        <v>700</v>
      </c>
      <c r="H70" s="6" t="n">
        <v>158.8</v>
      </c>
      <c r="I70" s="6" t="n">
        <v>-111160</v>
      </c>
      <c r="J70" s="6" t="n">
        <v>-0</v>
      </c>
      <c r="K70" s="6" t="n">
        <v>-0</v>
      </c>
      <c r="L70" s="6" t="n">
        <v>-0</v>
      </c>
      <c r="M70" s="6"/>
      <c r="N70" s="6" t="s">
        <f>=I70+J70+K70+L70</f>
      </c>
      <c r="O70" s="6"/>
      <c r="P70" s="16"/>
    </row>
    <row collapsed="false" customFormat="false" customHeight="false" hidden="false" ht="12.1" outlineLevel="0" r="71">
      <c r="A71" s="20" t="n">
        <v>45370.737581019</v>
      </c>
      <c r="B71" s="16" t="s">
        <v>48</v>
      </c>
      <c r="C71" s="16" t="s">
        <v>337</v>
      </c>
      <c r="D71" s="16" t="s">
        <v>275</v>
      </c>
      <c r="E71" s="16" t="s">
        <v>17</v>
      </c>
      <c r="F71" s="16" t="s">
        <v>19</v>
      </c>
      <c r="G71" s="7" t="n">
        <v>14</v>
      </c>
      <c r="H71" s="6" t="n">
        <v>566.6</v>
      </c>
      <c r="I71" s="6" t="n">
        <v>-7932.4</v>
      </c>
      <c r="J71" s="6" t="n">
        <v>-0</v>
      </c>
      <c r="K71" s="6" t="n">
        <v>-0</v>
      </c>
      <c r="L71" s="6" t="n">
        <v>-0</v>
      </c>
      <c r="M71" s="6"/>
      <c r="N71" s="6" t="s">
        <f>=I71+J71+K71+L71</f>
      </c>
      <c r="O71" s="6"/>
      <c r="P71" s="16"/>
    </row>
    <row collapsed="false" customFormat="false" customHeight="false" hidden="false" ht="12.1" outlineLevel="0" r="72">
      <c r="A72" s="20" t="n">
        <v>45370.737581019</v>
      </c>
      <c r="B72" s="16" t="s">
        <v>48</v>
      </c>
      <c r="C72" s="16" t="s">
        <v>337</v>
      </c>
      <c r="D72" s="16" t="s">
        <v>275</v>
      </c>
      <c r="E72" s="16" t="s">
        <v>17</v>
      </c>
      <c r="F72" s="16" t="s">
        <v>19</v>
      </c>
      <c r="G72" s="7" t="n">
        <v>31</v>
      </c>
      <c r="H72" s="6" t="n">
        <v>566.65</v>
      </c>
      <c r="I72" s="6" t="n">
        <v>-17566.15</v>
      </c>
      <c r="J72" s="6" t="n">
        <v>-0</v>
      </c>
      <c r="K72" s="6" t="n">
        <v>-0</v>
      </c>
      <c r="L72" s="6" t="n">
        <v>-0</v>
      </c>
      <c r="M72" s="6"/>
      <c r="N72" s="6" t="s">
        <f>=I72+J72+K72+L72</f>
      </c>
      <c r="O72" s="6"/>
      <c r="P72" s="16"/>
    </row>
    <row collapsed="false" customFormat="false" customHeight="false" hidden="false" ht="12.1" outlineLevel="0" r="73">
      <c r="A73" s="20" t="n">
        <v>45370.737581019</v>
      </c>
      <c r="B73" s="16" t="s">
        <v>48</v>
      </c>
      <c r="C73" s="16" t="s">
        <v>337</v>
      </c>
      <c r="D73" s="16" t="s">
        <v>275</v>
      </c>
      <c r="E73" s="16" t="s">
        <v>17</v>
      </c>
      <c r="F73" s="16" t="s">
        <v>19</v>
      </c>
      <c r="G73" s="7" t="n">
        <v>19</v>
      </c>
      <c r="H73" s="6" t="n">
        <v>566.65</v>
      </c>
      <c r="I73" s="6" t="n">
        <v>-10766.35</v>
      </c>
      <c r="J73" s="6" t="n">
        <v>-0</v>
      </c>
      <c r="K73" s="6" t="n">
        <v>-0</v>
      </c>
      <c r="L73" s="6" t="n">
        <v>-0</v>
      </c>
      <c r="M73" s="6"/>
      <c r="N73" s="6" t="s">
        <f>=I73+J73+K73+L73</f>
      </c>
      <c r="O73" s="6"/>
      <c r="P73" s="16"/>
    </row>
    <row collapsed="false" customFormat="false" customHeight="false" hidden="false" ht="12.1" outlineLevel="0" r="74">
      <c r="A74" s="20" t="n">
        <v>45370.737581019</v>
      </c>
      <c r="B74" s="16" t="s">
        <v>48</v>
      </c>
      <c r="C74" s="16" t="s">
        <v>337</v>
      </c>
      <c r="D74" s="16" t="s">
        <v>275</v>
      </c>
      <c r="E74" s="16" t="s">
        <v>17</v>
      </c>
      <c r="F74" s="16" t="s">
        <v>19</v>
      </c>
      <c r="G74" s="7" t="n">
        <v>99</v>
      </c>
      <c r="H74" s="6" t="n">
        <v>566.65</v>
      </c>
      <c r="I74" s="6" t="n">
        <v>-56098.35</v>
      </c>
      <c r="J74" s="6" t="n">
        <v>-0</v>
      </c>
      <c r="K74" s="6" t="n">
        <v>-0</v>
      </c>
      <c r="L74" s="6" t="n">
        <v>-0</v>
      </c>
      <c r="M74" s="6"/>
      <c r="N74" s="6" t="s">
        <f>=I74+J74+K74+L74</f>
      </c>
      <c r="O74" s="6"/>
      <c r="P74" s="16"/>
    </row>
    <row collapsed="false" customFormat="false" customHeight="false" hidden="false" ht="12.1" outlineLevel="0" r="75">
      <c r="A75" s="25" t="n">
        <v>45370.737951389</v>
      </c>
      <c r="B75" s="26" t="s">
        <v>317</v>
      </c>
      <c r="C75" s="26" t="s">
        <v>338</v>
      </c>
      <c r="D75" s="26" t="s">
        <v>317</v>
      </c>
      <c r="E75" s="26" t="s">
        <v>339</v>
      </c>
      <c r="F75" s="26" t="s">
        <v>19</v>
      </c>
      <c r="G75" s="27" t="n">
        <v>-0</v>
      </c>
      <c r="H75" s="28" t="n">
        <v>1</v>
      </c>
      <c r="I75" s="28" t="n">
        <v>-0</v>
      </c>
      <c r="J75" s="28" t="n">
        <v>0</v>
      </c>
      <c r="K75" s="28" t="n">
        <v>0</v>
      </c>
      <c r="L75" s="28" t="n">
        <v>0</v>
      </c>
      <c r="M75" s="28"/>
      <c r="N75" s="6" t="s">
        <f>=I75+J75+K75+L75</f>
      </c>
      <c r="O75" s="28"/>
      <c r="P75" s="26"/>
    </row>
    <row collapsed="false" customFormat="false" customHeight="false" hidden="false" ht="12.1" outlineLevel="0" r="76">
      <c r="A76" s="20" t="n">
        <v>45370.739826389</v>
      </c>
      <c r="B76" s="16" t="s">
        <v>24</v>
      </c>
      <c r="C76" s="16" t="s">
        <v>340</v>
      </c>
      <c r="D76" s="16" t="s">
        <v>275</v>
      </c>
      <c r="E76" s="16" t="s">
        <v>17</v>
      </c>
      <c r="F76" s="16" t="s">
        <v>19</v>
      </c>
      <c r="G76" s="7" t="n">
        <v>119</v>
      </c>
      <c r="H76" s="6" t="n">
        <v>787.5</v>
      </c>
      <c r="I76" s="6" t="n">
        <v>-93712.5</v>
      </c>
      <c r="J76" s="6" t="n">
        <v>-0</v>
      </c>
      <c r="K76" s="6" t="n">
        <v>-0</v>
      </c>
      <c r="L76" s="6" t="n">
        <v>-0</v>
      </c>
      <c r="M76" s="6"/>
      <c r="N76" s="6" t="s">
        <f>=I76+J76+K76+L76</f>
      </c>
      <c r="O76" s="6"/>
      <c r="P76" s="16"/>
    </row>
    <row collapsed="false" customFormat="false" customHeight="false" hidden="false" ht="12.1" outlineLevel="0" r="77">
      <c r="A77" s="20" t="n">
        <v>45370.739826389</v>
      </c>
      <c r="B77" s="16" t="s">
        <v>24</v>
      </c>
      <c r="C77" s="16" t="s">
        <v>340</v>
      </c>
      <c r="D77" s="16" t="s">
        <v>275</v>
      </c>
      <c r="E77" s="16" t="s">
        <v>17</v>
      </c>
      <c r="F77" s="16" t="s">
        <v>19</v>
      </c>
      <c r="G77" s="7" t="n">
        <v>159</v>
      </c>
      <c r="H77" s="6" t="n">
        <v>787.55</v>
      </c>
      <c r="I77" s="6" t="n">
        <v>-125220.45</v>
      </c>
      <c r="J77" s="6" t="n">
        <v>-0</v>
      </c>
      <c r="K77" s="6" t="n">
        <v>-0</v>
      </c>
      <c r="L77" s="6" t="n">
        <v>-0</v>
      </c>
      <c r="M77" s="6"/>
      <c r="N77" s="6" t="s">
        <f>=I77+J77+K77+L77</f>
      </c>
      <c r="O77" s="6"/>
      <c r="P77" s="16"/>
    </row>
    <row collapsed="false" customFormat="false" customHeight="false" hidden="false" ht="12.1" outlineLevel="0" r="78">
      <c r="A78" s="20" t="n">
        <v>45370.741296296</v>
      </c>
      <c r="B78" s="16" t="s">
        <v>21</v>
      </c>
      <c r="C78" s="16" t="s">
        <v>341</v>
      </c>
      <c r="D78" s="16" t="s">
        <v>275</v>
      </c>
      <c r="E78" s="16" t="s">
        <v>17</v>
      </c>
      <c r="F78" s="16" t="s">
        <v>19</v>
      </c>
      <c r="G78" s="7" t="n">
        <v>480</v>
      </c>
      <c r="H78" s="6" t="n">
        <v>296.3</v>
      </c>
      <c r="I78" s="6" t="n">
        <v>-142224</v>
      </c>
      <c r="J78" s="6" t="n">
        <v>-0</v>
      </c>
      <c r="K78" s="6" t="n">
        <v>-0</v>
      </c>
      <c r="L78" s="6" t="n">
        <v>-0</v>
      </c>
      <c r="M78" s="6"/>
      <c r="N78" s="6" t="s">
        <f>=I78+J78+K78+L78</f>
      </c>
      <c r="O78" s="6"/>
      <c r="P78" s="16"/>
    </row>
    <row collapsed="false" customFormat="false" customHeight="false" hidden="false" ht="12.1" outlineLevel="0" r="79">
      <c r="A79" s="20" t="n">
        <v>45370.741296296</v>
      </c>
      <c r="B79" s="16" t="s">
        <v>21</v>
      </c>
      <c r="C79" s="16" t="s">
        <v>341</v>
      </c>
      <c r="D79" s="16" t="s">
        <v>275</v>
      </c>
      <c r="E79" s="16" t="s">
        <v>17</v>
      </c>
      <c r="F79" s="16" t="s">
        <v>19</v>
      </c>
      <c r="G79" s="7" t="n">
        <v>90</v>
      </c>
      <c r="H79" s="6" t="n">
        <v>296.3</v>
      </c>
      <c r="I79" s="6" t="n">
        <v>-26667</v>
      </c>
      <c r="J79" s="6" t="n">
        <v>-0</v>
      </c>
      <c r="K79" s="6" t="n">
        <v>-0</v>
      </c>
      <c r="L79" s="6" t="n">
        <v>-0</v>
      </c>
      <c r="M79" s="6"/>
      <c r="N79" s="6" t="s">
        <f>=I79+J79+K79+L79</f>
      </c>
      <c r="O79" s="6"/>
      <c r="P79" s="16"/>
    </row>
    <row collapsed="false" customFormat="false" customHeight="false" hidden="false" ht="12.1" outlineLevel="0" r="80">
      <c r="A80" s="20" t="n">
        <v>45370.741574074</v>
      </c>
      <c r="B80" s="16" t="s">
        <v>39</v>
      </c>
      <c r="C80" s="16" t="s">
        <v>342</v>
      </c>
      <c r="D80" s="16" t="s">
        <v>275</v>
      </c>
      <c r="E80" s="16" t="s">
        <v>17</v>
      </c>
      <c r="F80" s="16" t="s">
        <v>19</v>
      </c>
      <c r="G80" s="7" t="n">
        <v>450</v>
      </c>
      <c r="H80" s="6" t="n">
        <v>208.94</v>
      </c>
      <c r="I80" s="6" t="n">
        <v>-94023</v>
      </c>
      <c r="J80" s="6" t="n">
        <v>-0</v>
      </c>
      <c r="K80" s="6" t="n">
        <v>-0</v>
      </c>
      <c r="L80" s="6" t="n">
        <v>-0</v>
      </c>
      <c r="M80" s="6"/>
      <c r="N80" s="6" t="s">
        <f>=I80+J80+K80+L80</f>
      </c>
      <c r="O80" s="6"/>
      <c r="P80" s="16"/>
    </row>
    <row collapsed="false" customFormat="false" customHeight="false" hidden="false" ht="12.1" outlineLevel="0" r="81">
      <c r="A81" s="20" t="n">
        <v>45370.741875</v>
      </c>
      <c r="B81" s="16" t="s">
        <v>62</v>
      </c>
      <c r="C81" s="16" t="s">
        <v>343</v>
      </c>
      <c r="D81" s="16" t="s">
        <v>275</v>
      </c>
      <c r="E81" s="16" t="s">
        <v>17</v>
      </c>
      <c r="F81" s="16" t="s">
        <v>19</v>
      </c>
      <c r="G81" s="7" t="n">
        <v>20</v>
      </c>
      <c r="H81" s="6" t="n">
        <v>1716</v>
      </c>
      <c r="I81" s="6" t="n">
        <v>-34320</v>
      </c>
      <c r="J81" s="6" t="n">
        <v>-0</v>
      </c>
      <c r="K81" s="6" t="n">
        <v>-0</v>
      </c>
      <c r="L81" s="6" t="n">
        <v>-0</v>
      </c>
      <c r="M81" s="6"/>
      <c r="N81" s="6" t="s">
        <f>=I81+J81+K81+L81</f>
      </c>
      <c r="O81" s="6"/>
      <c r="P81" s="16"/>
    </row>
    <row collapsed="false" customFormat="false" customHeight="false" hidden="false" ht="12.1" outlineLevel="0" r="82">
      <c r="A82" s="20" t="n">
        <v>45370.741875</v>
      </c>
      <c r="B82" s="16" t="s">
        <v>62</v>
      </c>
      <c r="C82" s="16" t="s">
        <v>343</v>
      </c>
      <c r="D82" s="16" t="s">
        <v>275</v>
      </c>
      <c r="E82" s="16" t="s">
        <v>17</v>
      </c>
      <c r="F82" s="16" t="s">
        <v>19</v>
      </c>
      <c r="G82" s="7" t="n">
        <v>41</v>
      </c>
      <c r="H82" s="6" t="n">
        <v>1716.2</v>
      </c>
      <c r="I82" s="6" t="n">
        <v>-70364.2</v>
      </c>
      <c r="J82" s="6" t="n">
        <v>-0</v>
      </c>
      <c r="K82" s="6" t="n">
        <v>-0</v>
      </c>
      <c r="L82" s="6" t="n">
        <v>-0</v>
      </c>
      <c r="M82" s="6"/>
      <c r="N82" s="6" t="s">
        <f>=I82+J82+K82+L82</f>
      </c>
      <c r="O82" s="6"/>
      <c r="P82" s="16"/>
    </row>
    <row collapsed="false" customFormat="false" customHeight="false" hidden="false" ht="12.1" outlineLevel="0" r="83">
      <c r="A83" s="20" t="n">
        <v>45370.742384259</v>
      </c>
      <c r="B83" s="16" t="s">
        <v>51</v>
      </c>
      <c r="C83" s="16" t="s">
        <v>344</v>
      </c>
      <c r="D83" s="16" t="s">
        <v>275</v>
      </c>
      <c r="E83" s="16" t="s">
        <v>17</v>
      </c>
      <c r="F83" s="16" t="s">
        <v>19</v>
      </c>
      <c r="G83" s="7" t="n">
        <v>530</v>
      </c>
      <c r="H83" s="6" t="n">
        <v>205.84</v>
      </c>
      <c r="I83" s="6" t="n">
        <v>-109095.2</v>
      </c>
      <c r="J83" s="6" t="n">
        <v>-0</v>
      </c>
      <c r="K83" s="6" t="n">
        <v>-0</v>
      </c>
      <c r="L83" s="6" t="n">
        <v>-0</v>
      </c>
      <c r="M83" s="6"/>
      <c r="N83" s="6" t="s">
        <f>=I83+J83+K83+L83</f>
      </c>
      <c r="O83" s="6"/>
      <c r="P83" s="16"/>
    </row>
    <row collapsed="false" customFormat="false" customHeight="false" hidden="false" ht="12.1" outlineLevel="0" r="84">
      <c r="A84" s="20" t="n">
        <v>45370.743599537</v>
      </c>
      <c r="B84" s="16" t="s">
        <v>27</v>
      </c>
      <c r="C84" s="16" t="s">
        <v>345</v>
      </c>
      <c r="D84" s="16" t="s">
        <v>275</v>
      </c>
      <c r="E84" s="16" t="s">
        <v>17</v>
      </c>
      <c r="F84" s="16" t="s">
        <v>19</v>
      </c>
      <c r="G84" s="7" t="n">
        <v>10</v>
      </c>
      <c r="H84" s="6" t="n">
        <v>228</v>
      </c>
      <c r="I84" s="6" t="n">
        <v>-2280</v>
      </c>
      <c r="J84" s="6" t="n">
        <v>-0</v>
      </c>
      <c r="K84" s="6" t="n">
        <v>-0</v>
      </c>
      <c r="L84" s="6" t="n">
        <v>-0</v>
      </c>
      <c r="M84" s="6"/>
      <c r="N84" s="6" t="s">
        <f>=I84+J84+K84+L84</f>
      </c>
      <c r="O84" s="6"/>
      <c r="P84" s="16"/>
    </row>
    <row collapsed="false" customFormat="false" customHeight="false" hidden="false" ht="12.1" outlineLevel="0" r="85">
      <c r="A85" s="20" t="n">
        <v>45370.743599537</v>
      </c>
      <c r="B85" s="16" t="s">
        <v>27</v>
      </c>
      <c r="C85" s="16" t="s">
        <v>345</v>
      </c>
      <c r="D85" s="16" t="s">
        <v>275</v>
      </c>
      <c r="E85" s="16" t="s">
        <v>17</v>
      </c>
      <c r="F85" s="16" t="s">
        <v>19</v>
      </c>
      <c r="G85" s="7" t="n">
        <v>90</v>
      </c>
      <c r="H85" s="6" t="n">
        <v>228</v>
      </c>
      <c r="I85" s="6" t="n">
        <v>-20520</v>
      </c>
      <c r="J85" s="6" t="n">
        <v>-0</v>
      </c>
      <c r="K85" s="6" t="n">
        <v>-0</v>
      </c>
      <c r="L85" s="6" t="n">
        <v>-0</v>
      </c>
      <c r="M85" s="6"/>
      <c r="N85" s="6" t="s">
        <f>=I85+J85+K85+L85</f>
      </c>
      <c r="O85" s="6"/>
      <c r="P85" s="16"/>
    </row>
    <row collapsed="false" customFormat="false" customHeight="false" hidden="false" ht="12.1" outlineLevel="0" r="86">
      <c r="A86" s="20" t="n">
        <v>45370.743599537</v>
      </c>
      <c r="B86" s="16" t="s">
        <v>27</v>
      </c>
      <c r="C86" s="16" t="s">
        <v>345</v>
      </c>
      <c r="D86" s="16" t="s">
        <v>275</v>
      </c>
      <c r="E86" s="16" t="s">
        <v>17</v>
      </c>
      <c r="F86" s="16" t="s">
        <v>19</v>
      </c>
      <c r="G86" s="7" t="n">
        <v>40</v>
      </c>
      <c r="H86" s="6" t="n">
        <v>228.2</v>
      </c>
      <c r="I86" s="6" t="n">
        <v>-9128</v>
      </c>
      <c r="J86" s="6" t="n">
        <v>-0</v>
      </c>
      <c r="K86" s="6" t="n">
        <v>-0</v>
      </c>
      <c r="L86" s="6" t="n">
        <v>-0</v>
      </c>
      <c r="M86" s="6"/>
      <c r="N86" s="6" t="s">
        <f>=I86+J86+K86+L86</f>
      </c>
      <c r="O86" s="6"/>
      <c r="P86" s="16"/>
    </row>
    <row collapsed="false" customFormat="false" customHeight="false" hidden="false" ht="12.1" outlineLevel="0" r="87">
      <c r="A87" s="25" t="n">
        <v>45371</v>
      </c>
      <c r="B87" s="26" t="s">
        <v>317</v>
      </c>
      <c r="C87" s="26" t="s">
        <v>329</v>
      </c>
      <c r="D87" s="26" t="s">
        <v>317</v>
      </c>
      <c r="E87" s="26" t="s">
        <v>317</v>
      </c>
      <c r="F87" s="26" t="s">
        <v>19</v>
      </c>
      <c r="G87" s="27" t="n">
        <v>1</v>
      </c>
      <c r="H87" s="28" t="n">
        <v>-2.38</v>
      </c>
      <c r="I87" s="28" t="n">
        <v>-2.38</v>
      </c>
      <c r="J87" s="28" t="n">
        <v>0</v>
      </c>
      <c r="K87" s="28" t="n">
        <v>-0</v>
      </c>
      <c r="L87" s="28" t="n">
        <v>-0</v>
      </c>
      <c r="M87" s="28"/>
      <c r="N87" s="6" t="s">
        <f>=I87+J87+K87+L87</f>
      </c>
      <c r="O87" s="28"/>
      <c r="P87" s="26"/>
    </row>
    <row collapsed="false" customFormat="false" customHeight="false" hidden="false" ht="12.1" outlineLevel="0" r="88">
      <c r="A88" s="25" t="n">
        <v>45371</v>
      </c>
      <c r="B88" s="26" t="s">
        <v>317</v>
      </c>
      <c r="C88" s="26" t="s">
        <v>329</v>
      </c>
      <c r="D88" s="26" t="s">
        <v>317</v>
      </c>
      <c r="E88" s="26" t="s">
        <v>317</v>
      </c>
      <c r="F88" s="26" t="s">
        <v>19</v>
      </c>
      <c r="G88" s="27" t="n">
        <v>1</v>
      </c>
      <c r="H88" s="28" t="n">
        <v>-16.83</v>
      </c>
      <c r="I88" s="28" t="n">
        <v>-16.83</v>
      </c>
      <c r="J88" s="28" t="n">
        <v>0</v>
      </c>
      <c r="K88" s="28" t="n">
        <v>-0</v>
      </c>
      <c r="L88" s="28" t="n">
        <v>-0</v>
      </c>
      <c r="M88" s="28"/>
      <c r="N88" s="6" t="s">
        <f>=I88+J88+K88+L88</f>
      </c>
      <c r="O88" s="28"/>
      <c r="P88" s="26"/>
    </row>
    <row collapsed="false" customFormat="false" customHeight="false" hidden="false" ht="12.1" outlineLevel="0" r="89">
      <c r="A89" s="25" t="n">
        <v>45371</v>
      </c>
      <c r="B89" s="26" t="s">
        <v>317</v>
      </c>
      <c r="C89" s="26" t="s">
        <v>329</v>
      </c>
      <c r="D89" s="26" t="s">
        <v>317</v>
      </c>
      <c r="E89" s="26" t="s">
        <v>317</v>
      </c>
      <c r="F89" s="26" t="s">
        <v>19</v>
      </c>
      <c r="G89" s="27" t="n">
        <v>1</v>
      </c>
      <c r="H89" s="28" t="n">
        <v>-33.35</v>
      </c>
      <c r="I89" s="28" t="n">
        <v>-33.35</v>
      </c>
      <c r="J89" s="28" t="n">
        <v>0</v>
      </c>
      <c r="K89" s="28" t="n">
        <v>-0</v>
      </c>
      <c r="L89" s="28" t="n">
        <v>-0</v>
      </c>
      <c r="M89" s="28"/>
      <c r="N89" s="6" t="s">
        <f>=I89+J89+K89+L89</f>
      </c>
      <c r="O89" s="28"/>
      <c r="P89" s="26"/>
    </row>
    <row collapsed="false" customFormat="false" customHeight="false" hidden="false" ht="12.1" outlineLevel="0" r="90">
      <c r="A90" s="25" t="n">
        <v>45371</v>
      </c>
      <c r="B90" s="26" t="s">
        <v>317</v>
      </c>
      <c r="C90" s="26" t="s">
        <v>329</v>
      </c>
      <c r="D90" s="26" t="s">
        <v>317</v>
      </c>
      <c r="E90" s="26" t="s">
        <v>317</v>
      </c>
      <c r="F90" s="26" t="s">
        <v>19</v>
      </c>
      <c r="G90" s="27" t="n">
        <v>1</v>
      </c>
      <c r="H90" s="28" t="n">
        <v>-31.11</v>
      </c>
      <c r="I90" s="28" t="n">
        <v>-31.11</v>
      </c>
      <c r="J90" s="28" t="n">
        <v>0</v>
      </c>
      <c r="K90" s="28" t="n">
        <v>-0</v>
      </c>
      <c r="L90" s="28" t="n">
        <v>-0</v>
      </c>
      <c r="M90" s="28"/>
      <c r="N90" s="6" t="s">
        <f>=I90+J90+K90+L90</f>
      </c>
      <c r="O90" s="28"/>
      <c r="P90" s="26"/>
    </row>
    <row collapsed="false" customFormat="false" customHeight="false" hidden="false" ht="12.1" outlineLevel="0" r="91">
      <c r="A91" s="25" t="n">
        <v>45371</v>
      </c>
      <c r="B91" s="26" t="s">
        <v>317</v>
      </c>
      <c r="C91" s="26" t="s">
        <v>329</v>
      </c>
      <c r="D91" s="26" t="s">
        <v>317</v>
      </c>
      <c r="E91" s="26" t="s">
        <v>317</v>
      </c>
      <c r="F91" s="26" t="s">
        <v>19</v>
      </c>
      <c r="G91" s="27" t="n">
        <v>1</v>
      </c>
      <c r="H91" s="28" t="n">
        <v>-57.03</v>
      </c>
      <c r="I91" s="28" t="n">
        <v>-57.03</v>
      </c>
      <c r="J91" s="28" t="n">
        <v>0</v>
      </c>
      <c r="K91" s="28" t="n">
        <v>-0</v>
      </c>
      <c r="L91" s="28" t="n">
        <v>-0</v>
      </c>
      <c r="M91" s="28"/>
      <c r="N91" s="6" t="s">
        <f>=I91+J91+K91+L91</f>
      </c>
      <c r="O91" s="28"/>
      <c r="P91" s="26"/>
    </row>
    <row collapsed="false" customFormat="false" customHeight="false" hidden="false" ht="12.1" outlineLevel="0" r="92">
      <c r="A92" s="25" t="n">
        <v>45371</v>
      </c>
      <c r="B92" s="26" t="s">
        <v>317</v>
      </c>
      <c r="C92" s="26" t="s">
        <v>329</v>
      </c>
      <c r="D92" s="26" t="s">
        <v>317</v>
      </c>
      <c r="E92" s="26" t="s">
        <v>317</v>
      </c>
      <c r="F92" s="26" t="s">
        <v>19</v>
      </c>
      <c r="G92" s="27" t="n">
        <v>1</v>
      </c>
      <c r="H92" s="28" t="n">
        <v>-31.95</v>
      </c>
      <c r="I92" s="28" t="n">
        <v>-31.95</v>
      </c>
      <c r="J92" s="28" t="n">
        <v>0</v>
      </c>
      <c r="K92" s="28" t="n">
        <v>-0</v>
      </c>
      <c r="L92" s="28" t="n">
        <v>-0</v>
      </c>
      <c r="M92" s="28"/>
      <c r="N92" s="6" t="s">
        <f>=I92+J92+K92+L92</f>
      </c>
      <c r="O92" s="28"/>
      <c r="P92" s="26"/>
    </row>
    <row collapsed="false" customFormat="false" customHeight="false" hidden="false" ht="12.1" outlineLevel="0" r="93">
      <c r="A93" s="25" t="n">
        <v>45371</v>
      </c>
      <c r="B93" s="26" t="s">
        <v>317</v>
      </c>
      <c r="C93" s="26" t="s">
        <v>329</v>
      </c>
      <c r="D93" s="26" t="s">
        <v>317</v>
      </c>
      <c r="E93" s="26" t="s">
        <v>317</v>
      </c>
      <c r="F93" s="26" t="s">
        <v>19</v>
      </c>
      <c r="G93" s="27" t="n">
        <v>1</v>
      </c>
      <c r="H93" s="28" t="n">
        <v>-14.96</v>
      </c>
      <c r="I93" s="28" t="n">
        <v>-14.96</v>
      </c>
      <c r="J93" s="28" t="n">
        <v>0</v>
      </c>
      <c r="K93" s="28" t="n">
        <v>-0</v>
      </c>
      <c r="L93" s="28" t="n">
        <v>-0</v>
      </c>
      <c r="M93" s="28"/>
      <c r="N93" s="6" t="s">
        <f>=I93+J93+K93+L93</f>
      </c>
      <c r="O93" s="28"/>
      <c r="P93" s="26"/>
    </row>
    <row collapsed="false" customFormat="false" customHeight="false" hidden="false" ht="12.1" outlineLevel="0" r="94">
      <c r="A94" s="25" t="n">
        <v>45371</v>
      </c>
      <c r="B94" s="26" t="s">
        <v>317</v>
      </c>
      <c r="C94" s="26" t="s">
        <v>329</v>
      </c>
      <c r="D94" s="26" t="s">
        <v>317</v>
      </c>
      <c r="E94" s="26" t="s">
        <v>317</v>
      </c>
      <c r="F94" s="26" t="s">
        <v>19</v>
      </c>
      <c r="G94" s="27" t="n">
        <v>1</v>
      </c>
      <c r="H94" s="28" t="n">
        <v>-17.29</v>
      </c>
      <c r="I94" s="28" t="n">
        <v>-17.29</v>
      </c>
      <c r="J94" s="28" t="n">
        <v>0</v>
      </c>
      <c r="K94" s="28" t="n">
        <v>-0</v>
      </c>
      <c r="L94" s="28" t="n">
        <v>-0</v>
      </c>
      <c r="M94" s="28"/>
      <c r="N94" s="6" t="s">
        <f>=I94+J94+K94+L94</f>
      </c>
      <c r="O94" s="28"/>
      <c r="P94" s="26"/>
    </row>
    <row collapsed="false" customFormat="false" customHeight="false" hidden="false" ht="12.1" outlineLevel="0" r="95">
      <c r="A95" s="25" t="n">
        <v>45371</v>
      </c>
      <c r="B95" s="26" t="s">
        <v>317</v>
      </c>
      <c r="C95" s="26" t="s">
        <v>329</v>
      </c>
      <c r="D95" s="26" t="s">
        <v>317</v>
      </c>
      <c r="E95" s="26" t="s">
        <v>317</v>
      </c>
      <c r="F95" s="26" t="s">
        <v>19</v>
      </c>
      <c r="G95" s="27" t="n">
        <v>1</v>
      </c>
      <c r="H95" s="28" t="n">
        <v>-4.66</v>
      </c>
      <c r="I95" s="28" t="n">
        <v>-4.66</v>
      </c>
      <c r="J95" s="28" t="n">
        <v>0</v>
      </c>
      <c r="K95" s="28" t="n">
        <v>-0</v>
      </c>
      <c r="L95" s="28" t="n">
        <v>-0</v>
      </c>
      <c r="M95" s="28"/>
      <c r="N95" s="6" t="s">
        <f>=I95+J95+K95+L95</f>
      </c>
      <c r="O95" s="28"/>
      <c r="P95" s="26"/>
    </row>
    <row collapsed="false" customFormat="false" customHeight="false" hidden="false" ht="12.1" outlineLevel="0" r="96">
      <c r="A96" s="25" t="n">
        <v>45371</v>
      </c>
      <c r="B96" s="26" t="s">
        <v>317</v>
      </c>
      <c r="C96" s="26" t="s">
        <v>329</v>
      </c>
      <c r="D96" s="26" t="s">
        <v>317</v>
      </c>
      <c r="E96" s="26" t="s">
        <v>317</v>
      </c>
      <c r="F96" s="26" t="s">
        <v>19</v>
      </c>
      <c r="G96" s="27" t="n">
        <v>1</v>
      </c>
      <c r="H96" s="28" t="n">
        <v>-21.81</v>
      </c>
      <c r="I96" s="28" t="n">
        <v>-21.81</v>
      </c>
      <c r="J96" s="28" t="n">
        <v>0</v>
      </c>
      <c r="K96" s="28" t="n">
        <v>-0</v>
      </c>
      <c r="L96" s="28" t="n">
        <v>-0</v>
      </c>
      <c r="M96" s="28"/>
      <c r="N96" s="6" t="s">
        <f>=I96+J96+K96+L96</f>
      </c>
      <c r="O96" s="28"/>
      <c r="P96" s="26"/>
    </row>
    <row collapsed="false" customFormat="false" customHeight="false" hidden="false" ht="12.1" outlineLevel="0" r="97">
      <c r="A97" s="25" t="n">
        <v>45371</v>
      </c>
      <c r="B97" s="26" t="s">
        <v>317</v>
      </c>
      <c r="C97" s="26" t="s">
        <v>329</v>
      </c>
      <c r="D97" s="26" t="s">
        <v>317</v>
      </c>
      <c r="E97" s="26" t="s">
        <v>317</v>
      </c>
      <c r="F97" s="26" t="s">
        <v>19</v>
      </c>
      <c r="G97" s="27" t="n">
        <v>1</v>
      </c>
      <c r="H97" s="28" t="n">
        <v>-41.2</v>
      </c>
      <c r="I97" s="28" t="n">
        <v>-41.2</v>
      </c>
      <c r="J97" s="28" t="n">
        <v>0</v>
      </c>
      <c r="K97" s="28" t="n">
        <v>-0</v>
      </c>
      <c r="L97" s="28" t="n">
        <v>-0</v>
      </c>
      <c r="M97" s="28"/>
      <c r="N97" s="6" t="s">
        <f>=I97+J97+K97+L97</f>
      </c>
      <c r="O97" s="28"/>
      <c r="P97" s="26"/>
    </row>
    <row collapsed="false" customFormat="false" customHeight="false" hidden="false" ht="12.1" outlineLevel="0" r="98">
      <c r="A98" s="25" t="n">
        <v>45371</v>
      </c>
      <c r="B98" s="26" t="s">
        <v>317</v>
      </c>
      <c r="C98" s="26" t="s">
        <v>329</v>
      </c>
      <c r="D98" s="26" t="s">
        <v>317</v>
      </c>
      <c r="E98" s="26" t="s">
        <v>317</v>
      </c>
      <c r="F98" s="26" t="s">
        <v>19</v>
      </c>
      <c r="G98" s="27" t="n">
        <v>1</v>
      </c>
      <c r="H98" s="28" t="n">
        <v>-3.23</v>
      </c>
      <c r="I98" s="28" t="n">
        <v>-3.23</v>
      </c>
      <c r="J98" s="28" t="n">
        <v>0</v>
      </c>
      <c r="K98" s="28" t="n">
        <v>-0</v>
      </c>
      <c r="L98" s="28" t="n">
        <v>-0</v>
      </c>
      <c r="M98" s="28"/>
      <c r="N98" s="6" t="s">
        <f>=I98+J98+K98+L98</f>
      </c>
      <c r="O98" s="28"/>
      <c r="P98" s="26"/>
    </row>
    <row collapsed="false" customFormat="false" customHeight="false" hidden="false" ht="12.1" outlineLevel="0" r="99">
      <c r="A99" s="25" t="n">
        <v>45371</v>
      </c>
      <c r="B99" s="26" t="s">
        <v>317</v>
      </c>
      <c r="C99" s="26" t="s">
        <v>329</v>
      </c>
      <c r="D99" s="26" t="s">
        <v>317</v>
      </c>
      <c r="E99" s="26" t="s">
        <v>317</v>
      </c>
      <c r="F99" s="26" t="s">
        <v>19</v>
      </c>
      <c r="G99" s="27" t="n">
        <v>1</v>
      </c>
      <c r="H99" s="28" t="n">
        <v>-9.2</v>
      </c>
      <c r="I99" s="28" t="n">
        <v>-9.2</v>
      </c>
      <c r="J99" s="28" t="n">
        <v>0</v>
      </c>
      <c r="K99" s="28" t="n">
        <v>-0</v>
      </c>
      <c r="L99" s="28" t="n">
        <v>-0</v>
      </c>
      <c r="M99" s="28"/>
      <c r="N99" s="6" t="s">
        <f>=I99+J99+K99+L99</f>
      </c>
      <c r="O99" s="28"/>
      <c r="P99" s="26"/>
    </row>
    <row collapsed="false" customFormat="false" customHeight="false" hidden="false" ht="12.1" outlineLevel="0" r="100">
      <c r="A100" s="25" t="n">
        <v>45371</v>
      </c>
      <c r="B100" s="26" t="s">
        <v>317</v>
      </c>
      <c r="C100" s="26" t="s">
        <v>329</v>
      </c>
      <c r="D100" s="26" t="s">
        <v>317</v>
      </c>
      <c r="E100" s="26" t="s">
        <v>317</v>
      </c>
      <c r="F100" s="26" t="s">
        <v>19</v>
      </c>
      <c r="G100" s="27" t="n">
        <v>1</v>
      </c>
      <c r="H100" s="28" t="n">
        <v>-5.98</v>
      </c>
      <c r="I100" s="28" t="n">
        <v>-5.98</v>
      </c>
      <c r="J100" s="28" t="n">
        <v>0</v>
      </c>
      <c r="K100" s="28" t="n">
        <v>-0</v>
      </c>
      <c r="L100" s="28" t="n">
        <v>-0</v>
      </c>
      <c r="M100" s="28"/>
      <c r="N100" s="6" t="s">
        <f>=I100+J100+K100+L100</f>
      </c>
      <c r="O100" s="28"/>
      <c r="P100" s="26"/>
    </row>
    <row collapsed="false" customFormat="false" customHeight="false" hidden="false" ht="12.1" outlineLevel="0" r="101">
      <c r="A101" s="25" t="n">
        <v>45371</v>
      </c>
      <c r="B101" s="26" t="s">
        <v>317</v>
      </c>
      <c r="C101" s="26" t="s">
        <v>329</v>
      </c>
      <c r="D101" s="26" t="s">
        <v>317</v>
      </c>
      <c r="E101" s="26" t="s">
        <v>317</v>
      </c>
      <c r="F101" s="26" t="s">
        <v>19</v>
      </c>
      <c r="G101" s="27" t="n">
        <v>1</v>
      </c>
      <c r="H101" s="28" t="n">
        <v>-13.96</v>
      </c>
      <c r="I101" s="28" t="n">
        <v>-13.96</v>
      </c>
      <c r="J101" s="28" t="n">
        <v>0</v>
      </c>
      <c r="K101" s="28" t="n">
        <v>-0</v>
      </c>
      <c r="L101" s="28" t="n">
        <v>-0</v>
      </c>
      <c r="M101" s="28"/>
      <c r="N101" s="6" t="s">
        <f>=I101+J101+K101+L101</f>
      </c>
      <c r="O101" s="28"/>
      <c r="P101" s="26"/>
    </row>
    <row collapsed="false" customFormat="false" customHeight="false" hidden="false" ht="12.1" outlineLevel="0" r="102">
      <c r="A102" s="25" t="n">
        <v>45371</v>
      </c>
      <c r="B102" s="26" t="s">
        <v>317</v>
      </c>
      <c r="C102" s="26" t="s">
        <v>329</v>
      </c>
      <c r="D102" s="26" t="s">
        <v>317</v>
      </c>
      <c r="E102" s="26" t="s">
        <v>317</v>
      </c>
      <c r="F102" s="26" t="s">
        <v>19</v>
      </c>
      <c r="G102" s="27" t="n">
        <v>1</v>
      </c>
      <c r="H102" s="28" t="n">
        <v>-21.83</v>
      </c>
      <c r="I102" s="28" t="n">
        <v>-21.83</v>
      </c>
      <c r="J102" s="28" t="n">
        <v>0</v>
      </c>
      <c r="K102" s="28" t="n">
        <v>-0</v>
      </c>
      <c r="L102" s="28" t="n">
        <v>-0</v>
      </c>
      <c r="M102" s="28"/>
      <c r="N102" s="6" t="s">
        <f>=I102+J102+K102+L102</f>
      </c>
      <c r="O102" s="28"/>
      <c r="P102" s="26"/>
    </row>
    <row collapsed="false" customFormat="false" customHeight="false" hidden="false" ht="12.1" outlineLevel="0" r="103">
      <c r="A103" s="25" t="n">
        <v>45371</v>
      </c>
      <c r="B103" s="26" t="s">
        <v>317</v>
      </c>
      <c r="C103" s="26" t="s">
        <v>329</v>
      </c>
      <c r="D103" s="26" t="s">
        <v>317</v>
      </c>
      <c r="E103" s="26" t="s">
        <v>317</v>
      </c>
      <c r="F103" s="26" t="s">
        <v>19</v>
      </c>
      <c r="G103" s="27" t="n">
        <v>1</v>
      </c>
      <c r="H103" s="28" t="n">
        <v>-5.27</v>
      </c>
      <c r="I103" s="28" t="n">
        <v>-5.27</v>
      </c>
      <c r="J103" s="28" t="n">
        <v>0</v>
      </c>
      <c r="K103" s="28" t="n">
        <v>-0</v>
      </c>
      <c r="L103" s="28" t="n">
        <v>-0</v>
      </c>
      <c r="M103" s="28"/>
      <c r="N103" s="6" t="s">
        <f>=I103+J103+K103+L103</f>
      </c>
      <c r="O103" s="28"/>
      <c r="P103" s="26"/>
    </row>
    <row collapsed="false" customFormat="false" customHeight="false" hidden="false" ht="12.1" outlineLevel="0" r="104">
      <c r="A104" s="25" t="n">
        <v>45371</v>
      </c>
      <c r="B104" s="26" t="s">
        <v>317</v>
      </c>
      <c r="C104" s="26" t="s">
        <v>329</v>
      </c>
      <c r="D104" s="26" t="s">
        <v>317</v>
      </c>
      <c r="E104" s="26" t="s">
        <v>317</v>
      </c>
      <c r="F104" s="26" t="s">
        <v>19</v>
      </c>
      <c r="G104" s="27" t="n">
        <v>1</v>
      </c>
      <c r="H104" s="28" t="n">
        <v>-49.53</v>
      </c>
      <c r="I104" s="28" t="n">
        <v>-49.53</v>
      </c>
      <c r="J104" s="28" t="n">
        <v>0</v>
      </c>
      <c r="K104" s="28" t="n">
        <v>-0</v>
      </c>
      <c r="L104" s="28" t="n">
        <v>-0</v>
      </c>
      <c r="M104" s="28"/>
      <c r="N104" s="6" t="s">
        <f>=I104+J104+K104+L104</f>
      </c>
      <c r="O104" s="28"/>
      <c r="P104" s="26"/>
    </row>
    <row collapsed="false" customFormat="false" customHeight="false" hidden="false" ht="12.1" outlineLevel="0" r="105">
      <c r="A105" s="25" t="n">
        <v>45371</v>
      </c>
      <c r="B105" s="26" t="s">
        <v>317</v>
      </c>
      <c r="C105" s="26" t="s">
        <v>329</v>
      </c>
      <c r="D105" s="26" t="s">
        <v>317</v>
      </c>
      <c r="E105" s="26" t="s">
        <v>317</v>
      </c>
      <c r="F105" s="26" t="s">
        <v>19</v>
      </c>
      <c r="G105" s="27" t="n">
        <v>1</v>
      </c>
      <c r="H105" s="28" t="n">
        <v>-6.16</v>
      </c>
      <c r="I105" s="28" t="n">
        <v>-6.16</v>
      </c>
      <c r="J105" s="28" t="n">
        <v>0</v>
      </c>
      <c r="K105" s="28" t="n">
        <v>-0</v>
      </c>
      <c r="L105" s="28" t="n">
        <v>-0</v>
      </c>
      <c r="M105" s="28"/>
      <c r="N105" s="6" t="s">
        <f>=I105+J105+K105+L105</f>
      </c>
      <c r="O105" s="28"/>
      <c r="P105" s="26"/>
    </row>
    <row collapsed="false" customFormat="false" customHeight="false" hidden="false" ht="12.1" outlineLevel="0" r="106">
      <c r="A106" s="25" t="n">
        <v>45371</v>
      </c>
      <c r="B106" s="26" t="s">
        <v>317</v>
      </c>
      <c r="C106" s="26" t="s">
        <v>329</v>
      </c>
      <c r="D106" s="26" t="s">
        <v>317</v>
      </c>
      <c r="E106" s="26" t="s">
        <v>317</v>
      </c>
      <c r="F106" s="26" t="s">
        <v>19</v>
      </c>
      <c r="G106" s="27" t="n">
        <v>1</v>
      </c>
      <c r="H106" s="28" t="n">
        <v>-10.3</v>
      </c>
      <c r="I106" s="28" t="n">
        <v>-10.3</v>
      </c>
      <c r="J106" s="28" t="n">
        <v>0</v>
      </c>
      <c r="K106" s="28" t="n">
        <v>-0</v>
      </c>
      <c r="L106" s="28" t="n">
        <v>-0</v>
      </c>
      <c r="M106" s="28"/>
      <c r="N106" s="6" t="s">
        <f>=I106+J106+K106+L106</f>
      </c>
      <c r="O106" s="28"/>
      <c r="P106" s="26"/>
    </row>
    <row collapsed="false" customFormat="false" customHeight="false" hidden="false" ht="12.1" outlineLevel="0" r="107">
      <c r="A107" s="25" t="n">
        <v>45371</v>
      </c>
      <c r="B107" s="26" t="s">
        <v>317</v>
      </c>
      <c r="C107" s="26" t="s">
        <v>329</v>
      </c>
      <c r="D107" s="26" t="s">
        <v>317</v>
      </c>
      <c r="E107" s="26" t="s">
        <v>317</v>
      </c>
      <c r="F107" s="26" t="s">
        <v>19</v>
      </c>
      <c r="G107" s="27" t="n">
        <v>1</v>
      </c>
      <c r="H107" s="28" t="n">
        <v>-28.12</v>
      </c>
      <c r="I107" s="28" t="n">
        <v>-28.12</v>
      </c>
      <c r="J107" s="28" t="n">
        <v>0</v>
      </c>
      <c r="K107" s="28" t="n">
        <v>-0</v>
      </c>
      <c r="L107" s="28" t="n">
        <v>-0</v>
      </c>
      <c r="M107" s="28"/>
      <c r="N107" s="6" t="s">
        <f>=I107+J107+K107+L107</f>
      </c>
      <c r="O107" s="28"/>
      <c r="P107" s="26"/>
    </row>
    <row collapsed="false" customFormat="false" customHeight="false" hidden="false" ht="12.1" outlineLevel="0" r="108">
      <c r="A108" s="25" t="n">
        <v>45371</v>
      </c>
      <c r="B108" s="26" t="s">
        <v>317</v>
      </c>
      <c r="C108" s="26" t="s">
        <v>329</v>
      </c>
      <c r="D108" s="26" t="s">
        <v>317</v>
      </c>
      <c r="E108" s="26" t="s">
        <v>317</v>
      </c>
      <c r="F108" s="26" t="s">
        <v>19</v>
      </c>
      <c r="G108" s="27" t="n">
        <v>1</v>
      </c>
      <c r="H108" s="28" t="n">
        <v>-32.73</v>
      </c>
      <c r="I108" s="28" t="n">
        <v>-32.73</v>
      </c>
      <c r="J108" s="28" t="n">
        <v>0</v>
      </c>
      <c r="K108" s="28" t="n">
        <v>-0</v>
      </c>
      <c r="L108" s="28" t="n">
        <v>-0</v>
      </c>
      <c r="M108" s="28"/>
      <c r="N108" s="6" t="s">
        <f>=I108+J108+K108+L108</f>
      </c>
      <c r="O108" s="28"/>
      <c r="P108" s="26"/>
    </row>
    <row collapsed="false" customFormat="false" customHeight="false" hidden="false" ht="12.1" outlineLevel="0" r="109">
      <c r="A109" s="25" t="n">
        <v>45371</v>
      </c>
      <c r="B109" s="26" t="s">
        <v>317</v>
      </c>
      <c r="C109" s="26" t="s">
        <v>329</v>
      </c>
      <c r="D109" s="26" t="s">
        <v>317</v>
      </c>
      <c r="E109" s="26" t="s">
        <v>317</v>
      </c>
      <c r="F109" s="26" t="s">
        <v>19</v>
      </c>
      <c r="G109" s="27" t="n">
        <v>1</v>
      </c>
      <c r="H109" s="28" t="n">
        <v>-2.73</v>
      </c>
      <c r="I109" s="28" t="n">
        <v>-2.73</v>
      </c>
      <c r="J109" s="28" t="n">
        <v>0</v>
      </c>
      <c r="K109" s="28" t="n">
        <v>-0</v>
      </c>
      <c r="L109" s="28" t="n">
        <v>-0</v>
      </c>
      <c r="M109" s="28"/>
      <c r="N109" s="6" t="s">
        <f>=I109+J109+K109+L109</f>
      </c>
      <c r="O109" s="28"/>
      <c r="P109" s="26"/>
    </row>
    <row collapsed="false" customFormat="false" customHeight="false" hidden="false" ht="12.1" outlineLevel="0" r="110">
      <c r="A110" s="25" t="n">
        <v>45371</v>
      </c>
      <c r="B110" s="26" t="s">
        <v>317</v>
      </c>
      <c r="C110" s="26" t="s">
        <v>329</v>
      </c>
      <c r="D110" s="26" t="s">
        <v>317</v>
      </c>
      <c r="E110" s="26" t="s">
        <v>317</v>
      </c>
      <c r="F110" s="26" t="s">
        <v>19</v>
      </c>
      <c r="G110" s="27" t="n">
        <v>1</v>
      </c>
      <c r="H110" s="28" t="n">
        <v>-37.57</v>
      </c>
      <c r="I110" s="28" t="n">
        <v>-37.57</v>
      </c>
      <c r="J110" s="28" t="n">
        <v>0</v>
      </c>
      <c r="K110" s="28" t="n">
        <v>-0</v>
      </c>
      <c r="L110" s="28" t="n">
        <v>-0</v>
      </c>
      <c r="M110" s="28"/>
      <c r="N110" s="6" t="s">
        <f>=I110+J110+K110+L110</f>
      </c>
      <c r="O110" s="28"/>
      <c r="P110" s="26"/>
    </row>
    <row collapsed="false" customFormat="false" customHeight="false" hidden="false" ht="12.1" outlineLevel="0" r="111">
      <c r="A111" s="25" t="n">
        <v>45371</v>
      </c>
      <c r="B111" s="26" t="s">
        <v>317</v>
      </c>
      <c r="C111" s="26" t="s">
        <v>329</v>
      </c>
      <c r="D111" s="26" t="s">
        <v>317</v>
      </c>
      <c r="E111" s="26" t="s">
        <v>317</v>
      </c>
      <c r="F111" s="26" t="s">
        <v>19</v>
      </c>
      <c r="G111" s="27" t="n">
        <v>1</v>
      </c>
      <c r="H111" s="28" t="n">
        <v>-42.66</v>
      </c>
      <c r="I111" s="28" t="n">
        <v>-42.66</v>
      </c>
      <c r="J111" s="28" t="n">
        <v>0</v>
      </c>
      <c r="K111" s="28" t="n">
        <v>-0</v>
      </c>
      <c r="L111" s="28" t="n">
        <v>-0</v>
      </c>
      <c r="M111" s="28"/>
      <c r="N111" s="6" t="s">
        <f>=I111+J111+K111+L111</f>
      </c>
      <c r="O111" s="28"/>
      <c r="P111" s="26"/>
    </row>
    <row collapsed="false" customFormat="false" customHeight="false" hidden="false" ht="12.1" outlineLevel="0" r="112">
      <c r="A112" s="25" t="n">
        <v>45371</v>
      </c>
      <c r="B112" s="26" t="s">
        <v>317</v>
      </c>
      <c r="C112" s="26" t="s">
        <v>329</v>
      </c>
      <c r="D112" s="26" t="s">
        <v>317</v>
      </c>
      <c r="E112" s="26" t="s">
        <v>317</v>
      </c>
      <c r="F112" s="26" t="s">
        <v>19</v>
      </c>
      <c r="G112" s="27" t="n">
        <v>1</v>
      </c>
      <c r="H112" s="28" t="n">
        <v>-21.11</v>
      </c>
      <c r="I112" s="28" t="n">
        <v>-21.11</v>
      </c>
      <c r="J112" s="28" t="n">
        <v>0</v>
      </c>
      <c r="K112" s="28" t="n">
        <v>-0</v>
      </c>
      <c r="L112" s="28" t="n">
        <v>-0</v>
      </c>
      <c r="M112" s="28"/>
      <c r="N112" s="6" t="s">
        <f>=I112+J112+K112+L112</f>
      </c>
      <c r="O112" s="28"/>
      <c r="P112" s="26"/>
    </row>
    <row collapsed="false" customFormat="false" customHeight="false" hidden="false" ht="12.1" outlineLevel="0" r="113">
      <c r="A113" s="25" t="n">
        <v>45371</v>
      </c>
      <c r="B113" s="26" t="s">
        <v>317</v>
      </c>
      <c r="C113" s="26" t="s">
        <v>329</v>
      </c>
      <c r="D113" s="26" t="s">
        <v>317</v>
      </c>
      <c r="E113" s="26" t="s">
        <v>317</v>
      </c>
      <c r="F113" s="26" t="s">
        <v>19</v>
      </c>
      <c r="G113" s="27" t="n">
        <v>1</v>
      </c>
      <c r="H113" s="28" t="n">
        <v>-28.21</v>
      </c>
      <c r="I113" s="28" t="n">
        <v>-28.21</v>
      </c>
      <c r="J113" s="28" t="n">
        <v>0</v>
      </c>
      <c r="K113" s="28" t="n">
        <v>-0</v>
      </c>
      <c r="L113" s="28" t="n">
        <v>-0</v>
      </c>
      <c r="M113" s="28"/>
      <c r="N113" s="6" t="s">
        <f>=I113+J113+K113+L113</f>
      </c>
      <c r="O113" s="28"/>
      <c r="P113" s="26"/>
    </row>
    <row collapsed="false" customFormat="false" customHeight="false" hidden="false" ht="12.1" outlineLevel="0" r="114">
      <c r="A114" s="25" t="n">
        <v>45371</v>
      </c>
      <c r="B114" s="26" t="s">
        <v>317</v>
      </c>
      <c r="C114" s="26" t="s">
        <v>329</v>
      </c>
      <c r="D114" s="26" t="s">
        <v>317</v>
      </c>
      <c r="E114" s="26" t="s">
        <v>317</v>
      </c>
      <c r="F114" s="26" t="s">
        <v>19</v>
      </c>
      <c r="G114" s="27" t="n">
        <v>1</v>
      </c>
      <c r="H114" s="28" t="n">
        <v>-8</v>
      </c>
      <c r="I114" s="28" t="n">
        <v>-8</v>
      </c>
      <c r="J114" s="28" t="n">
        <v>0</v>
      </c>
      <c r="K114" s="28" t="n">
        <v>-0</v>
      </c>
      <c r="L114" s="28" t="n">
        <v>-0</v>
      </c>
      <c r="M114" s="28"/>
      <c r="N114" s="6" t="s">
        <f>=I114+J114+K114+L114</f>
      </c>
      <c r="O114" s="28"/>
      <c r="P114" s="26"/>
    </row>
    <row collapsed="false" customFormat="false" customHeight="false" hidden="false" ht="12.1" outlineLevel="0" r="115">
      <c r="A115" s="25" t="n">
        <v>45371</v>
      </c>
      <c r="B115" s="26" t="s">
        <v>317</v>
      </c>
      <c r="C115" s="26" t="s">
        <v>329</v>
      </c>
      <c r="D115" s="26" t="s">
        <v>317</v>
      </c>
      <c r="E115" s="26" t="s">
        <v>317</v>
      </c>
      <c r="F115" s="26" t="s">
        <v>19</v>
      </c>
      <c r="G115" s="27" t="n">
        <v>1</v>
      </c>
      <c r="H115" s="28" t="n">
        <v>-0.68</v>
      </c>
      <c r="I115" s="28" t="n">
        <v>-0.68</v>
      </c>
      <c r="J115" s="28" t="n">
        <v>0</v>
      </c>
      <c r="K115" s="28" t="n">
        <v>-0</v>
      </c>
      <c r="L115" s="28" t="n">
        <v>-0</v>
      </c>
      <c r="M115" s="28"/>
      <c r="N115" s="6" t="s">
        <f>=I115+J115+K115+L115</f>
      </c>
      <c r="O115" s="28"/>
      <c r="P115" s="26"/>
    </row>
    <row collapsed="false" customFormat="false" customHeight="false" hidden="false" ht="12.1" outlineLevel="0" r="116">
      <c r="A116" s="25" t="n">
        <v>45371</v>
      </c>
      <c r="B116" s="26" t="s">
        <v>317</v>
      </c>
      <c r="C116" s="26" t="s">
        <v>329</v>
      </c>
      <c r="D116" s="26" t="s">
        <v>317</v>
      </c>
      <c r="E116" s="26" t="s">
        <v>317</v>
      </c>
      <c r="F116" s="26" t="s">
        <v>19</v>
      </c>
      <c r="G116" s="27" t="n">
        <v>1</v>
      </c>
      <c r="H116" s="28" t="n">
        <v>-17.45</v>
      </c>
      <c r="I116" s="28" t="n">
        <v>-17.45</v>
      </c>
      <c r="J116" s="28" t="n">
        <v>0</v>
      </c>
      <c r="K116" s="28" t="n">
        <v>-0</v>
      </c>
      <c r="L116" s="28" t="n">
        <v>-0</v>
      </c>
      <c r="M116" s="28"/>
      <c r="N116" s="6" t="s">
        <f>=I116+J116+K116+L116</f>
      </c>
      <c r="O116" s="28"/>
      <c r="P116" s="26"/>
    </row>
    <row collapsed="false" customFormat="false" customHeight="false" hidden="false" ht="12.1" outlineLevel="0" r="117">
      <c r="A117" s="25" t="n">
        <v>45371</v>
      </c>
      <c r="B117" s="26" t="s">
        <v>317</v>
      </c>
      <c r="C117" s="26" t="s">
        <v>329</v>
      </c>
      <c r="D117" s="26" t="s">
        <v>317</v>
      </c>
      <c r="E117" s="26" t="s">
        <v>317</v>
      </c>
      <c r="F117" s="26" t="s">
        <v>19</v>
      </c>
      <c r="G117" s="27" t="n">
        <v>1</v>
      </c>
      <c r="H117" s="28" t="n">
        <v>-5.43</v>
      </c>
      <c r="I117" s="28" t="n">
        <v>-5.43</v>
      </c>
      <c r="J117" s="28" t="n">
        <v>0</v>
      </c>
      <c r="K117" s="28" t="n">
        <v>-0</v>
      </c>
      <c r="L117" s="28" t="n">
        <v>-0</v>
      </c>
      <c r="M117" s="28"/>
      <c r="N117" s="6" t="s">
        <f>=I117+J117+K117+L117</f>
      </c>
      <c r="O117" s="28"/>
      <c r="P117" s="26"/>
    </row>
    <row collapsed="false" customFormat="false" customHeight="false" hidden="false" ht="12.1" outlineLevel="0" r="118">
      <c r="A118" s="25" t="n">
        <v>45371</v>
      </c>
      <c r="B118" s="26" t="s">
        <v>317</v>
      </c>
      <c r="C118" s="26" t="s">
        <v>329</v>
      </c>
      <c r="D118" s="26" t="s">
        <v>317</v>
      </c>
      <c r="E118" s="26" t="s">
        <v>317</v>
      </c>
      <c r="F118" s="26" t="s">
        <v>19</v>
      </c>
      <c r="G118" s="27" t="n">
        <v>1</v>
      </c>
      <c r="H118" s="28" t="n">
        <v>-25.45</v>
      </c>
      <c r="I118" s="28" t="n">
        <v>-25.45</v>
      </c>
      <c r="J118" s="28" t="n">
        <v>0</v>
      </c>
      <c r="K118" s="28" t="n">
        <v>-0</v>
      </c>
      <c r="L118" s="28" t="n">
        <v>-0</v>
      </c>
      <c r="M118" s="28"/>
      <c r="N118" s="6" t="s">
        <f>=I118+J118+K118+L118</f>
      </c>
      <c r="O118" s="28"/>
      <c r="P118" s="26"/>
    </row>
    <row collapsed="false" customFormat="false" customHeight="false" hidden="false" ht="12.1" outlineLevel="0" r="119">
      <c r="A119" s="25" t="n">
        <v>45371</v>
      </c>
      <c r="B119" s="26" t="s">
        <v>317</v>
      </c>
      <c r="C119" s="26" t="s">
        <v>329</v>
      </c>
      <c r="D119" s="26" t="s">
        <v>317</v>
      </c>
      <c r="E119" s="26" t="s">
        <v>317</v>
      </c>
      <c r="F119" s="26" t="s">
        <v>19</v>
      </c>
      <c r="G119" s="27" t="n">
        <v>1</v>
      </c>
      <c r="H119" s="28" t="n">
        <v>-10.73</v>
      </c>
      <c r="I119" s="28" t="n">
        <v>-10.73</v>
      </c>
      <c r="J119" s="28" t="n">
        <v>0</v>
      </c>
      <c r="K119" s="28" t="n">
        <v>-0</v>
      </c>
      <c r="L119" s="28" t="n">
        <v>-0</v>
      </c>
      <c r="M119" s="28"/>
      <c r="N119" s="6" t="s">
        <f>=I119+J119+K119+L119</f>
      </c>
      <c r="O119" s="28"/>
      <c r="P119" s="26"/>
    </row>
    <row collapsed="false" customFormat="false" customHeight="false" hidden="false" ht="12.1" outlineLevel="0" r="120">
      <c r="A120" s="25" t="n">
        <v>45371</v>
      </c>
      <c r="B120" s="26" t="s">
        <v>317</v>
      </c>
      <c r="C120" s="26" t="s">
        <v>329</v>
      </c>
      <c r="D120" s="26" t="s">
        <v>317</v>
      </c>
      <c r="E120" s="26" t="s">
        <v>317</v>
      </c>
      <c r="F120" s="26" t="s">
        <v>19</v>
      </c>
      <c r="G120" s="27" t="n">
        <v>1</v>
      </c>
      <c r="H120" s="28" t="n">
        <v>-25.47</v>
      </c>
      <c r="I120" s="28" t="n">
        <v>-25.47</v>
      </c>
      <c r="J120" s="28" t="n">
        <v>0</v>
      </c>
      <c r="K120" s="28" t="n">
        <v>-0</v>
      </c>
      <c r="L120" s="28" t="n">
        <v>-0</v>
      </c>
      <c r="M120" s="28"/>
      <c r="N120" s="6" t="s">
        <f>=I120+J120+K120+L120</f>
      </c>
      <c r="O120" s="28"/>
      <c r="P120" s="26"/>
    </row>
    <row collapsed="false" customFormat="false" customHeight="false" hidden="false" ht="12.1" outlineLevel="0" r="121">
      <c r="A121" s="25" t="n">
        <v>45371</v>
      </c>
      <c r="B121" s="26" t="s">
        <v>317</v>
      </c>
      <c r="C121" s="26" t="s">
        <v>329</v>
      </c>
      <c r="D121" s="26" t="s">
        <v>317</v>
      </c>
      <c r="E121" s="26" t="s">
        <v>317</v>
      </c>
      <c r="F121" s="26" t="s">
        <v>19</v>
      </c>
      <c r="G121" s="27" t="n">
        <v>1</v>
      </c>
      <c r="H121" s="28" t="n">
        <v>-16.28</v>
      </c>
      <c r="I121" s="28" t="n">
        <v>-16.28</v>
      </c>
      <c r="J121" s="28" t="n">
        <v>0</v>
      </c>
      <c r="K121" s="28" t="n">
        <v>-0</v>
      </c>
      <c r="L121" s="28" t="n">
        <v>-0</v>
      </c>
      <c r="M121" s="28"/>
      <c r="N121" s="6" t="s">
        <f>=I121+J121+K121+L121</f>
      </c>
      <c r="O121" s="28"/>
      <c r="P121" s="26"/>
    </row>
    <row collapsed="false" customFormat="false" customHeight="false" hidden="false" ht="12.1" outlineLevel="0" r="122">
      <c r="A122" s="25" t="n">
        <v>45371</v>
      </c>
      <c r="B122" s="26" t="s">
        <v>317</v>
      </c>
      <c r="C122" s="26" t="s">
        <v>329</v>
      </c>
      <c r="D122" s="26" t="s">
        <v>317</v>
      </c>
      <c r="E122" s="26" t="s">
        <v>317</v>
      </c>
      <c r="F122" s="26" t="s">
        <v>19</v>
      </c>
      <c r="G122" s="27" t="n">
        <v>1</v>
      </c>
      <c r="H122" s="28" t="n">
        <v>-6.98</v>
      </c>
      <c r="I122" s="28" t="n">
        <v>-6.98</v>
      </c>
      <c r="J122" s="28" t="n">
        <v>0</v>
      </c>
      <c r="K122" s="28" t="n">
        <v>-0</v>
      </c>
      <c r="L122" s="28" t="n">
        <v>-0</v>
      </c>
      <c r="M122" s="28"/>
      <c r="N122" s="6" t="s">
        <f>=I122+J122+K122+L122</f>
      </c>
      <c r="O122" s="28"/>
      <c r="P122" s="26"/>
    </row>
    <row collapsed="false" customFormat="false" customHeight="false" hidden="false" ht="12.1" outlineLevel="0" r="123">
      <c r="A123" s="25" t="n">
        <v>45371</v>
      </c>
      <c r="B123" s="26" t="s">
        <v>317</v>
      </c>
      <c r="C123" s="26" t="s">
        <v>329</v>
      </c>
      <c r="D123" s="26" t="s">
        <v>317</v>
      </c>
      <c r="E123" s="26" t="s">
        <v>317</v>
      </c>
      <c r="F123" s="26" t="s">
        <v>19</v>
      </c>
      <c r="G123" s="27" t="n">
        <v>1</v>
      </c>
      <c r="H123" s="28" t="n">
        <v>-36.3</v>
      </c>
      <c r="I123" s="28" t="n">
        <v>-36.3</v>
      </c>
      <c r="J123" s="28" t="n">
        <v>0</v>
      </c>
      <c r="K123" s="28" t="n">
        <v>-0</v>
      </c>
      <c r="L123" s="28" t="n">
        <v>-0</v>
      </c>
      <c r="M123" s="28"/>
      <c r="N123" s="6" t="s">
        <f>=I123+J123+K123+L123</f>
      </c>
      <c r="O123" s="28"/>
      <c r="P123" s="26"/>
    </row>
    <row collapsed="false" customFormat="false" customHeight="false" hidden="false" ht="12.1" outlineLevel="0" r="124">
      <c r="A124" s="25" t="n">
        <v>45371</v>
      </c>
      <c r="B124" s="26" t="s">
        <v>317</v>
      </c>
      <c r="C124" s="26" t="s">
        <v>329</v>
      </c>
      <c r="D124" s="26" t="s">
        <v>317</v>
      </c>
      <c r="E124" s="26" t="s">
        <v>317</v>
      </c>
      <c r="F124" s="26" t="s">
        <v>19</v>
      </c>
      <c r="G124" s="27" t="n">
        <v>1</v>
      </c>
      <c r="H124" s="28" t="n">
        <v>-66.53</v>
      </c>
      <c r="I124" s="28" t="n">
        <v>-66.53</v>
      </c>
      <c r="J124" s="28" t="n">
        <v>0</v>
      </c>
      <c r="K124" s="28" t="n">
        <v>-0</v>
      </c>
      <c r="L124" s="28" t="n">
        <v>-0</v>
      </c>
      <c r="M124" s="28"/>
      <c r="N124" s="6" t="s">
        <f>=I124+J124+K124+L124</f>
      </c>
      <c r="O124" s="28"/>
      <c r="P124" s="26"/>
    </row>
    <row collapsed="false" customFormat="false" customHeight="false" hidden="false" ht="12.1" outlineLevel="0" r="125">
      <c r="A125" s="25" t="n">
        <v>45371</v>
      </c>
      <c r="B125" s="26" t="s">
        <v>317</v>
      </c>
      <c r="C125" s="26" t="s">
        <v>329</v>
      </c>
      <c r="D125" s="26" t="s">
        <v>317</v>
      </c>
      <c r="E125" s="26" t="s">
        <v>317</v>
      </c>
      <c r="F125" s="26" t="s">
        <v>19</v>
      </c>
      <c r="G125" s="27" t="n">
        <v>1</v>
      </c>
      <c r="H125" s="28" t="n">
        <v>-38.91</v>
      </c>
      <c r="I125" s="28" t="n">
        <v>-38.91</v>
      </c>
      <c r="J125" s="28" t="n">
        <v>0</v>
      </c>
      <c r="K125" s="28" t="n">
        <v>-0</v>
      </c>
      <c r="L125" s="28" t="n">
        <v>-0</v>
      </c>
      <c r="M125" s="28"/>
      <c r="N125" s="6" t="s">
        <f>=I125+J125+K125+L125</f>
      </c>
      <c r="O125" s="28"/>
      <c r="P125" s="26"/>
    </row>
    <row collapsed="false" customFormat="false" customHeight="false" hidden="false" ht="12.1" outlineLevel="0" r="126">
      <c r="A126" s="25" t="n">
        <v>45371</v>
      </c>
      <c r="B126" s="26" t="s">
        <v>317</v>
      </c>
      <c r="C126" s="26" t="s">
        <v>329</v>
      </c>
      <c r="D126" s="26" t="s">
        <v>317</v>
      </c>
      <c r="E126" s="26" t="s">
        <v>317</v>
      </c>
      <c r="F126" s="26" t="s">
        <v>19</v>
      </c>
      <c r="G126" s="27" t="n">
        <v>1</v>
      </c>
      <c r="H126" s="28" t="n">
        <v>-2.78</v>
      </c>
      <c r="I126" s="28" t="n">
        <v>-2.78</v>
      </c>
      <c r="J126" s="28" t="n">
        <v>0</v>
      </c>
      <c r="K126" s="28" t="n">
        <v>-0</v>
      </c>
      <c r="L126" s="28" t="n">
        <v>-0</v>
      </c>
      <c r="M126" s="28"/>
      <c r="N126" s="6" t="s">
        <f>=I126+J126+K126+L126</f>
      </c>
      <c r="O126" s="28"/>
      <c r="P126" s="26"/>
    </row>
    <row collapsed="false" customFormat="false" customHeight="false" hidden="false" ht="12.1" outlineLevel="0" r="127">
      <c r="A127" s="25" t="n">
        <v>45371</v>
      </c>
      <c r="B127" s="26" t="s">
        <v>317</v>
      </c>
      <c r="C127" s="26" t="s">
        <v>329</v>
      </c>
      <c r="D127" s="26" t="s">
        <v>317</v>
      </c>
      <c r="E127" s="26" t="s">
        <v>317</v>
      </c>
      <c r="F127" s="26" t="s">
        <v>19</v>
      </c>
      <c r="G127" s="27" t="n">
        <v>1</v>
      </c>
      <c r="H127" s="28" t="n">
        <v>-19.63</v>
      </c>
      <c r="I127" s="28" t="n">
        <v>-19.63</v>
      </c>
      <c r="J127" s="28" t="n">
        <v>0</v>
      </c>
      <c r="K127" s="28" t="n">
        <v>-0</v>
      </c>
      <c r="L127" s="28" t="n">
        <v>-0</v>
      </c>
      <c r="M127" s="28"/>
      <c r="N127" s="6" t="s">
        <f>=I127+J127+K127+L127</f>
      </c>
      <c r="O127" s="28"/>
      <c r="P127" s="26"/>
    </row>
    <row collapsed="false" customFormat="false" customHeight="false" hidden="false" ht="12.1" outlineLevel="0" r="128">
      <c r="A128" s="25" t="n">
        <v>45371</v>
      </c>
      <c r="B128" s="26" t="s">
        <v>317</v>
      </c>
      <c r="C128" s="26" t="s">
        <v>329</v>
      </c>
      <c r="D128" s="26" t="s">
        <v>317</v>
      </c>
      <c r="E128" s="26" t="s">
        <v>317</v>
      </c>
      <c r="F128" s="26" t="s">
        <v>19</v>
      </c>
      <c r="G128" s="27" t="n">
        <v>1</v>
      </c>
      <c r="H128" s="28" t="n">
        <v>-37.27</v>
      </c>
      <c r="I128" s="28" t="n">
        <v>-37.27</v>
      </c>
      <c r="J128" s="28" t="n">
        <v>0</v>
      </c>
      <c r="K128" s="28" t="n">
        <v>-0</v>
      </c>
      <c r="L128" s="28" t="n">
        <v>-0</v>
      </c>
      <c r="M128" s="28"/>
      <c r="N128" s="6" t="s">
        <f>=I128+J128+K128+L128</f>
      </c>
      <c r="O128" s="28"/>
      <c r="P128" s="26"/>
    </row>
    <row collapsed="false" customFormat="false" customHeight="false" hidden="false" ht="12.1" outlineLevel="0" r="129">
      <c r="A129" s="25" t="n">
        <v>45371</v>
      </c>
      <c r="B129" s="26" t="s">
        <v>317</v>
      </c>
      <c r="C129" s="26" t="s">
        <v>329</v>
      </c>
      <c r="D129" s="26" t="s">
        <v>317</v>
      </c>
      <c r="E129" s="26" t="s">
        <v>317</v>
      </c>
      <c r="F129" s="26" t="s">
        <v>19</v>
      </c>
      <c r="G129" s="27" t="n">
        <v>1</v>
      </c>
      <c r="H129" s="28" t="n">
        <v>-48.07</v>
      </c>
      <c r="I129" s="28" t="n">
        <v>-48.07</v>
      </c>
      <c r="J129" s="28" t="n">
        <v>0</v>
      </c>
      <c r="K129" s="28" t="n">
        <v>-0</v>
      </c>
      <c r="L129" s="28" t="n">
        <v>-0</v>
      </c>
      <c r="M129" s="28"/>
      <c r="N129" s="6" t="s">
        <f>=I129+J129+K129+L129</f>
      </c>
      <c r="O129" s="28"/>
      <c r="P129" s="26"/>
    </row>
    <row collapsed="false" customFormat="false" customHeight="false" hidden="false" ht="12.1" outlineLevel="0" r="130">
      <c r="A130" s="25" t="n">
        <v>45371</v>
      </c>
      <c r="B130" s="26" t="s">
        <v>317</v>
      </c>
      <c r="C130" s="26" t="s">
        <v>329</v>
      </c>
      <c r="D130" s="26" t="s">
        <v>317</v>
      </c>
      <c r="E130" s="26" t="s">
        <v>317</v>
      </c>
      <c r="F130" s="26" t="s">
        <v>19</v>
      </c>
      <c r="G130" s="27" t="n">
        <v>1</v>
      </c>
      <c r="H130" s="28" t="n">
        <v>-20.17</v>
      </c>
      <c r="I130" s="28" t="n">
        <v>-20.17</v>
      </c>
      <c r="J130" s="28" t="n">
        <v>0</v>
      </c>
      <c r="K130" s="28" t="n">
        <v>-0</v>
      </c>
      <c r="L130" s="28" t="n">
        <v>-0</v>
      </c>
      <c r="M130" s="28"/>
      <c r="N130" s="6" t="s">
        <f>=I130+J130+K130+L130</f>
      </c>
      <c r="O130" s="28"/>
      <c r="P130" s="26"/>
    </row>
    <row collapsed="false" customFormat="false" customHeight="false" hidden="false" ht="12.1" outlineLevel="0" r="131">
      <c r="A131" s="25" t="n">
        <v>45371</v>
      </c>
      <c r="B131" s="26" t="s">
        <v>317</v>
      </c>
      <c r="C131" s="26" t="s">
        <v>329</v>
      </c>
      <c r="D131" s="26" t="s">
        <v>317</v>
      </c>
      <c r="E131" s="26" t="s">
        <v>317</v>
      </c>
      <c r="F131" s="26" t="s">
        <v>19</v>
      </c>
      <c r="G131" s="27" t="n">
        <v>1</v>
      </c>
      <c r="H131" s="28" t="n">
        <v>-3.77</v>
      </c>
      <c r="I131" s="28" t="n">
        <v>-3.77</v>
      </c>
      <c r="J131" s="28" t="n">
        <v>0</v>
      </c>
      <c r="K131" s="28" t="n">
        <v>-0</v>
      </c>
      <c r="L131" s="28" t="n">
        <v>-0</v>
      </c>
      <c r="M131" s="28"/>
      <c r="N131" s="6" t="s">
        <f>=I131+J131+K131+L131</f>
      </c>
      <c r="O131" s="28"/>
      <c r="P131" s="26"/>
    </row>
    <row collapsed="false" customFormat="false" customHeight="false" hidden="false" ht="12.1" outlineLevel="0" r="132">
      <c r="A132" s="25" t="n">
        <v>45371</v>
      </c>
      <c r="B132" s="26" t="s">
        <v>317</v>
      </c>
      <c r="C132" s="26" t="s">
        <v>329</v>
      </c>
      <c r="D132" s="26" t="s">
        <v>317</v>
      </c>
      <c r="E132" s="26" t="s">
        <v>317</v>
      </c>
      <c r="F132" s="26" t="s">
        <v>19</v>
      </c>
      <c r="G132" s="27" t="n">
        <v>1</v>
      </c>
      <c r="H132" s="28" t="n">
        <v>-57.79</v>
      </c>
      <c r="I132" s="28" t="n">
        <v>-57.79</v>
      </c>
      <c r="J132" s="28" t="n">
        <v>0</v>
      </c>
      <c r="K132" s="28" t="n">
        <v>-0</v>
      </c>
      <c r="L132" s="28" t="n">
        <v>-0</v>
      </c>
      <c r="M132" s="28"/>
      <c r="N132" s="6" t="s">
        <f>=I132+J132+K132+L132</f>
      </c>
      <c r="O132" s="28"/>
      <c r="P132" s="26"/>
    </row>
    <row collapsed="false" customFormat="false" customHeight="false" hidden="false" ht="12.1" outlineLevel="0" r="133">
      <c r="A133" s="25" t="n">
        <v>45371</v>
      </c>
      <c r="B133" s="26" t="s">
        <v>317</v>
      </c>
      <c r="C133" s="26" t="s">
        <v>329</v>
      </c>
      <c r="D133" s="26" t="s">
        <v>317</v>
      </c>
      <c r="E133" s="26" t="s">
        <v>317</v>
      </c>
      <c r="F133" s="26" t="s">
        <v>19</v>
      </c>
      <c r="G133" s="27" t="n">
        <v>1</v>
      </c>
      <c r="H133" s="28" t="n">
        <v>-6.15</v>
      </c>
      <c r="I133" s="28" t="n">
        <v>-6.15</v>
      </c>
      <c r="J133" s="28" t="n">
        <v>0</v>
      </c>
      <c r="K133" s="28" t="n">
        <v>-0</v>
      </c>
      <c r="L133" s="28" t="n">
        <v>-0</v>
      </c>
      <c r="M133" s="28"/>
      <c r="N133" s="6" t="s">
        <f>=I133+J133+K133+L133</f>
      </c>
      <c r="O133" s="28"/>
      <c r="P133" s="26"/>
    </row>
    <row collapsed="false" customFormat="false" customHeight="false" hidden="false" ht="12.1" outlineLevel="0" r="134">
      <c r="A134" s="25" t="n">
        <v>45371</v>
      </c>
      <c r="B134" s="26" t="s">
        <v>317</v>
      </c>
      <c r="C134" s="26" t="s">
        <v>329</v>
      </c>
      <c r="D134" s="26" t="s">
        <v>317</v>
      </c>
      <c r="E134" s="26" t="s">
        <v>317</v>
      </c>
      <c r="F134" s="26" t="s">
        <v>19</v>
      </c>
      <c r="G134" s="27" t="n">
        <v>1</v>
      </c>
      <c r="H134" s="28" t="n">
        <v>-32.8</v>
      </c>
      <c r="I134" s="28" t="n">
        <v>-32.8</v>
      </c>
      <c r="J134" s="28" t="n">
        <v>0</v>
      </c>
      <c r="K134" s="28" t="n">
        <v>-0</v>
      </c>
      <c r="L134" s="28" t="n">
        <v>-0</v>
      </c>
      <c r="M134" s="28"/>
      <c r="N134" s="6" t="s">
        <f>=I134+J134+K134+L134</f>
      </c>
      <c r="O134" s="28"/>
      <c r="P134" s="26"/>
    </row>
    <row collapsed="false" customFormat="false" customHeight="false" hidden="false" ht="12.1" outlineLevel="0" r="135">
      <c r="A135" s="25" t="n">
        <v>45371</v>
      </c>
      <c r="B135" s="26" t="s">
        <v>317</v>
      </c>
      <c r="C135" s="26" t="s">
        <v>329</v>
      </c>
      <c r="D135" s="26" t="s">
        <v>317</v>
      </c>
      <c r="E135" s="26" t="s">
        <v>317</v>
      </c>
      <c r="F135" s="26" t="s">
        <v>19</v>
      </c>
      <c r="G135" s="27" t="n">
        <v>1</v>
      </c>
      <c r="H135" s="28" t="n">
        <v>-12.01</v>
      </c>
      <c r="I135" s="28" t="n">
        <v>-12.01</v>
      </c>
      <c r="J135" s="28" t="n">
        <v>0</v>
      </c>
      <c r="K135" s="28" t="n">
        <v>-0</v>
      </c>
      <c r="L135" s="28" t="n">
        <v>-0</v>
      </c>
      <c r="M135" s="28"/>
      <c r="N135" s="6" t="s">
        <f>=I135+J135+K135+L135</f>
      </c>
      <c r="O135" s="28"/>
      <c r="P135" s="26"/>
    </row>
    <row collapsed="false" customFormat="false" customHeight="false" hidden="false" ht="12.1" outlineLevel="0" r="136">
      <c r="A136" s="25" t="n">
        <v>45371</v>
      </c>
      <c r="B136" s="26" t="s">
        <v>317</v>
      </c>
      <c r="C136" s="26" t="s">
        <v>329</v>
      </c>
      <c r="D136" s="26" t="s">
        <v>317</v>
      </c>
      <c r="E136" s="26" t="s">
        <v>317</v>
      </c>
      <c r="F136" s="26" t="s">
        <v>19</v>
      </c>
      <c r="G136" s="27" t="n">
        <v>1</v>
      </c>
      <c r="H136" s="28" t="n">
        <v>-38.18</v>
      </c>
      <c r="I136" s="28" t="n">
        <v>-38.18</v>
      </c>
      <c r="J136" s="28" t="n">
        <v>0</v>
      </c>
      <c r="K136" s="28" t="n">
        <v>-0</v>
      </c>
      <c r="L136" s="28" t="n">
        <v>-0</v>
      </c>
      <c r="M136" s="28"/>
      <c r="N136" s="6" t="s">
        <f>=I136+J136+K136+L136</f>
      </c>
      <c r="O136" s="28"/>
      <c r="P136" s="26"/>
    </row>
    <row collapsed="false" customFormat="false" customHeight="false" hidden="false" ht="12.1" outlineLevel="0" r="137">
      <c r="A137" s="25" t="n">
        <v>45371</v>
      </c>
      <c r="B137" s="26" t="s">
        <v>317</v>
      </c>
      <c r="C137" s="26" t="s">
        <v>329</v>
      </c>
      <c r="D137" s="26" t="s">
        <v>317</v>
      </c>
      <c r="E137" s="26" t="s">
        <v>317</v>
      </c>
      <c r="F137" s="26" t="s">
        <v>19</v>
      </c>
      <c r="G137" s="27" t="n">
        <v>1</v>
      </c>
      <c r="H137" s="28" t="n">
        <v>-7.18</v>
      </c>
      <c r="I137" s="28" t="n">
        <v>-7.18</v>
      </c>
      <c r="J137" s="28" t="n">
        <v>0</v>
      </c>
      <c r="K137" s="28" t="n">
        <v>-0</v>
      </c>
      <c r="L137" s="28" t="n">
        <v>-0</v>
      </c>
      <c r="M137" s="28"/>
      <c r="N137" s="6" t="s">
        <f>=I137+J137+K137+L137</f>
      </c>
      <c r="O137" s="28"/>
      <c r="P137" s="26"/>
    </row>
    <row collapsed="false" customFormat="false" customHeight="false" hidden="false" ht="12.1" outlineLevel="0" r="138">
      <c r="A138" s="25" t="n">
        <v>45371</v>
      </c>
      <c r="B138" s="26" t="s">
        <v>317</v>
      </c>
      <c r="C138" s="26" t="s">
        <v>329</v>
      </c>
      <c r="D138" s="26" t="s">
        <v>317</v>
      </c>
      <c r="E138" s="26" t="s">
        <v>317</v>
      </c>
      <c r="F138" s="26" t="s">
        <v>19</v>
      </c>
      <c r="G138" s="27" t="n">
        <v>1</v>
      </c>
      <c r="H138" s="28" t="n">
        <v>-43.83</v>
      </c>
      <c r="I138" s="28" t="n">
        <v>-43.83</v>
      </c>
      <c r="J138" s="28" t="n">
        <v>0</v>
      </c>
      <c r="K138" s="28" t="n">
        <v>-0</v>
      </c>
      <c r="L138" s="28" t="n">
        <v>-0</v>
      </c>
      <c r="M138" s="28"/>
      <c r="N138" s="6" t="s">
        <f>=I138+J138+K138+L138</f>
      </c>
      <c r="O138" s="28"/>
      <c r="P138" s="26"/>
    </row>
    <row collapsed="false" customFormat="false" customHeight="false" hidden="false" ht="12.1" outlineLevel="0" r="139">
      <c r="A139" s="25" t="n">
        <v>45371</v>
      </c>
      <c r="B139" s="26" t="s">
        <v>317</v>
      </c>
      <c r="C139" s="26" t="s">
        <v>329</v>
      </c>
      <c r="D139" s="26" t="s">
        <v>317</v>
      </c>
      <c r="E139" s="26" t="s">
        <v>317</v>
      </c>
      <c r="F139" s="26" t="s">
        <v>19</v>
      </c>
      <c r="G139" s="27" t="n">
        <v>1</v>
      </c>
      <c r="H139" s="28" t="n">
        <v>-49.78</v>
      </c>
      <c r="I139" s="28" t="n">
        <v>-49.78</v>
      </c>
      <c r="J139" s="28" t="n">
        <v>0</v>
      </c>
      <c r="K139" s="28" t="n">
        <v>-0</v>
      </c>
      <c r="L139" s="28" t="n">
        <v>-0</v>
      </c>
      <c r="M139" s="28"/>
      <c r="N139" s="6" t="s">
        <f>=I139+J139+K139+L139</f>
      </c>
      <c r="O139" s="28"/>
      <c r="P139" s="26"/>
    </row>
    <row collapsed="false" customFormat="false" customHeight="false" hidden="false" ht="12.1" outlineLevel="0" r="140">
      <c r="A140" s="25" t="n">
        <v>45371</v>
      </c>
      <c r="B140" s="26" t="s">
        <v>317</v>
      </c>
      <c r="C140" s="26" t="s">
        <v>329</v>
      </c>
      <c r="D140" s="26" t="s">
        <v>317</v>
      </c>
      <c r="E140" s="26" t="s">
        <v>317</v>
      </c>
      <c r="F140" s="26" t="s">
        <v>19</v>
      </c>
      <c r="G140" s="27" t="n">
        <v>1</v>
      </c>
      <c r="H140" s="28" t="n">
        <v>-32.91</v>
      </c>
      <c r="I140" s="28" t="n">
        <v>-32.91</v>
      </c>
      <c r="J140" s="28" t="n">
        <v>0</v>
      </c>
      <c r="K140" s="28" t="n">
        <v>-0</v>
      </c>
      <c r="L140" s="28" t="n">
        <v>-0</v>
      </c>
      <c r="M140" s="28"/>
      <c r="N140" s="6" t="s">
        <f>=I140+J140+K140+L140</f>
      </c>
      <c r="O140" s="28"/>
      <c r="P140" s="26"/>
    </row>
    <row collapsed="false" customFormat="false" customHeight="false" hidden="false" ht="12.1" outlineLevel="0" r="141">
      <c r="A141" s="25" t="n">
        <v>45371</v>
      </c>
      <c r="B141" s="26" t="s">
        <v>317</v>
      </c>
      <c r="C141" s="26" t="s">
        <v>329</v>
      </c>
      <c r="D141" s="26" t="s">
        <v>317</v>
      </c>
      <c r="E141" s="26" t="s">
        <v>317</v>
      </c>
      <c r="F141" s="26" t="s">
        <v>19</v>
      </c>
      <c r="G141" s="27" t="n">
        <v>1</v>
      </c>
      <c r="H141" s="28" t="n">
        <v>-24.63</v>
      </c>
      <c r="I141" s="28" t="n">
        <v>-24.63</v>
      </c>
      <c r="J141" s="28" t="n">
        <v>0</v>
      </c>
      <c r="K141" s="28" t="n">
        <v>-0</v>
      </c>
      <c r="L141" s="28" t="n">
        <v>-0</v>
      </c>
      <c r="M141" s="28"/>
      <c r="N141" s="6" t="s">
        <f>=I141+J141+K141+L141</f>
      </c>
      <c r="O141" s="28"/>
      <c r="P141" s="26"/>
    </row>
    <row collapsed="false" customFormat="false" customHeight="false" hidden="false" ht="12.1" outlineLevel="0" r="142">
      <c r="A142" s="25" t="n">
        <v>45371</v>
      </c>
      <c r="B142" s="26" t="s">
        <v>317</v>
      </c>
      <c r="C142" s="26" t="s">
        <v>329</v>
      </c>
      <c r="D142" s="26" t="s">
        <v>317</v>
      </c>
      <c r="E142" s="26" t="s">
        <v>317</v>
      </c>
      <c r="F142" s="26" t="s">
        <v>19</v>
      </c>
      <c r="G142" s="27" t="n">
        <v>1</v>
      </c>
      <c r="H142" s="28" t="n">
        <v>-3.19</v>
      </c>
      <c r="I142" s="28" t="n">
        <v>-3.19</v>
      </c>
      <c r="J142" s="28" t="n">
        <v>0</v>
      </c>
      <c r="K142" s="28" t="n">
        <v>-0</v>
      </c>
      <c r="L142" s="28" t="n">
        <v>-0</v>
      </c>
      <c r="M142" s="28"/>
      <c r="N142" s="6" t="s">
        <f>=I142+J142+K142+L142</f>
      </c>
      <c r="O142" s="28"/>
      <c r="P142" s="26"/>
    </row>
    <row collapsed="false" customFormat="false" customHeight="false" hidden="false" ht="12.1" outlineLevel="0" r="143">
      <c r="A143" s="25" t="n">
        <v>45371</v>
      </c>
      <c r="B143" s="26" t="s">
        <v>317</v>
      </c>
      <c r="C143" s="26" t="s">
        <v>329</v>
      </c>
      <c r="D143" s="26" t="s">
        <v>317</v>
      </c>
      <c r="E143" s="26" t="s">
        <v>317</v>
      </c>
      <c r="F143" s="26" t="s">
        <v>19</v>
      </c>
      <c r="G143" s="27" t="n">
        <v>1</v>
      </c>
      <c r="H143" s="28" t="n">
        <v>-9.33</v>
      </c>
      <c r="I143" s="28" t="n">
        <v>-9.33</v>
      </c>
      <c r="J143" s="28" t="n">
        <v>0</v>
      </c>
      <c r="K143" s="28" t="n">
        <v>-0</v>
      </c>
      <c r="L143" s="28" t="n">
        <v>-0</v>
      </c>
      <c r="M143" s="28"/>
      <c r="N143" s="6" t="s">
        <f>=I143+J143+K143+L143</f>
      </c>
      <c r="O143" s="28"/>
      <c r="P143" s="26"/>
    </row>
    <row collapsed="false" customFormat="false" customHeight="false" hidden="false" ht="12.1" outlineLevel="0" r="144">
      <c r="A144" s="25" t="n">
        <v>45371</v>
      </c>
      <c r="B144" s="26" t="s">
        <v>317</v>
      </c>
      <c r="C144" s="26" t="s">
        <v>329</v>
      </c>
      <c r="D144" s="26" t="s">
        <v>317</v>
      </c>
      <c r="E144" s="26" t="s">
        <v>317</v>
      </c>
      <c r="F144" s="26" t="s">
        <v>19</v>
      </c>
      <c r="G144" s="27" t="n">
        <v>1</v>
      </c>
      <c r="H144" s="28" t="n">
        <v>-0.8</v>
      </c>
      <c r="I144" s="28" t="n">
        <v>-0.8</v>
      </c>
      <c r="J144" s="28" t="n">
        <v>0</v>
      </c>
      <c r="K144" s="28" t="n">
        <v>-0</v>
      </c>
      <c r="L144" s="28" t="n">
        <v>-0</v>
      </c>
      <c r="M144" s="28"/>
      <c r="N144" s="6" t="s">
        <f>=I144+J144+K144+L144</f>
      </c>
      <c r="O144" s="28"/>
      <c r="P144" s="26"/>
    </row>
    <row collapsed="false" customFormat="false" customHeight="false" hidden="false" ht="12.1" outlineLevel="0" r="145">
      <c r="A145" s="21" t="n">
        <v>45405</v>
      </c>
      <c r="B145" s="22" t="s">
        <v>313</v>
      </c>
      <c r="C145" s="22" t="s">
        <v>172</v>
      </c>
      <c r="D145" s="22" t="s">
        <v>313</v>
      </c>
      <c r="E145" s="22" t="s">
        <v>313</v>
      </c>
      <c r="F145" s="22" t="s">
        <v>19</v>
      </c>
      <c r="G145" s="23" t="n">
        <v>1</v>
      </c>
      <c r="H145" s="24" t="n">
        <v>100000</v>
      </c>
      <c r="I145" s="24" t="n">
        <v>100000</v>
      </c>
      <c r="J145" s="24" t="n">
        <v>0</v>
      </c>
      <c r="K145" s="24" t="n">
        <v>-0</v>
      </c>
      <c r="L145" s="24" t="n">
        <v>-0</v>
      </c>
      <c r="M145" s="24"/>
      <c r="N145" s="6" t="s">
        <f>=I145+J145+K145+L145</f>
      </c>
      <c r="O145" s="24"/>
      <c r="P145" s="22"/>
    </row>
    <row collapsed="false" customFormat="false" customHeight="false" hidden="false" ht="12.1" outlineLevel="0" r="146">
      <c r="A146" s="20" t="n">
        <v>45406.428321759</v>
      </c>
      <c r="B146" s="16" t="s">
        <v>45</v>
      </c>
      <c r="C146" s="16" t="s">
        <v>346</v>
      </c>
      <c r="D146" s="16" t="s">
        <v>275</v>
      </c>
      <c r="E146" s="16" t="s">
        <v>17</v>
      </c>
      <c r="F146" s="16" t="s">
        <v>19</v>
      </c>
      <c r="G146" s="7" t="n">
        <v>30000</v>
      </c>
      <c r="H146" s="6" t="n">
        <v>0.3605</v>
      </c>
      <c r="I146" s="6" t="n">
        <v>-10815</v>
      </c>
      <c r="J146" s="6" t="n">
        <v>-0</v>
      </c>
      <c r="K146" s="6" t="n">
        <v>-0</v>
      </c>
      <c r="L146" s="6" t="n">
        <v>-0</v>
      </c>
      <c r="M146" s="6"/>
      <c r="N146" s="6" t="s">
        <f>=I146+J146+K146+L146</f>
      </c>
      <c r="O146" s="6"/>
      <c r="P146" s="16"/>
    </row>
    <row collapsed="false" customFormat="false" customHeight="false" hidden="false" ht="12.1" outlineLevel="0" r="147">
      <c r="A147" s="20" t="n">
        <v>45406.428321759</v>
      </c>
      <c r="B147" s="16" t="s">
        <v>45</v>
      </c>
      <c r="C147" s="16" t="s">
        <v>346</v>
      </c>
      <c r="D147" s="16" t="s">
        <v>275</v>
      </c>
      <c r="E147" s="16" t="s">
        <v>17</v>
      </c>
      <c r="F147" s="16" t="s">
        <v>19</v>
      </c>
      <c r="G147" s="7" t="n">
        <v>60000</v>
      </c>
      <c r="H147" s="6" t="n">
        <v>0.3606</v>
      </c>
      <c r="I147" s="6" t="n">
        <v>-21636</v>
      </c>
      <c r="J147" s="6" t="n">
        <v>-0</v>
      </c>
      <c r="K147" s="6" t="n">
        <v>-0</v>
      </c>
      <c r="L147" s="6" t="n">
        <v>-0</v>
      </c>
      <c r="M147" s="6"/>
      <c r="N147" s="6" t="s">
        <f>=I147+J147+K147+L147</f>
      </c>
      <c r="O147" s="6"/>
      <c r="P147" s="16"/>
    </row>
    <row collapsed="false" customFormat="false" customHeight="false" hidden="false" ht="12.1" outlineLevel="0" r="148">
      <c r="A148" s="20" t="n">
        <v>45406.428321759</v>
      </c>
      <c r="B148" s="16" t="s">
        <v>45</v>
      </c>
      <c r="C148" s="16" t="s">
        <v>346</v>
      </c>
      <c r="D148" s="16" t="s">
        <v>275</v>
      </c>
      <c r="E148" s="16" t="s">
        <v>17</v>
      </c>
      <c r="F148" s="16" t="s">
        <v>19</v>
      </c>
      <c r="G148" s="7" t="n">
        <v>40000</v>
      </c>
      <c r="H148" s="6" t="n">
        <v>0.3606</v>
      </c>
      <c r="I148" s="6" t="n">
        <v>-14424</v>
      </c>
      <c r="J148" s="6" t="n">
        <v>-0</v>
      </c>
      <c r="K148" s="6" t="n">
        <v>-0</v>
      </c>
      <c r="L148" s="6" t="n">
        <v>-0</v>
      </c>
      <c r="M148" s="6"/>
      <c r="N148" s="6" t="s">
        <f>=I148+J148+K148+L148</f>
      </c>
      <c r="O148" s="6"/>
      <c r="P148" s="16"/>
    </row>
    <row collapsed="false" customFormat="false" customHeight="false" hidden="false" ht="12.1" outlineLevel="0" r="149">
      <c r="A149" s="20" t="n">
        <v>45406.428715278</v>
      </c>
      <c r="B149" s="16" t="s">
        <v>27</v>
      </c>
      <c r="C149" s="16" t="s">
        <v>345</v>
      </c>
      <c r="D149" s="16" t="s">
        <v>275</v>
      </c>
      <c r="E149" s="16" t="s">
        <v>17</v>
      </c>
      <c r="F149" s="16" t="s">
        <v>19</v>
      </c>
      <c r="G149" s="7" t="n">
        <v>20</v>
      </c>
      <c r="H149" s="6" t="n">
        <v>281.6</v>
      </c>
      <c r="I149" s="6" t="n">
        <v>-5632</v>
      </c>
      <c r="J149" s="6" t="n">
        <v>-0</v>
      </c>
      <c r="K149" s="6" t="n">
        <v>-0</v>
      </c>
      <c r="L149" s="6" t="n">
        <v>-0</v>
      </c>
      <c r="M149" s="6"/>
      <c r="N149" s="6" t="s">
        <f>=I149+J149+K149+L149</f>
      </c>
      <c r="O149" s="6"/>
      <c r="P149" s="16"/>
    </row>
    <row collapsed="false" customFormat="false" customHeight="false" hidden="false" ht="12.1" outlineLevel="0" r="150">
      <c r="A150" s="20" t="n">
        <v>45406.428715278</v>
      </c>
      <c r="B150" s="16" t="s">
        <v>27</v>
      </c>
      <c r="C150" s="16" t="s">
        <v>345</v>
      </c>
      <c r="D150" s="16" t="s">
        <v>275</v>
      </c>
      <c r="E150" s="16" t="s">
        <v>17</v>
      </c>
      <c r="F150" s="16" t="s">
        <v>19</v>
      </c>
      <c r="G150" s="7" t="n">
        <v>10</v>
      </c>
      <c r="H150" s="6" t="n">
        <v>281.6</v>
      </c>
      <c r="I150" s="6" t="n">
        <v>-2816</v>
      </c>
      <c r="J150" s="6" t="n">
        <v>-0</v>
      </c>
      <c r="K150" s="6" t="n">
        <v>-0</v>
      </c>
      <c r="L150" s="6" t="n">
        <v>-0</v>
      </c>
      <c r="M150" s="6"/>
      <c r="N150" s="6" t="s">
        <f>=I150+J150+K150+L150</f>
      </c>
      <c r="O150" s="6"/>
      <c r="P150" s="16"/>
    </row>
    <row collapsed="false" customFormat="false" customHeight="false" hidden="false" ht="12.1" outlineLevel="0" r="151">
      <c r="A151" s="20" t="n">
        <v>45406.428715278</v>
      </c>
      <c r="B151" s="16" t="s">
        <v>27</v>
      </c>
      <c r="C151" s="16" t="s">
        <v>345</v>
      </c>
      <c r="D151" s="16" t="s">
        <v>275</v>
      </c>
      <c r="E151" s="16" t="s">
        <v>17</v>
      </c>
      <c r="F151" s="16" t="s">
        <v>19</v>
      </c>
      <c r="G151" s="7" t="n">
        <v>10</v>
      </c>
      <c r="H151" s="6" t="n">
        <v>281.6</v>
      </c>
      <c r="I151" s="6" t="n">
        <v>-2816</v>
      </c>
      <c r="J151" s="6" t="n">
        <v>-0</v>
      </c>
      <c r="K151" s="6" t="n">
        <v>-0</v>
      </c>
      <c r="L151" s="6" t="n">
        <v>-0</v>
      </c>
      <c r="M151" s="6"/>
      <c r="N151" s="6" t="s">
        <f>=I151+J151+K151+L151</f>
      </c>
      <c r="O151" s="6"/>
      <c r="P151" s="16"/>
    </row>
    <row collapsed="false" customFormat="false" customHeight="false" hidden="false" ht="12.1" outlineLevel="0" r="152">
      <c r="A152" s="20" t="n">
        <v>45406.428715278</v>
      </c>
      <c r="B152" s="16" t="s">
        <v>27</v>
      </c>
      <c r="C152" s="16" t="s">
        <v>345</v>
      </c>
      <c r="D152" s="16" t="s">
        <v>275</v>
      </c>
      <c r="E152" s="16" t="s">
        <v>17</v>
      </c>
      <c r="F152" s="16" t="s">
        <v>19</v>
      </c>
      <c r="G152" s="7" t="n">
        <v>10</v>
      </c>
      <c r="H152" s="6" t="n">
        <v>281.6</v>
      </c>
      <c r="I152" s="6" t="n">
        <v>-2816</v>
      </c>
      <c r="J152" s="6" t="n">
        <v>-0</v>
      </c>
      <c r="K152" s="6" t="n">
        <v>-0</v>
      </c>
      <c r="L152" s="6" t="n">
        <v>-0</v>
      </c>
      <c r="M152" s="6"/>
      <c r="N152" s="6" t="s">
        <f>=I152+J152+K152+L152</f>
      </c>
      <c r="O152" s="6"/>
      <c r="P152" s="16"/>
    </row>
    <row collapsed="false" customFormat="false" customHeight="false" hidden="false" ht="12.1" outlineLevel="0" r="153">
      <c r="A153" s="20" t="n">
        <v>45406.428715278</v>
      </c>
      <c r="B153" s="16" t="s">
        <v>27</v>
      </c>
      <c r="C153" s="16" t="s">
        <v>345</v>
      </c>
      <c r="D153" s="16" t="s">
        <v>275</v>
      </c>
      <c r="E153" s="16" t="s">
        <v>17</v>
      </c>
      <c r="F153" s="16" t="s">
        <v>19</v>
      </c>
      <c r="G153" s="7" t="n">
        <v>80</v>
      </c>
      <c r="H153" s="6" t="n">
        <v>281.6</v>
      </c>
      <c r="I153" s="6" t="n">
        <v>-22528</v>
      </c>
      <c r="J153" s="6" t="n">
        <v>-0</v>
      </c>
      <c r="K153" s="6" t="n">
        <v>-0</v>
      </c>
      <c r="L153" s="6" t="n">
        <v>-0</v>
      </c>
      <c r="M153" s="6"/>
      <c r="N153" s="6" t="s">
        <f>=I153+J153+K153+L153</f>
      </c>
      <c r="O153" s="6"/>
      <c r="P153" s="16"/>
    </row>
    <row collapsed="false" customFormat="false" customHeight="false" hidden="false" ht="12.1" outlineLevel="0" r="154">
      <c r="A154" s="20" t="n">
        <v>45406.428715278</v>
      </c>
      <c r="B154" s="16" t="s">
        <v>27</v>
      </c>
      <c r="C154" s="16" t="s">
        <v>345</v>
      </c>
      <c r="D154" s="16" t="s">
        <v>275</v>
      </c>
      <c r="E154" s="16" t="s">
        <v>17</v>
      </c>
      <c r="F154" s="16" t="s">
        <v>19</v>
      </c>
      <c r="G154" s="7" t="n">
        <v>50</v>
      </c>
      <c r="H154" s="6" t="n">
        <v>281.8</v>
      </c>
      <c r="I154" s="6" t="n">
        <v>-14090</v>
      </c>
      <c r="J154" s="6" t="n">
        <v>-0</v>
      </c>
      <c r="K154" s="6" t="n">
        <v>-0</v>
      </c>
      <c r="L154" s="6" t="n">
        <v>-0</v>
      </c>
      <c r="M154" s="6"/>
      <c r="N154" s="6" t="s">
        <f>=I154+J154+K154+L154</f>
      </c>
      <c r="O154" s="6"/>
      <c r="P154" s="16"/>
    </row>
    <row collapsed="false" customFormat="false" customHeight="false" hidden="false" ht="12.1" outlineLevel="0" r="155">
      <c r="A155" s="25" t="n">
        <v>45407</v>
      </c>
      <c r="B155" s="26" t="s">
        <v>317</v>
      </c>
      <c r="C155" s="26" t="s">
        <v>329</v>
      </c>
      <c r="D155" s="26" t="s">
        <v>317</v>
      </c>
      <c r="E155" s="26" t="s">
        <v>317</v>
      </c>
      <c r="F155" s="26" t="s">
        <v>19</v>
      </c>
      <c r="G155" s="27" t="n">
        <v>1</v>
      </c>
      <c r="H155" s="28" t="n">
        <v>-6.49</v>
      </c>
      <c r="I155" s="28" t="n">
        <v>-6.49</v>
      </c>
      <c r="J155" s="28" t="n">
        <v>0</v>
      </c>
      <c r="K155" s="28" t="n">
        <v>-0</v>
      </c>
      <c r="L155" s="28" t="n">
        <v>-0</v>
      </c>
      <c r="M155" s="28"/>
      <c r="N155" s="6" t="s">
        <f>=I155+J155+K155+L155</f>
      </c>
      <c r="O155" s="28"/>
      <c r="P155" s="26"/>
    </row>
    <row collapsed="false" customFormat="false" customHeight="false" hidden="false" ht="12.1" outlineLevel="0" r="156">
      <c r="A156" s="25" t="n">
        <v>45407</v>
      </c>
      <c r="B156" s="26" t="s">
        <v>317</v>
      </c>
      <c r="C156" s="26" t="s">
        <v>329</v>
      </c>
      <c r="D156" s="26" t="s">
        <v>317</v>
      </c>
      <c r="E156" s="26" t="s">
        <v>317</v>
      </c>
      <c r="F156" s="26" t="s">
        <v>19</v>
      </c>
      <c r="G156" s="27" t="n">
        <v>1</v>
      </c>
      <c r="H156" s="28" t="n">
        <v>-0.85</v>
      </c>
      <c r="I156" s="28" t="n">
        <v>-0.85</v>
      </c>
      <c r="J156" s="28" t="n">
        <v>0</v>
      </c>
      <c r="K156" s="28" t="n">
        <v>-0</v>
      </c>
      <c r="L156" s="28" t="n">
        <v>-0</v>
      </c>
      <c r="M156" s="28"/>
      <c r="N156" s="6" t="s">
        <f>=I156+J156+K156+L156</f>
      </c>
      <c r="O156" s="28"/>
      <c r="P156" s="26"/>
    </row>
    <row collapsed="false" customFormat="false" customHeight="false" hidden="false" ht="12.1" outlineLevel="0" r="157">
      <c r="A157" s="25" t="n">
        <v>45407</v>
      </c>
      <c r="B157" s="26" t="s">
        <v>317</v>
      </c>
      <c r="C157" s="26" t="s">
        <v>329</v>
      </c>
      <c r="D157" s="26" t="s">
        <v>317</v>
      </c>
      <c r="E157" s="26" t="s">
        <v>317</v>
      </c>
      <c r="F157" s="26" t="s">
        <v>19</v>
      </c>
      <c r="G157" s="27" t="n">
        <v>1</v>
      </c>
      <c r="H157" s="28" t="n">
        <v>-6.76</v>
      </c>
      <c r="I157" s="28" t="n">
        <v>-6.76</v>
      </c>
      <c r="J157" s="28" t="n">
        <v>0</v>
      </c>
      <c r="K157" s="28" t="n">
        <v>-0</v>
      </c>
      <c r="L157" s="28" t="n">
        <v>-0</v>
      </c>
      <c r="M157" s="28"/>
      <c r="N157" s="6" t="s">
        <f>=I157+J157+K157+L157</f>
      </c>
      <c r="O157" s="28"/>
      <c r="P157" s="26"/>
    </row>
    <row collapsed="false" customFormat="false" customHeight="false" hidden="false" ht="12.1" outlineLevel="0" r="158">
      <c r="A158" s="25" t="n">
        <v>45407</v>
      </c>
      <c r="B158" s="26" t="s">
        <v>317</v>
      </c>
      <c r="C158" s="26" t="s">
        <v>329</v>
      </c>
      <c r="D158" s="26" t="s">
        <v>317</v>
      </c>
      <c r="E158" s="26" t="s">
        <v>317</v>
      </c>
      <c r="F158" s="26" t="s">
        <v>19</v>
      </c>
      <c r="G158" s="27" t="n">
        <v>1</v>
      </c>
      <c r="H158" s="28" t="n">
        <v>-1.69</v>
      </c>
      <c r="I158" s="28" t="n">
        <v>-1.69</v>
      </c>
      <c r="J158" s="28" t="n">
        <v>0</v>
      </c>
      <c r="K158" s="28" t="n">
        <v>-0</v>
      </c>
      <c r="L158" s="28" t="n">
        <v>-0</v>
      </c>
      <c r="M158" s="28"/>
      <c r="N158" s="6" t="s">
        <f>=I158+J158+K158+L158</f>
      </c>
      <c r="O158" s="28"/>
      <c r="P158" s="26"/>
    </row>
    <row collapsed="false" customFormat="false" customHeight="false" hidden="false" ht="12.1" outlineLevel="0" r="159">
      <c r="A159" s="25" t="n">
        <v>45407</v>
      </c>
      <c r="B159" s="26" t="s">
        <v>317</v>
      </c>
      <c r="C159" s="26" t="s">
        <v>329</v>
      </c>
      <c r="D159" s="26" t="s">
        <v>317</v>
      </c>
      <c r="E159" s="26" t="s">
        <v>317</v>
      </c>
      <c r="F159" s="26" t="s">
        <v>19</v>
      </c>
      <c r="G159" s="27" t="n">
        <v>1</v>
      </c>
      <c r="H159" s="28" t="n">
        <v>-0.85</v>
      </c>
      <c r="I159" s="28" t="n">
        <v>-0.85</v>
      </c>
      <c r="J159" s="28" t="n">
        <v>0</v>
      </c>
      <c r="K159" s="28" t="n">
        <v>-0</v>
      </c>
      <c r="L159" s="28" t="n">
        <v>-0</v>
      </c>
      <c r="M159" s="28"/>
      <c r="N159" s="6" t="s">
        <f>=I159+J159+K159+L159</f>
      </c>
      <c r="O159" s="28"/>
      <c r="P159" s="26"/>
    </row>
    <row collapsed="false" customFormat="false" customHeight="false" hidden="false" ht="12.1" outlineLevel="0" r="160">
      <c r="A160" s="25" t="n">
        <v>45407</v>
      </c>
      <c r="B160" s="26" t="s">
        <v>317</v>
      </c>
      <c r="C160" s="26" t="s">
        <v>329</v>
      </c>
      <c r="D160" s="26" t="s">
        <v>317</v>
      </c>
      <c r="E160" s="26" t="s">
        <v>317</v>
      </c>
      <c r="F160" s="26" t="s">
        <v>19</v>
      </c>
      <c r="G160" s="27" t="n">
        <v>1</v>
      </c>
      <c r="H160" s="28" t="n">
        <v>-3.25</v>
      </c>
      <c r="I160" s="28" t="n">
        <v>-3.25</v>
      </c>
      <c r="J160" s="28" t="n">
        <v>0</v>
      </c>
      <c r="K160" s="28" t="n">
        <v>-0</v>
      </c>
      <c r="L160" s="28" t="n">
        <v>-0</v>
      </c>
      <c r="M160" s="28"/>
      <c r="N160" s="6" t="s">
        <f>=I160+J160+K160+L160</f>
      </c>
      <c r="O160" s="28"/>
      <c r="P160" s="26"/>
    </row>
    <row collapsed="false" customFormat="false" customHeight="false" hidden="false" ht="12.1" outlineLevel="0" r="161">
      <c r="A161" s="25" t="n">
        <v>45407</v>
      </c>
      <c r="B161" s="26" t="s">
        <v>317</v>
      </c>
      <c r="C161" s="26" t="s">
        <v>329</v>
      </c>
      <c r="D161" s="26" t="s">
        <v>317</v>
      </c>
      <c r="E161" s="26" t="s">
        <v>317</v>
      </c>
      <c r="F161" s="26" t="s">
        <v>19</v>
      </c>
      <c r="G161" s="27" t="n">
        <v>1</v>
      </c>
      <c r="H161" s="28" t="n">
        <v>-4.33</v>
      </c>
      <c r="I161" s="28" t="n">
        <v>-4.33</v>
      </c>
      <c r="J161" s="28" t="n">
        <v>0</v>
      </c>
      <c r="K161" s="28" t="n">
        <v>-0</v>
      </c>
      <c r="L161" s="28" t="n">
        <v>-0</v>
      </c>
      <c r="M161" s="28"/>
      <c r="N161" s="6" t="s">
        <f>=I161+J161+K161+L161</f>
      </c>
      <c r="O161" s="28"/>
      <c r="P161" s="26"/>
    </row>
    <row collapsed="false" customFormat="false" customHeight="false" hidden="false" ht="12.1" outlineLevel="0" r="162">
      <c r="A162" s="25" t="n">
        <v>45407</v>
      </c>
      <c r="B162" s="26" t="s">
        <v>317</v>
      </c>
      <c r="C162" s="26" t="s">
        <v>329</v>
      </c>
      <c r="D162" s="26" t="s">
        <v>317</v>
      </c>
      <c r="E162" s="26" t="s">
        <v>317</v>
      </c>
      <c r="F162" s="26" t="s">
        <v>19</v>
      </c>
      <c r="G162" s="27" t="n">
        <v>1</v>
      </c>
      <c r="H162" s="28" t="n">
        <v>-0.85</v>
      </c>
      <c r="I162" s="28" t="n">
        <v>-0.85</v>
      </c>
      <c r="J162" s="28" t="n">
        <v>0</v>
      </c>
      <c r="K162" s="28" t="n">
        <v>-0</v>
      </c>
      <c r="L162" s="28" t="n">
        <v>-0</v>
      </c>
      <c r="M162" s="28"/>
      <c r="N162" s="6" t="s">
        <f>=I162+J162+K162+L162</f>
      </c>
      <c r="O162" s="28"/>
      <c r="P162" s="26"/>
    </row>
    <row collapsed="false" customFormat="false" customHeight="false" hidden="false" ht="12.1" outlineLevel="0" r="163">
      <c r="A163" s="25" t="n">
        <v>45407</v>
      </c>
      <c r="B163" s="26" t="s">
        <v>317</v>
      </c>
      <c r="C163" s="26" t="s">
        <v>329</v>
      </c>
      <c r="D163" s="26" t="s">
        <v>317</v>
      </c>
      <c r="E163" s="26" t="s">
        <v>317</v>
      </c>
      <c r="F163" s="26" t="s">
        <v>19</v>
      </c>
      <c r="G163" s="27" t="n">
        <v>1</v>
      </c>
      <c r="H163" s="28" t="n">
        <v>-4.23</v>
      </c>
      <c r="I163" s="28" t="n">
        <v>-4.23</v>
      </c>
      <c r="J163" s="28" t="n">
        <v>0</v>
      </c>
      <c r="K163" s="28" t="n">
        <v>-0</v>
      </c>
      <c r="L163" s="28" t="n">
        <v>-0</v>
      </c>
      <c r="M163" s="28"/>
      <c r="N163" s="6" t="s">
        <f>=I163+J163+K163+L163</f>
      </c>
      <c r="O163" s="28"/>
      <c r="P163" s="26"/>
    </row>
    <row collapsed="false" customFormat="false" customHeight="false" hidden="false" ht="12.1" outlineLevel="0" r="164">
      <c r="A164" s="25" t="n">
        <v>45407</v>
      </c>
      <c r="B164" s="26" t="s">
        <v>317</v>
      </c>
      <c r="C164" s="26" t="s">
        <v>329</v>
      </c>
      <c r="D164" s="26" t="s">
        <v>317</v>
      </c>
      <c r="E164" s="26" t="s">
        <v>317</v>
      </c>
      <c r="F164" s="26" t="s">
        <v>19</v>
      </c>
      <c r="G164" s="27" t="n">
        <v>1</v>
      </c>
      <c r="H164" s="28" t="n">
        <v>-6.49</v>
      </c>
      <c r="I164" s="28" t="n">
        <v>-6.49</v>
      </c>
      <c r="J164" s="28" t="n">
        <v>0</v>
      </c>
      <c r="K164" s="28" t="n">
        <v>-0</v>
      </c>
      <c r="L164" s="28" t="n">
        <v>-0</v>
      </c>
      <c r="M164" s="28"/>
      <c r="N164" s="6" t="s">
        <f>=I164+J164+K164+L164</f>
      </c>
      <c r="O164" s="28"/>
      <c r="P164" s="26"/>
    </row>
    <row collapsed="false" customFormat="false" customHeight="false" hidden="false" ht="12.1" outlineLevel="0" r="165">
      <c r="A165" s="25" t="n">
        <v>45407</v>
      </c>
      <c r="B165" s="26" t="s">
        <v>317</v>
      </c>
      <c r="C165" s="26" t="s">
        <v>329</v>
      </c>
      <c r="D165" s="26" t="s">
        <v>317</v>
      </c>
      <c r="E165" s="26" t="s">
        <v>317</v>
      </c>
      <c r="F165" s="26" t="s">
        <v>19</v>
      </c>
      <c r="G165" s="27" t="n">
        <v>1</v>
      </c>
      <c r="H165" s="28" t="n">
        <v>-3.38</v>
      </c>
      <c r="I165" s="28" t="n">
        <v>-3.38</v>
      </c>
      <c r="J165" s="28" t="n">
        <v>0</v>
      </c>
      <c r="K165" s="28" t="n">
        <v>-0</v>
      </c>
      <c r="L165" s="28" t="n">
        <v>-0</v>
      </c>
      <c r="M165" s="28"/>
      <c r="N165" s="6" t="s">
        <f>=I165+J165+K165+L165</f>
      </c>
      <c r="O165" s="28"/>
      <c r="P165" s="26"/>
    </row>
    <row collapsed="false" customFormat="false" customHeight="false" hidden="false" ht="12.1" outlineLevel="0" r="166">
      <c r="A166" s="25" t="n">
        <v>45407</v>
      </c>
      <c r="B166" s="26" t="s">
        <v>317</v>
      </c>
      <c r="C166" s="26" t="s">
        <v>329</v>
      </c>
      <c r="D166" s="26" t="s">
        <v>317</v>
      </c>
      <c r="E166" s="26" t="s">
        <v>317</v>
      </c>
      <c r="F166" s="26" t="s">
        <v>19</v>
      </c>
      <c r="G166" s="27" t="n">
        <v>1</v>
      </c>
      <c r="H166" s="28" t="n">
        <v>-1.69</v>
      </c>
      <c r="I166" s="28" t="n">
        <v>-1.69</v>
      </c>
      <c r="J166" s="28" t="n">
        <v>0</v>
      </c>
      <c r="K166" s="28" t="n">
        <v>-0</v>
      </c>
      <c r="L166" s="28" t="n">
        <v>-0</v>
      </c>
      <c r="M166" s="28"/>
      <c r="N166" s="6" t="s">
        <f>=I166+J166+K166+L166</f>
      </c>
      <c r="O166" s="28"/>
      <c r="P166" s="26"/>
    </row>
    <row collapsed="false" customFormat="false" customHeight="false" hidden="false" ht="12.1" outlineLevel="0" r="167">
      <c r="A167" s="25" t="n">
        <v>45407</v>
      </c>
      <c r="B167" s="26" t="s">
        <v>317</v>
      </c>
      <c r="C167" s="26" t="s">
        <v>329</v>
      </c>
      <c r="D167" s="26" t="s">
        <v>317</v>
      </c>
      <c r="E167" s="26" t="s">
        <v>317</v>
      </c>
      <c r="F167" s="26" t="s">
        <v>19</v>
      </c>
      <c r="G167" s="27" t="n">
        <v>1</v>
      </c>
      <c r="H167" s="28" t="n">
        <v>-12.98</v>
      </c>
      <c r="I167" s="28" t="n">
        <v>-12.98</v>
      </c>
      <c r="J167" s="28" t="n">
        <v>0</v>
      </c>
      <c r="K167" s="28" t="n">
        <v>-0</v>
      </c>
      <c r="L167" s="28" t="n">
        <v>-0</v>
      </c>
      <c r="M167" s="28"/>
      <c r="N167" s="6" t="s">
        <f>=I167+J167+K167+L167</f>
      </c>
      <c r="O167" s="28"/>
      <c r="P167" s="26"/>
    </row>
    <row collapsed="false" customFormat="false" customHeight="false" hidden="false" ht="12.1" outlineLevel="0" r="168">
      <c r="A168" s="25" t="n">
        <v>45407</v>
      </c>
      <c r="B168" s="26" t="s">
        <v>317</v>
      </c>
      <c r="C168" s="26" t="s">
        <v>329</v>
      </c>
      <c r="D168" s="26" t="s">
        <v>317</v>
      </c>
      <c r="E168" s="26" t="s">
        <v>317</v>
      </c>
      <c r="F168" s="26" t="s">
        <v>19</v>
      </c>
      <c r="G168" s="27" t="n">
        <v>1</v>
      </c>
      <c r="H168" s="28" t="n">
        <v>-1.69</v>
      </c>
      <c r="I168" s="28" t="n">
        <v>-1.69</v>
      </c>
      <c r="J168" s="28" t="n">
        <v>0</v>
      </c>
      <c r="K168" s="28" t="n">
        <v>-0</v>
      </c>
      <c r="L168" s="28" t="n">
        <v>-0</v>
      </c>
      <c r="M168" s="28"/>
      <c r="N168" s="6" t="s">
        <f>=I168+J168+K168+L168</f>
      </c>
      <c r="O168" s="28"/>
      <c r="P168" s="26"/>
    </row>
    <row collapsed="false" customFormat="false" customHeight="false" hidden="false" ht="12.1" outlineLevel="0" r="169">
      <c r="A169" s="25" t="n">
        <v>45407</v>
      </c>
      <c r="B169" s="26" t="s">
        <v>317</v>
      </c>
      <c r="C169" s="26" t="s">
        <v>329</v>
      </c>
      <c r="D169" s="26" t="s">
        <v>317</v>
      </c>
      <c r="E169" s="26" t="s">
        <v>317</v>
      </c>
      <c r="F169" s="26" t="s">
        <v>19</v>
      </c>
      <c r="G169" s="27" t="n">
        <v>1</v>
      </c>
      <c r="H169" s="28" t="n">
        <v>-13.52</v>
      </c>
      <c r="I169" s="28" t="n">
        <v>-13.52</v>
      </c>
      <c r="J169" s="28" t="n">
        <v>0</v>
      </c>
      <c r="K169" s="28" t="n">
        <v>-0</v>
      </c>
      <c r="L169" s="28" t="n">
        <v>-0</v>
      </c>
      <c r="M169" s="28"/>
      <c r="N169" s="6" t="s">
        <f>=I169+J169+K169+L169</f>
      </c>
      <c r="O169" s="28"/>
      <c r="P169" s="26"/>
    </row>
    <row collapsed="false" customFormat="false" customHeight="false" hidden="false" ht="12.1" outlineLevel="0" r="170">
      <c r="A170" s="25" t="n">
        <v>45407</v>
      </c>
      <c r="B170" s="26" t="s">
        <v>317</v>
      </c>
      <c r="C170" s="26" t="s">
        <v>329</v>
      </c>
      <c r="D170" s="26" t="s">
        <v>317</v>
      </c>
      <c r="E170" s="26" t="s">
        <v>317</v>
      </c>
      <c r="F170" s="26" t="s">
        <v>19</v>
      </c>
      <c r="G170" s="27" t="n">
        <v>1</v>
      </c>
      <c r="H170" s="28" t="n">
        <v>-8.65</v>
      </c>
      <c r="I170" s="28" t="n">
        <v>-8.65</v>
      </c>
      <c r="J170" s="28" t="n">
        <v>0</v>
      </c>
      <c r="K170" s="28" t="n">
        <v>-0</v>
      </c>
      <c r="L170" s="28" t="n">
        <v>-0</v>
      </c>
      <c r="M170" s="28"/>
      <c r="N170" s="6" t="s">
        <f>=I170+J170+K170+L170</f>
      </c>
      <c r="O170" s="28"/>
      <c r="P170" s="26"/>
    </row>
    <row collapsed="false" customFormat="false" customHeight="false" hidden="false" ht="12.1" outlineLevel="0" r="171">
      <c r="A171" s="25" t="n">
        <v>45407</v>
      </c>
      <c r="B171" s="26" t="s">
        <v>317</v>
      </c>
      <c r="C171" s="26" t="s">
        <v>329</v>
      </c>
      <c r="D171" s="26" t="s">
        <v>317</v>
      </c>
      <c r="E171" s="26" t="s">
        <v>317</v>
      </c>
      <c r="F171" s="26" t="s">
        <v>19</v>
      </c>
      <c r="G171" s="27" t="n">
        <v>1</v>
      </c>
      <c r="H171" s="28" t="n">
        <v>-1.69</v>
      </c>
      <c r="I171" s="28" t="n">
        <v>-1.69</v>
      </c>
      <c r="J171" s="28" t="n">
        <v>0</v>
      </c>
      <c r="K171" s="28" t="n">
        <v>-0</v>
      </c>
      <c r="L171" s="28" t="n">
        <v>-0</v>
      </c>
      <c r="M171" s="28"/>
      <c r="N171" s="6" t="s">
        <f>=I171+J171+K171+L171</f>
      </c>
      <c r="O171" s="28"/>
      <c r="P171" s="26"/>
    </row>
    <row collapsed="false" customFormat="false" customHeight="false" hidden="false" ht="12.1" outlineLevel="0" r="172">
      <c r="A172" s="25" t="n">
        <v>45407</v>
      </c>
      <c r="B172" s="26" t="s">
        <v>317</v>
      </c>
      <c r="C172" s="26" t="s">
        <v>329</v>
      </c>
      <c r="D172" s="26" t="s">
        <v>317</v>
      </c>
      <c r="E172" s="26" t="s">
        <v>317</v>
      </c>
      <c r="F172" s="26" t="s">
        <v>19</v>
      </c>
      <c r="G172" s="27" t="n">
        <v>1</v>
      </c>
      <c r="H172" s="28" t="n">
        <v>-8.45</v>
      </c>
      <c r="I172" s="28" t="n">
        <v>-8.45</v>
      </c>
      <c r="J172" s="28" t="n">
        <v>0</v>
      </c>
      <c r="K172" s="28" t="n">
        <v>-0</v>
      </c>
      <c r="L172" s="28" t="n">
        <v>-0</v>
      </c>
      <c r="M172" s="28"/>
      <c r="N172" s="6" t="s">
        <f>=I172+J172+K172+L172</f>
      </c>
      <c r="O172" s="28"/>
      <c r="P172" s="26"/>
    </row>
    <row collapsed="false" customFormat="false" customHeight="false" hidden="false" ht="12.1" outlineLevel="0" r="173">
      <c r="A173" s="21" t="n">
        <v>45443</v>
      </c>
      <c r="B173" s="22" t="s">
        <v>313</v>
      </c>
      <c r="C173" s="22" t="s">
        <v>172</v>
      </c>
      <c r="D173" s="22" t="s">
        <v>313</v>
      </c>
      <c r="E173" s="22" t="s">
        <v>313</v>
      </c>
      <c r="F173" s="22" t="s">
        <v>19</v>
      </c>
      <c r="G173" s="23" t="n">
        <v>1</v>
      </c>
      <c r="H173" s="24" t="n">
        <v>300000</v>
      </c>
      <c r="I173" s="24" t="n">
        <v>300000</v>
      </c>
      <c r="J173" s="24" t="n">
        <v>0</v>
      </c>
      <c r="K173" s="24" t="n">
        <v>-0</v>
      </c>
      <c r="L173" s="24" t="n">
        <v>-0</v>
      </c>
      <c r="M173" s="24"/>
      <c r="N173" s="6" t="s">
        <f>=I173+J173+K173+L173</f>
      </c>
      <c r="O173" s="24"/>
      <c r="P173" s="22"/>
    </row>
    <row collapsed="false" customFormat="false" customHeight="false" hidden="false" ht="12.1" outlineLevel="0" r="174">
      <c r="A174" s="20" t="n">
        <v>45443.838564815</v>
      </c>
      <c r="B174" s="16" t="s">
        <v>56</v>
      </c>
      <c r="C174" s="16" t="s">
        <v>332</v>
      </c>
      <c r="D174" s="16" t="s">
        <v>275</v>
      </c>
      <c r="E174" s="16" t="s">
        <v>17</v>
      </c>
      <c r="F174" s="16" t="s">
        <v>19</v>
      </c>
      <c r="G174" s="7" t="n">
        <v>1000</v>
      </c>
      <c r="H174" s="6" t="n">
        <v>9.78</v>
      </c>
      <c r="I174" s="6" t="n">
        <v>-9780</v>
      </c>
      <c r="J174" s="6" t="n">
        <v>-0</v>
      </c>
      <c r="K174" s="6" t="n">
        <v>-0</v>
      </c>
      <c r="L174" s="6" t="n">
        <v>-0</v>
      </c>
      <c r="M174" s="6"/>
      <c r="N174" s="6" t="s">
        <f>=I174+J174+K174+L174</f>
      </c>
      <c r="O174" s="6"/>
      <c r="P174" s="16"/>
    </row>
    <row collapsed="false" customFormat="false" customHeight="false" hidden="false" ht="12.1" outlineLevel="0" r="175">
      <c r="A175" s="20" t="n">
        <v>45443.8390625</v>
      </c>
      <c r="B175" s="16" t="s">
        <v>53</v>
      </c>
      <c r="C175" s="16" t="s">
        <v>334</v>
      </c>
      <c r="D175" s="16" t="s">
        <v>275</v>
      </c>
      <c r="E175" s="16" t="s">
        <v>17</v>
      </c>
      <c r="F175" s="16" t="s">
        <v>19</v>
      </c>
      <c r="G175" s="7" t="n">
        <v>120</v>
      </c>
      <c r="H175" s="6" t="n">
        <v>77.35</v>
      </c>
      <c r="I175" s="6" t="n">
        <v>-9282</v>
      </c>
      <c r="J175" s="6" t="n">
        <v>-0</v>
      </c>
      <c r="K175" s="6" t="n">
        <v>-0</v>
      </c>
      <c r="L175" s="6" t="n">
        <v>-0</v>
      </c>
      <c r="M175" s="6"/>
      <c r="N175" s="6" t="s">
        <f>=I175+J175+K175+L175</f>
      </c>
      <c r="O175" s="6"/>
      <c r="P175" s="16"/>
    </row>
    <row collapsed="false" customFormat="false" customHeight="false" hidden="false" ht="12.1" outlineLevel="0" r="176">
      <c r="A176" s="20" t="n">
        <v>45443.839803241</v>
      </c>
      <c r="B176" s="16" t="s">
        <v>69</v>
      </c>
      <c r="C176" s="16" t="s">
        <v>347</v>
      </c>
      <c r="D176" s="16" t="s">
        <v>275</v>
      </c>
      <c r="E176" s="16" t="s">
        <v>17</v>
      </c>
      <c r="F176" s="16" t="s">
        <v>19</v>
      </c>
      <c r="G176" s="7" t="n">
        <v>2</v>
      </c>
      <c r="H176" s="6" t="n">
        <v>5985</v>
      </c>
      <c r="I176" s="6" t="n">
        <v>-11970</v>
      </c>
      <c r="J176" s="6" t="n">
        <v>-0</v>
      </c>
      <c r="K176" s="6" t="n">
        <v>-0</v>
      </c>
      <c r="L176" s="6" t="n">
        <v>-0</v>
      </c>
      <c r="M176" s="6"/>
      <c r="N176" s="6" t="s">
        <f>=I176+J176+K176+L176</f>
      </c>
      <c r="O176" s="6"/>
      <c r="P176" s="16"/>
    </row>
    <row collapsed="false" customFormat="false" customHeight="false" hidden="false" ht="12.1" outlineLevel="0" r="177">
      <c r="A177" s="20" t="n">
        <v>45443.839803241</v>
      </c>
      <c r="B177" s="16" t="s">
        <v>69</v>
      </c>
      <c r="C177" s="16" t="s">
        <v>347</v>
      </c>
      <c r="D177" s="16" t="s">
        <v>275</v>
      </c>
      <c r="E177" s="16" t="s">
        <v>17</v>
      </c>
      <c r="F177" s="16" t="s">
        <v>19</v>
      </c>
      <c r="G177" s="7" t="n">
        <v>1</v>
      </c>
      <c r="H177" s="6" t="n">
        <v>5987</v>
      </c>
      <c r="I177" s="6" t="n">
        <v>-5987</v>
      </c>
      <c r="J177" s="6" t="n">
        <v>-0</v>
      </c>
      <c r="K177" s="6" t="n">
        <v>-0</v>
      </c>
      <c r="L177" s="6" t="n">
        <v>-0</v>
      </c>
      <c r="M177" s="6"/>
      <c r="N177" s="6" t="s">
        <f>=I177+J177+K177+L177</f>
      </c>
      <c r="O177" s="6"/>
      <c r="P177" s="16"/>
    </row>
    <row collapsed="false" customFormat="false" customHeight="false" hidden="false" ht="12.1" outlineLevel="0" r="178">
      <c r="A178" s="20" t="n">
        <v>45443.840150463</v>
      </c>
      <c r="B178" s="16" t="s">
        <v>33</v>
      </c>
      <c r="C178" s="16" t="s">
        <v>331</v>
      </c>
      <c r="D178" s="16" t="s">
        <v>275</v>
      </c>
      <c r="E178" s="16" t="s">
        <v>17</v>
      </c>
      <c r="F178" s="16" t="s">
        <v>19</v>
      </c>
      <c r="G178" s="7" t="n">
        <v>4</v>
      </c>
      <c r="H178" s="6" t="n">
        <v>5622</v>
      </c>
      <c r="I178" s="6" t="n">
        <v>-22488</v>
      </c>
      <c r="J178" s="6" t="n">
        <v>-0</v>
      </c>
      <c r="K178" s="6" t="n">
        <v>-0</v>
      </c>
      <c r="L178" s="6" t="n">
        <v>-0</v>
      </c>
      <c r="M178" s="6"/>
      <c r="N178" s="6" t="s">
        <f>=I178+J178+K178+L178</f>
      </c>
      <c r="O178" s="6"/>
      <c r="P178" s="16"/>
    </row>
    <row collapsed="false" customFormat="false" customHeight="false" hidden="false" ht="12.1" outlineLevel="0" r="179">
      <c r="A179" s="20" t="n">
        <v>45443.840520833</v>
      </c>
      <c r="B179" s="16" t="s">
        <v>59</v>
      </c>
      <c r="C179" s="16" t="s">
        <v>335</v>
      </c>
      <c r="D179" s="16" t="s">
        <v>275</v>
      </c>
      <c r="E179" s="16" t="s">
        <v>17</v>
      </c>
      <c r="F179" s="16" t="s">
        <v>19</v>
      </c>
      <c r="G179" s="7" t="n">
        <v>3</v>
      </c>
      <c r="H179" s="6" t="n">
        <v>7096.5</v>
      </c>
      <c r="I179" s="6" t="n">
        <v>-21289.5</v>
      </c>
      <c r="J179" s="6" t="n">
        <v>-0</v>
      </c>
      <c r="K179" s="6" t="n">
        <v>-0</v>
      </c>
      <c r="L179" s="6" t="n">
        <v>-0</v>
      </c>
      <c r="M179" s="6"/>
      <c r="N179" s="6" t="s">
        <f>=I179+J179+K179+L179</f>
      </c>
      <c r="O179" s="6"/>
      <c r="P179" s="16"/>
    </row>
    <row collapsed="false" customFormat="false" customHeight="false" hidden="false" ht="12.1" outlineLevel="0" r="180">
      <c r="A180" s="20" t="n">
        <v>45443.84130787</v>
      </c>
      <c r="B180" s="16" t="s">
        <v>16</v>
      </c>
      <c r="C180" s="16" t="s">
        <v>320</v>
      </c>
      <c r="D180" s="16" t="s">
        <v>275</v>
      </c>
      <c r="E180" s="16" t="s">
        <v>17</v>
      </c>
      <c r="F180" s="16" t="s">
        <v>19</v>
      </c>
      <c r="G180" s="7" t="n">
        <v>2</v>
      </c>
      <c r="H180" s="6" t="n">
        <v>7400.5</v>
      </c>
      <c r="I180" s="6" t="n">
        <v>-14801</v>
      </c>
      <c r="J180" s="6" t="n">
        <v>-0</v>
      </c>
      <c r="K180" s="6" t="n">
        <v>-0</v>
      </c>
      <c r="L180" s="6" t="n">
        <v>-0</v>
      </c>
      <c r="M180" s="6"/>
      <c r="N180" s="6" t="s">
        <f>=I180+J180+K180+L180</f>
      </c>
      <c r="O180" s="6"/>
      <c r="P180" s="16"/>
    </row>
    <row collapsed="false" customFormat="false" customHeight="false" hidden="false" ht="12.1" outlineLevel="0" r="181">
      <c r="A181" s="20" t="n">
        <v>45443.84130787</v>
      </c>
      <c r="B181" s="16" t="s">
        <v>16</v>
      </c>
      <c r="C181" s="16" t="s">
        <v>320</v>
      </c>
      <c r="D181" s="16" t="s">
        <v>275</v>
      </c>
      <c r="E181" s="16" t="s">
        <v>17</v>
      </c>
      <c r="F181" s="16" t="s">
        <v>19</v>
      </c>
      <c r="G181" s="7" t="n">
        <v>3</v>
      </c>
      <c r="H181" s="6" t="n">
        <v>7401</v>
      </c>
      <c r="I181" s="6" t="n">
        <v>-22203</v>
      </c>
      <c r="J181" s="6" t="n">
        <v>-0</v>
      </c>
      <c r="K181" s="6" t="n">
        <v>-0</v>
      </c>
      <c r="L181" s="6" t="n">
        <v>-0</v>
      </c>
      <c r="M181" s="6"/>
      <c r="N181" s="6" t="s">
        <f>=I181+J181+K181+L181</f>
      </c>
      <c r="O181" s="6"/>
      <c r="P181" s="16"/>
    </row>
    <row collapsed="false" customFormat="false" customHeight="false" hidden="false" ht="12.1" outlineLevel="0" r="182">
      <c r="A182" s="20" t="n">
        <v>45443.841655093</v>
      </c>
      <c r="B182" s="16" t="s">
        <v>24</v>
      </c>
      <c r="C182" s="16" t="s">
        <v>340</v>
      </c>
      <c r="D182" s="16" t="s">
        <v>275</v>
      </c>
      <c r="E182" s="16" t="s">
        <v>17</v>
      </c>
      <c r="F182" s="16" t="s">
        <v>19</v>
      </c>
      <c r="G182" s="7" t="n">
        <v>8</v>
      </c>
      <c r="H182" s="6" t="n">
        <v>674.85</v>
      </c>
      <c r="I182" s="6" t="n">
        <v>-5398.8</v>
      </c>
      <c r="J182" s="6" t="n">
        <v>-0</v>
      </c>
      <c r="K182" s="6" t="n">
        <v>-0</v>
      </c>
      <c r="L182" s="6" t="n">
        <v>-0</v>
      </c>
      <c r="M182" s="6"/>
      <c r="N182" s="6" t="s">
        <f>=I182+J182+K182+L182</f>
      </c>
      <c r="O182" s="6"/>
      <c r="P182" s="16"/>
    </row>
    <row collapsed="false" customFormat="false" customHeight="false" hidden="false" ht="12.1" outlineLevel="0" r="183">
      <c r="A183" s="20" t="n">
        <v>45443.841655093</v>
      </c>
      <c r="B183" s="16" t="s">
        <v>24</v>
      </c>
      <c r="C183" s="16" t="s">
        <v>340</v>
      </c>
      <c r="D183" s="16" t="s">
        <v>275</v>
      </c>
      <c r="E183" s="16" t="s">
        <v>17</v>
      </c>
      <c r="F183" s="16" t="s">
        <v>19</v>
      </c>
      <c r="G183" s="7" t="n">
        <v>11</v>
      </c>
      <c r="H183" s="6" t="n">
        <v>674.85</v>
      </c>
      <c r="I183" s="6" t="n">
        <v>-7423.35</v>
      </c>
      <c r="J183" s="6" t="n">
        <v>-0</v>
      </c>
      <c r="K183" s="6" t="n">
        <v>-0</v>
      </c>
      <c r="L183" s="6" t="n">
        <v>-0</v>
      </c>
      <c r="M183" s="6"/>
      <c r="N183" s="6" t="s">
        <f>=I183+J183+K183+L183</f>
      </c>
      <c r="O183" s="6"/>
      <c r="P183" s="16"/>
    </row>
    <row collapsed="false" customFormat="false" customHeight="false" hidden="false" ht="12.1" outlineLevel="0" r="184">
      <c r="A184" s="20" t="n">
        <v>45443.841967593</v>
      </c>
      <c r="B184" s="16" t="s">
        <v>48</v>
      </c>
      <c r="C184" s="16" t="s">
        <v>337</v>
      </c>
      <c r="D184" s="16" t="s">
        <v>275</v>
      </c>
      <c r="E184" s="16" t="s">
        <v>17</v>
      </c>
      <c r="F184" s="16" t="s">
        <v>19</v>
      </c>
      <c r="G184" s="7" t="n">
        <v>16</v>
      </c>
      <c r="H184" s="6" t="n">
        <v>561.45</v>
      </c>
      <c r="I184" s="6" t="n">
        <v>-8983.2</v>
      </c>
      <c r="J184" s="6" t="n">
        <v>-0</v>
      </c>
      <c r="K184" s="6" t="n">
        <v>-0</v>
      </c>
      <c r="L184" s="6" t="n">
        <v>-0</v>
      </c>
      <c r="M184" s="6"/>
      <c r="N184" s="6" t="s">
        <f>=I184+J184+K184+L184</f>
      </c>
      <c r="O184" s="6"/>
      <c r="P184" s="16"/>
    </row>
    <row collapsed="false" customFormat="false" customHeight="false" hidden="false" ht="12.1" outlineLevel="0" r="185">
      <c r="A185" s="25" t="n">
        <v>45443.842233796</v>
      </c>
      <c r="B185" s="26" t="s">
        <v>317</v>
      </c>
      <c r="C185" s="26" t="s">
        <v>338</v>
      </c>
      <c r="D185" s="26" t="s">
        <v>317</v>
      </c>
      <c r="E185" s="26" t="s">
        <v>339</v>
      </c>
      <c r="F185" s="26" t="s">
        <v>19</v>
      </c>
      <c r="G185" s="27" t="n">
        <v>-0</v>
      </c>
      <c r="H185" s="28" t="n">
        <v>1</v>
      </c>
      <c r="I185" s="28" t="n">
        <v>-0</v>
      </c>
      <c r="J185" s="28" t="n">
        <v>0</v>
      </c>
      <c r="K185" s="28" t="n">
        <v>0</v>
      </c>
      <c r="L185" s="28" t="n">
        <v>0</v>
      </c>
      <c r="M185" s="28"/>
      <c r="N185" s="6" t="s">
        <f>=I185+J185+K185+L185</f>
      </c>
      <c r="O185" s="28"/>
      <c r="P185" s="26"/>
    </row>
    <row collapsed="false" customFormat="false" customHeight="false" hidden="false" ht="12.1" outlineLevel="0" r="186">
      <c r="A186" s="20" t="n">
        <v>45443.842638889</v>
      </c>
      <c r="B186" s="16" t="s">
        <v>21</v>
      </c>
      <c r="C186" s="16" t="s">
        <v>341</v>
      </c>
      <c r="D186" s="16" t="s">
        <v>275</v>
      </c>
      <c r="E186" s="16" t="s">
        <v>17</v>
      </c>
      <c r="F186" s="16" t="s">
        <v>19</v>
      </c>
      <c r="G186" s="7" t="n">
        <v>340</v>
      </c>
      <c r="H186" s="6" t="n">
        <v>312.37</v>
      </c>
      <c r="I186" s="6" t="n">
        <v>-106205.8</v>
      </c>
      <c r="J186" s="6" t="n">
        <v>-0</v>
      </c>
      <c r="K186" s="6" t="n">
        <v>-0</v>
      </c>
      <c r="L186" s="6" t="n">
        <v>-0</v>
      </c>
      <c r="M186" s="6"/>
      <c r="N186" s="6" t="s">
        <f>=I186+J186+K186+L186</f>
      </c>
      <c r="O186" s="6"/>
      <c r="P186" s="16"/>
    </row>
    <row collapsed="false" customFormat="false" customHeight="false" hidden="false" ht="12.1" outlineLevel="0" r="187">
      <c r="A187" s="20" t="n">
        <v>45443.842881944</v>
      </c>
      <c r="B187" s="16" t="s">
        <v>39</v>
      </c>
      <c r="C187" s="16" t="s">
        <v>342</v>
      </c>
      <c r="D187" s="16" t="s">
        <v>275</v>
      </c>
      <c r="E187" s="16" t="s">
        <v>17</v>
      </c>
      <c r="F187" s="16" t="s">
        <v>19</v>
      </c>
      <c r="G187" s="7" t="n">
        <v>10</v>
      </c>
      <c r="H187" s="6" t="n">
        <v>237.65</v>
      </c>
      <c r="I187" s="6" t="n">
        <v>-2376.5</v>
      </c>
      <c r="J187" s="6" t="n">
        <v>-0</v>
      </c>
      <c r="K187" s="6" t="n">
        <v>-0</v>
      </c>
      <c r="L187" s="6" t="n">
        <v>-0</v>
      </c>
      <c r="M187" s="6"/>
      <c r="N187" s="6" t="s">
        <f>=I187+J187+K187+L187</f>
      </c>
      <c r="O187" s="6"/>
      <c r="P187" s="16"/>
    </row>
    <row collapsed="false" customFormat="false" customHeight="false" hidden="false" ht="12.1" outlineLevel="0" r="188">
      <c r="A188" s="20" t="n">
        <v>45443.842881944</v>
      </c>
      <c r="B188" s="16" t="s">
        <v>39</v>
      </c>
      <c r="C188" s="16" t="s">
        <v>342</v>
      </c>
      <c r="D188" s="16" t="s">
        <v>275</v>
      </c>
      <c r="E188" s="16" t="s">
        <v>17</v>
      </c>
      <c r="F188" s="16" t="s">
        <v>19</v>
      </c>
      <c r="G188" s="7" t="n">
        <v>30</v>
      </c>
      <c r="H188" s="6" t="n">
        <v>237.66</v>
      </c>
      <c r="I188" s="6" t="n">
        <v>-7129.8</v>
      </c>
      <c r="J188" s="6" t="n">
        <v>-0</v>
      </c>
      <c r="K188" s="6" t="n">
        <v>-0</v>
      </c>
      <c r="L188" s="6" t="n">
        <v>-0</v>
      </c>
      <c r="M188" s="6"/>
      <c r="N188" s="6" t="s">
        <f>=I188+J188+K188+L188</f>
      </c>
      <c r="O188" s="6"/>
      <c r="P188" s="16"/>
    </row>
    <row collapsed="false" customFormat="false" customHeight="false" hidden="false" ht="12.1" outlineLevel="0" r="189">
      <c r="A189" s="20" t="n">
        <v>45443.843101852</v>
      </c>
      <c r="B189" s="16" t="s">
        <v>62</v>
      </c>
      <c r="C189" s="16" t="s">
        <v>343</v>
      </c>
      <c r="D189" s="16" t="s">
        <v>275</v>
      </c>
      <c r="E189" s="16" t="s">
        <v>17</v>
      </c>
      <c r="F189" s="16" t="s">
        <v>19</v>
      </c>
      <c r="G189" s="7" t="n">
        <v>7</v>
      </c>
      <c r="H189" s="6" t="n">
        <v>1790.8</v>
      </c>
      <c r="I189" s="6" t="n">
        <v>-12535.6</v>
      </c>
      <c r="J189" s="6" t="n">
        <v>-0</v>
      </c>
      <c r="K189" s="6" t="n">
        <v>-0</v>
      </c>
      <c r="L189" s="6" t="n">
        <v>-0</v>
      </c>
      <c r="M189" s="6"/>
      <c r="N189" s="6" t="s">
        <f>=I189+J189+K189+L189</f>
      </c>
      <c r="O189" s="6"/>
      <c r="P189" s="16"/>
    </row>
    <row collapsed="false" customFormat="false" customHeight="false" hidden="false" ht="12.1" outlineLevel="0" r="190">
      <c r="A190" s="20" t="n">
        <v>45443.843483796</v>
      </c>
      <c r="B190" s="16" t="s">
        <v>51</v>
      </c>
      <c r="C190" s="16" t="s">
        <v>344</v>
      </c>
      <c r="D190" s="16" t="s">
        <v>275</v>
      </c>
      <c r="E190" s="16" t="s">
        <v>17</v>
      </c>
      <c r="F190" s="16" t="s">
        <v>19</v>
      </c>
      <c r="G190" s="7" t="n">
        <v>70</v>
      </c>
      <c r="H190" s="6" t="n">
        <v>194.72</v>
      </c>
      <c r="I190" s="6" t="n">
        <v>-13630.4</v>
      </c>
      <c r="J190" s="6" t="n">
        <v>-0</v>
      </c>
      <c r="K190" s="6" t="n">
        <v>-0</v>
      </c>
      <c r="L190" s="6" t="n">
        <v>-0</v>
      </c>
      <c r="M190" s="6"/>
      <c r="N190" s="6" t="s">
        <f>=I190+J190+K190+L190</f>
      </c>
      <c r="O190" s="6"/>
      <c r="P190" s="16"/>
    </row>
    <row collapsed="false" customFormat="false" customHeight="false" hidden="false" ht="12.1" outlineLevel="0" r="191">
      <c r="A191" s="20" t="n">
        <v>45443.844861111</v>
      </c>
      <c r="B191" s="16" t="s">
        <v>59</v>
      </c>
      <c r="C191" s="16" t="s">
        <v>335</v>
      </c>
      <c r="D191" s="16" t="s">
        <v>275</v>
      </c>
      <c r="E191" s="16" t="s">
        <v>17</v>
      </c>
      <c r="F191" s="16" t="s">
        <v>19</v>
      </c>
      <c r="G191" s="7" t="n">
        <v>1</v>
      </c>
      <c r="H191" s="6" t="n">
        <v>7091</v>
      </c>
      <c r="I191" s="6" t="n">
        <v>-7091</v>
      </c>
      <c r="J191" s="6" t="n">
        <v>-0</v>
      </c>
      <c r="K191" s="6" t="n">
        <v>-0</v>
      </c>
      <c r="L191" s="6" t="n">
        <v>-0</v>
      </c>
      <c r="M191" s="6"/>
      <c r="N191" s="6" t="s">
        <f>=I191+J191+K191+L191</f>
      </c>
      <c r="O191" s="6"/>
      <c r="P191" s="16"/>
    </row>
    <row collapsed="false" customFormat="false" customHeight="false" hidden="false" ht="12.1" outlineLevel="0" r="192">
      <c r="A192" s="20" t="n">
        <v>45443.845324074</v>
      </c>
      <c r="B192" s="16" t="s">
        <v>21</v>
      </c>
      <c r="C192" s="16" t="s">
        <v>341</v>
      </c>
      <c r="D192" s="16" t="s">
        <v>275</v>
      </c>
      <c r="E192" s="16" t="s">
        <v>17</v>
      </c>
      <c r="F192" s="16" t="s">
        <v>19</v>
      </c>
      <c r="G192" s="7" t="n">
        <v>10</v>
      </c>
      <c r="H192" s="6" t="n">
        <v>312.41</v>
      </c>
      <c r="I192" s="6" t="n">
        <v>-3124.1</v>
      </c>
      <c r="J192" s="6" t="n">
        <v>-0</v>
      </c>
      <c r="K192" s="6" t="n">
        <v>-0</v>
      </c>
      <c r="L192" s="6" t="n">
        <v>-0</v>
      </c>
      <c r="M192" s="6"/>
      <c r="N192" s="6" t="s">
        <f>=I192+J192+K192+L192</f>
      </c>
      <c r="O192" s="6"/>
      <c r="P192" s="16"/>
    </row>
    <row collapsed="false" customFormat="false" customHeight="false" hidden="false" ht="12.1" outlineLevel="0" r="193">
      <c r="A193" s="20" t="n">
        <v>45443.845844907</v>
      </c>
      <c r="B193" s="16" t="s">
        <v>24</v>
      </c>
      <c r="C193" s="16" t="s">
        <v>340</v>
      </c>
      <c r="D193" s="16" t="s">
        <v>275</v>
      </c>
      <c r="E193" s="16" t="s">
        <v>17</v>
      </c>
      <c r="F193" s="16" t="s">
        <v>19</v>
      </c>
      <c r="G193" s="7" t="n">
        <v>2</v>
      </c>
      <c r="H193" s="6" t="n">
        <v>673.7</v>
      </c>
      <c r="I193" s="6" t="n">
        <v>-1347.4</v>
      </c>
      <c r="J193" s="6" t="n">
        <v>-0</v>
      </c>
      <c r="K193" s="6" t="n">
        <v>-0</v>
      </c>
      <c r="L193" s="6" t="n">
        <v>-0</v>
      </c>
      <c r="M193" s="6"/>
      <c r="N193" s="6" t="s">
        <f>=I193+J193+K193+L193</f>
      </c>
      <c r="O193" s="6"/>
      <c r="P193" s="16"/>
    </row>
    <row collapsed="false" customFormat="false" customHeight="false" hidden="false" ht="12.1" outlineLevel="0" r="194">
      <c r="A194" s="25" t="n">
        <v>45446</v>
      </c>
      <c r="B194" s="26" t="s">
        <v>317</v>
      </c>
      <c r="C194" s="26" t="s">
        <v>329</v>
      </c>
      <c r="D194" s="26" t="s">
        <v>317</v>
      </c>
      <c r="E194" s="26" t="s">
        <v>317</v>
      </c>
      <c r="F194" s="26" t="s">
        <v>19</v>
      </c>
      <c r="G194" s="27" t="n">
        <v>1</v>
      </c>
      <c r="H194" s="28" t="n">
        <v>-3.59</v>
      </c>
      <c r="I194" s="28" t="n">
        <v>-3.59</v>
      </c>
      <c r="J194" s="28" t="n">
        <v>0</v>
      </c>
      <c r="K194" s="28" t="n">
        <v>-0</v>
      </c>
      <c r="L194" s="28" t="n">
        <v>-0</v>
      </c>
      <c r="M194" s="28"/>
      <c r="N194" s="6" t="s">
        <f>=I194+J194+K194+L194</f>
      </c>
      <c r="O194" s="28"/>
      <c r="P194" s="26"/>
    </row>
    <row collapsed="false" customFormat="false" customHeight="false" hidden="false" ht="12.1" outlineLevel="0" r="195">
      <c r="A195" s="25" t="n">
        <v>45446</v>
      </c>
      <c r="B195" s="26" t="s">
        <v>317</v>
      </c>
      <c r="C195" s="26" t="s">
        <v>329</v>
      </c>
      <c r="D195" s="26" t="s">
        <v>317</v>
      </c>
      <c r="E195" s="26" t="s">
        <v>317</v>
      </c>
      <c r="F195" s="26" t="s">
        <v>19</v>
      </c>
      <c r="G195" s="27" t="n">
        <v>1</v>
      </c>
      <c r="H195" s="28" t="n">
        <v>-6.75</v>
      </c>
      <c r="I195" s="28" t="n">
        <v>-6.75</v>
      </c>
      <c r="J195" s="28" t="n">
        <v>0</v>
      </c>
      <c r="K195" s="28" t="n">
        <v>-0</v>
      </c>
      <c r="L195" s="28" t="n">
        <v>-0</v>
      </c>
      <c r="M195" s="28"/>
      <c r="N195" s="6" t="s">
        <f>=I195+J195+K195+L195</f>
      </c>
      <c r="O195" s="28"/>
      <c r="P195" s="26"/>
    </row>
    <row collapsed="false" customFormat="false" customHeight="false" hidden="false" ht="12.1" outlineLevel="0" r="196">
      <c r="A196" s="25" t="n">
        <v>45446</v>
      </c>
      <c r="B196" s="26" t="s">
        <v>317</v>
      </c>
      <c r="C196" s="26" t="s">
        <v>329</v>
      </c>
      <c r="D196" s="26" t="s">
        <v>317</v>
      </c>
      <c r="E196" s="26" t="s">
        <v>317</v>
      </c>
      <c r="F196" s="26" t="s">
        <v>19</v>
      </c>
      <c r="G196" s="27" t="n">
        <v>1</v>
      </c>
      <c r="H196" s="28" t="n">
        <v>-6.38</v>
      </c>
      <c r="I196" s="28" t="n">
        <v>-6.38</v>
      </c>
      <c r="J196" s="28" t="n">
        <v>0</v>
      </c>
      <c r="K196" s="28" t="n">
        <v>-0</v>
      </c>
      <c r="L196" s="28" t="n">
        <v>-0</v>
      </c>
      <c r="M196" s="28"/>
      <c r="N196" s="6" t="s">
        <f>=I196+J196+K196+L196</f>
      </c>
      <c r="O196" s="28"/>
      <c r="P196" s="26"/>
    </row>
    <row collapsed="false" customFormat="false" customHeight="false" hidden="false" ht="12.1" outlineLevel="0" r="197">
      <c r="A197" s="25" t="n">
        <v>45446</v>
      </c>
      <c r="B197" s="26" t="s">
        <v>317</v>
      </c>
      <c r="C197" s="26" t="s">
        <v>329</v>
      </c>
      <c r="D197" s="26" t="s">
        <v>317</v>
      </c>
      <c r="E197" s="26" t="s">
        <v>317</v>
      </c>
      <c r="F197" s="26" t="s">
        <v>19</v>
      </c>
      <c r="G197" s="27" t="n">
        <v>1</v>
      </c>
      <c r="H197" s="28" t="n">
        <v>-6.66</v>
      </c>
      <c r="I197" s="28" t="n">
        <v>-6.66</v>
      </c>
      <c r="J197" s="28" t="n">
        <v>0</v>
      </c>
      <c r="K197" s="28" t="n">
        <v>-0</v>
      </c>
      <c r="L197" s="28" t="n">
        <v>-0</v>
      </c>
      <c r="M197" s="28"/>
      <c r="N197" s="6" t="s">
        <f>=I197+J197+K197+L197</f>
      </c>
      <c r="O197" s="28"/>
      <c r="P197" s="26"/>
    </row>
    <row collapsed="false" customFormat="false" customHeight="false" hidden="false" ht="12.1" outlineLevel="0" r="198">
      <c r="A198" s="25" t="n">
        <v>45446</v>
      </c>
      <c r="B198" s="26" t="s">
        <v>317</v>
      </c>
      <c r="C198" s="26" t="s">
        <v>329</v>
      </c>
      <c r="D198" s="26" t="s">
        <v>317</v>
      </c>
      <c r="E198" s="26" t="s">
        <v>317</v>
      </c>
      <c r="F198" s="26" t="s">
        <v>19</v>
      </c>
      <c r="G198" s="27" t="n">
        <v>1</v>
      </c>
      <c r="H198" s="28" t="n">
        <v>-1.62</v>
      </c>
      <c r="I198" s="28" t="n">
        <v>-1.62</v>
      </c>
      <c r="J198" s="28" t="n">
        <v>0</v>
      </c>
      <c r="K198" s="28" t="n">
        <v>-0</v>
      </c>
      <c r="L198" s="28" t="n">
        <v>-0</v>
      </c>
      <c r="M198" s="28"/>
      <c r="N198" s="6" t="s">
        <f>=I198+J198+K198+L198</f>
      </c>
      <c r="O198" s="28"/>
      <c r="P198" s="26"/>
    </row>
    <row collapsed="false" customFormat="false" customHeight="false" hidden="false" ht="12.1" outlineLevel="0" r="199">
      <c r="A199" s="25" t="n">
        <v>45446</v>
      </c>
      <c r="B199" s="26" t="s">
        <v>317</v>
      </c>
      <c r="C199" s="26" t="s">
        <v>329</v>
      </c>
      <c r="D199" s="26" t="s">
        <v>317</v>
      </c>
      <c r="E199" s="26" t="s">
        <v>317</v>
      </c>
      <c r="F199" s="26" t="s">
        <v>19</v>
      </c>
      <c r="G199" s="27" t="n">
        <v>1</v>
      </c>
      <c r="H199" s="28" t="n">
        <v>-2.94</v>
      </c>
      <c r="I199" s="28" t="n">
        <v>-2.94</v>
      </c>
      <c r="J199" s="28" t="n">
        <v>0</v>
      </c>
      <c r="K199" s="28" t="n">
        <v>-0</v>
      </c>
      <c r="L199" s="28" t="n">
        <v>-0</v>
      </c>
      <c r="M199" s="28"/>
      <c r="N199" s="6" t="s">
        <f>=I199+J199+K199+L199</f>
      </c>
      <c r="O199" s="28"/>
      <c r="P199" s="26"/>
    </row>
    <row collapsed="false" customFormat="false" customHeight="false" hidden="false" ht="12.1" outlineLevel="0" r="200">
      <c r="A200" s="25" t="n">
        <v>45446</v>
      </c>
      <c r="B200" s="26" t="s">
        <v>317</v>
      </c>
      <c r="C200" s="26" t="s">
        <v>329</v>
      </c>
      <c r="D200" s="26" t="s">
        <v>317</v>
      </c>
      <c r="E200" s="26" t="s">
        <v>317</v>
      </c>
      <c r="F200" s="26" t="s">
        <v>19</v>
      </c>
      <c r="G200" s="27" t="n">
        <v>1</v>
      </c>
      <c r="H200" s="28" t="n">
        <v>-1.79</v>
      </c>
      <c r="I200" s="28" t="n">
        <v>-1.79</v>
      </c>
      <c r="J200" s="28" t="n">
        <v>0</v>
      </c>
      <c r="K200" s="28" t="n">
        <v>-0</v>
      </c>
      <c r="L200" s="28" t="n">
        <v>-0</v>
      </c>
      <c r="M200" s="28"/>
      <c r="N200" s="6" t="s">
        <f>=I200+J200+K200+L200</f>
      </c>
      <c r="O200" s="28"/>
      <c r="P200" s="26"/>
    </row>
    <row collapsed="false" customFormat="false" customHeight="false" hidden="false" ht="12.1" outlineLevel="0" r="201">
      <c r="A201" s="25" t="n">
        <v>45446</v>
      </c>
      <c r="B201" s="26" t="s">
        <v>317</v>
      </c>
      <c r="C201" s="26" t="s">
        <v>329</v>
      </c>
      <c r="D201" s="26" t="s">
        <v>317</v>
      </c>
      <c r="E201" s="26" t="s">
        <v>317</v>
      </c>
      <c r="F201" s="26" t="s">
        <v>19</v>
      </c>
      <c r="G201" s="27" t="n">
        <v>1</v>
      </c>
      <c r="H201" s="28" t="n">
        <v>-2.23</v>
      </c>
      <c r="I201" s="28" t="n">
        <v>-2.23</v>
      </c>
      <c r="J201" s="28" t="n">
        <v>0</v>
      </c>
      <c r="K201" s="28" t="n">
        <v>-0</v>
      </c>
      <c r="L201" s="28" t="n">
        <v>-0</v>
      </c>
      <c r="M201" s="28"/>
      <c r="N201" s="6" t="s">
        <f>=I201+J201+K201+L201</f>
      </c>
      <c r="O201" s="28"/>
      <c r="P201" s="26"/>
    </row>
    <row collapsed="false" customFormat="false" customHeight="false" hidden="false" ht="12.1" outlineLevel="0" r="202">
      <c r="A202" s="25" t="n">
        <v>45446</v>
      </c>
      <c r="B202" s="26" t="s">
        <v>317</v>
      </c>
      <c r="C202" s="26" t="s">
        <v>329</v>
      </c>
      <c r="D202" s="26" t="s">
        <v>317</v>
      </c>
      <c r="E202" s="26" t="s">
        <v>317</v>
      </c>
      <c r="F202" s="26" t="s">
        <v>19</v>
      </c>
      <c r="G202" s="27" t="n">
        <v>1</v>
      </c>
      <c r="H202" s="28" t="n">
        <v>-2.7</v>
      </c>
      <c r="I202" s="28" t="n">
        <v>-2.7</v>
      </c>
      <c r="J202" s="28" t="n">
        <v>0</v>
      </c>
      <c r="K202" s="28" t="n">
        <v>-0</v>
      </c>
      <c r="L202" s="28" t="n">
        <v>-0</v>
      </c>
      <c r="M202" s="28"/>
      <c r="N202" s="6" t="s">
        <f>=I202+J202+K202+L202</f>
      </c>
      <c r="O202" s="28"/>
      <c r="P202" s="26"/>
    </row>
    <row collapsed="false" customFormat="false" customHeight="false" hidden="false" ht="12.1" outlineLevel="0" r="203">
      <c r="A203" s="25" t="n">
        <v>45446</v>
      </c>
      <c r="B203" s="26" t="s">
        <v>317</v>
      </c>
      <c r="C203" s="26" t="s">
        <v>329</v>
      </c>
      <c r="D203" s="26" t="s">
        <v>317</v>
      </c>
      <c r="E203" s="26" t="s">
        <v>317</v>
      </c>
      <c r="F203" s="26" t="s">
        <v>19</v>
      </c>
      <c r="G203" s="27" t="n">
        <v>1</v>
      </c>
      <c r="H203" s="28" t="n">
        <v>-2.78</v>
      </c>
      <c r="I203" s="28" t="n">
        <v>-2.78</v>
      </c>
      <c r="J203" s="28" t="n">
        <v>0</v>
      </c>
      <c r="K203" s="28" t="n">
        <v>-0</v>
      </c>
      <c r="L203" s="28" t="n">
        <v>-0</v>
      </c>
      <c r="M203" s="28"/>
      <c r="N203" s="6" t="s">
        <f>=I203+J203+K203+L203</f>
      </c>
      <c r="O203" s="28"/>
      <c r="P203" s="26"/>
    </row>
    <row collapsed="false" customFormat="false" customHeight="false" hidden="false" ht="12.1" outlineLevel="0" r="204">
      <c r="A204" s="25" t="n">
        <v>45446</v>
      </c>
      <c r="B204" s="26" t="s">
        <v>317</v>
      </c>
      <c r="C204" s="26" t="s">
        <v>329</v>
      </c>
      <c r="D204" s="26" t="s">
        <v>317</v>
      </c>
      <c r="E204" s="26" t="s">
        <v>317</v>
      </c>
      <c r="F204" s="26" t="s">
        <v>19</v>
      </c>
      <c r="G204" s="27" t="n">
        <v>1</v>
      </c>
      <c r="H204" s="28" t="n">
        <v>-4.44</v>
      </c>
      <c r="I204" s="28" t="n">
        <v>-4.44</v>
      </c>
      <c r="J204" s="28" t="n">
        <v>0</v>
      </c>
      <c r="K204" s="28" t="n">
        <v>-0</v>
      </c>
      <c r="L204" s="28" t="n">
        <v>-0</v>
      </c>
      <c r="M204" s="28"/>
      <c r="N204" s="6" t="s">
        <f>=I204+J204+K204+L204</f>
      </c>
      <c r="O204" s="28"/>
      <c r="P204" s="26"/>
    </row>
    <row collapsed="false" customFormat="false" customHeight="false" hidden="false" ht="12.1" outlineLevel="0" r="205">
      <c r="A205" s="25" t="n">
        <v>45446</v>
      </c>
      <c r="B205" s="26" t="s">
        <v>317</v>
      </c>
      <c r="C205" s="26" t="s">
        <v>329</v>
      </c>
      <c r="D205" s="26" t="s">
        <v>317</v>
      </c>
      <c r="E205" s="26" t="s">
        <v>317</v>
      </c>
      <c r="F205" s="26" t="s">
        <v>19</v>
      </c>
      <c r="G205" s="27" t="n">
        <v>1</v>
      </c>
      <c r="H205" s="28" t="n">
        <v>-2.68</v>
      </c>
      <c r="I205" s="28" t="n">
        <v>-2.68</v>
      </c>
      <c r="J205" s="28" t="n">
        <v>0</v>
      </c>
      <c r="K205" s="28" t="n">
        <v>-0</v>
      </c>
      <c r="L205" s="28" t="n">
        <v>-0</v>
      </c>
      <c r="M205" s="28"/>
      <c r="N205" s="6" t="s">
        <f>=I205+J205+K205+L205</f>
      </c>
      <c r="O205" s="28"/>
      <c r="P205" s="26"/>
    </row>
    <row collapsed="false" customFormat="false" customHeight="false" hidden="false" ht="12.1" outlineLevel="0" r="206">
      <c r="A206" s="25" t="n">
        <v>45446</v>
      </c>
      <c r="B206" s="26" t="s">
        <v>317</v>
      </c>
      <c r="C206" s="26" t="s">
        <v>329</v>
      </c>
      <c r="D206" s="26" t="s">
        <v>317</v>
      </c>
      <c r="E206" s="26" t="s">
        <v>317</v>
      </c>
      <c r="F206" s="26" t="s">
        <v>19</v>
      </c>
      <c r="G206" s="27" t="n">
        <v>1</v>
      </c>
      <c r="H206" s="28" t="n">
        <v>-31.86</v>
      </c>
      <c r="I206" s="28" t="n">
        <v>-31.86</v>
      </c>
      <c r="J206" s="28" t="n">
        <v>0</v>
      </c>
      <c r="K206" s="28" t="n">
        <v>-0</v>
      </c>
      <c r="L206" s="28" t="n">
        <v>-0</v>
      </c>
      <c r="M206" s="28"/>
      <c r="N206" s="6" t="s">
        <f>=I206+J206+K206+L206</f>
      </c>
      <c r="O206" s="28"/>
      <c r="P206" s="26"/>
    </row>
    <row collapsed="false" customFormat="false" customHeight="false" hidden="false" ht="12.1" outlineLevel="0" r="207">
      <c r="A207" s="25" t="n">
        <v>45446</v>
      </c>
      <c r="B207" s="26" t="s">
        <v>317</v>
      </c>
      <c r="C207" s="26" t="s">
        <v>329</v>
      </c>
      <c r="D207" s="26" t="s">
        <v>317</v>
      </c>
      <c r="E207" s="26" t="s">
        <v>317</v>
      </c>
      <c r="F207" s="26" t="s">
        <v>19</v>
      </c>
      <c r="G207" s="27" t="n">
        <v>1</v>
      </c>
      <c r="H207" s="28" t="n">
        <v>-2.14</v>
      </c>
      <c r="I207" s="28" t="n">
        <v>-2.14</v>
      </c>
      <c r="J207" s="28" t="n">
        <v>0</v>
      </c>
      <c r="K207" s="28" t="n">
        <v>-0</v>
      </c>
      <c r="L207" s="28" t="n">
        <v>-0</v>
      </c>
      <c r="M207" s="28"/>
      <c r="N207" s="6" t="s">
        <f>=I207+J207+K207+L207</f>
      </c>
      <c r="O207" s="28"/>
      <c r="P207" s="26"/>
    </row>
    <row collapsed="false" customFormat="false" customHeight="false" hidden="false" ht="12.1" outlineLevel="0" r="208">
      <c r="A208" s="25" t="n">
        <v>45446</v>
      </c>
      <c r="B208" s="26" t="s">
        <v>317</v>
      </c>
      <c r="C208" s="26" t="s">
        <v>329</v>
      </c>
      <c r="D208" s="26" t="s">
        <v>317</v>
      </c>
      <c r="E208" s="26" t="s">
        <v>317</v>
      </c>
      <c r="F208" s="26" t="s">
        <v>19</v>
      </c>
      <c r="G208" s="27" t="n">
        <v>1</v>
      </c>
      <c r="H208" s="28" t="n">
        <v>-3.76</v>
      </c>
      <c r="I208" s="28" t="n">
        <v>-3.76</v>
      </c>
      <c r="J208" s="28" t="n">
        <v>0</v>
      </c>
      <c r="K208" s="28" t="n">
        <v>-0</v>
      </c>
      <c r="L208" s="28" t="n">
        <v>-0</v>
      </c>
      <c r="M208" s="28"/>
      <c r="N208" s="6" t="s">
        <f>=I208+J208+K208+L208</f>
      </c>
      <c r="O208" s="28"/>
      <c r="P208" s="26"/>
    </row>
    <row collapsed="false" customFormat="false" customHeight="false" hidden="false" ht="12.1" outlineLevel="0" r="209">
      <c r="A209" s="25" t="n">
        <v>45446</v>
      </c>
      <c r="B209" s="26" t="s">
        <v>317</v>
      </c>
      <c r="C209" s="26" t="s">
        <v>329</v>
      </c>
      <c r="D209" s="26" t="s">
        <v>317</v>
      </c>
      <c r="E209" s="26" t="s">
        <v>317</v>
      </c>
      <c r="F209" s="26" t="s">
        <v>19</v>
      </c>
      <c r="G209" s="27" t="n">
        <v>1</v>
      </c>
      <c r="H209" s="28" t="n">
        <v>-2.12</v>
      </c>
      <c r="I209" s="28" t="n">
        <v>-2.12</v>
      </c>
      <c r="J209" s="28" t="n">
        <v>0</v>
      </c>
      <c r="K209" s="28" t="n">
        <v>-0</v>
      </c>
      <c r="L209" s="28" t="n">
        <v>-0</v>
      </c>
      <c r="M209" s="28"/>
      <c r="N209" s="6" t="s">
        <f>=I209+J209+K209+L209</f>
      </c>
      <c r="O209" s="28"/>
      <c r="P209" s="26"/>
    </row>
    <row collapsed="false" customFormat="false" customHeight="false" hidden="false" ht="12.1" outlineLevel="0" r="210">
      <c r="A210" s="25" t="n">
        <v>45446</v>
      </c>
      <c r="B210" s="26" t="s">
        <v>317</v>
      </c>
      <c r="C210" s="26" t="s">
        <v>329</v>
      </c>
      <c r="D210" s="26" t="s">
        <v>317</v>
      </c>
      <c r="E210" s="26" t="s">
        <v>317</v>
      </c>
      <c r="F210" s="26" t="s">
        <v>19</v>
      </c>
      <c r="G210" s="27" t="n">
        <v>1</v>
      </c>
      <c r="H210" s="28" t="n">
        <v>-0.94</v>
      </c>
      <c r="I210" s="28" t="n">
        <v>-0.94</v>
      </c>
      <c r="J210" s="28" t="n">
        <v>0</v>
      </c>
      <c r="K210" s="28" t="n">
        <v>-0</v>
      </c>
      <c r="L210" s="28" t="n">
        <v>-0</v>
      </c>
      <c r="M210" s="28"/>
      <c r="N210" s="6" t="s">
        <f>=I210+J210+K210+L210</f>
      </c>
      <c r="O210" s="28"/>
      <c r="P210" s="26"/>
    </row>
    <row collapsed="false" customFormat="false" customHeight="false" hidden="false" ht="12.1" outlineLevel="0" r="211">
      <c r="A211" s="25" t="n">
        <v>45446</v>
      </c>
      <c r="B211" s="26" t="s">
        <v>317</v>
      </c>
      <c r="C211" s="26" t="s">
        <v>329</v>
      </c>
      <c r="D211" s="26" t="s">
        <v>317</v>
      </c>
      <c r="E211" s="26" t="s">
        <v>317</v>
      </c>
      <c r="F211" s="26" t="s">
        <v>19</v>
      </c>
      <c r="G211" s="27" t="n">
        <v>1</v>
      </c>
      <c r="H211" s="28" t="n">
        <v>-0.4</v>
      </c>
      <c r="I211" s="28" t="n">
        <v>-0.4</v>
      </c>
      <c r="J211" s="28" t="n">
        <v>0</v>
      </c>
      <c r="K211" s="28" t="n">
        <v>-0</v>
      </c>
      <c r="L211" s="28" t="n">
        <v>-0</v>
      </c>
      <c r="M211" s="28"/>
      <c r="N211" s="6" t="s">
        <f>=I211+J211+K211+L211</f>
      </c>
      <c r="O211" s="28"/>
      <c r="P211" s="26"/>
    </row>
    <row collapsed="false" customFormat="false" customHeight="false" hidden="false" ht="12.1" outlineLevel="0" r="212">
      <c r="A212" s="25" t="n">
        <v>45446</v>
      </c>
      <c r="B212" s="26" t="s">
        <v>317</v>
      </c>
      <c r="C212" s="26" t="s">
        <v>329</v>
      </c>
      <c r="D212" s="26" t="s">
        <v>317</v>
      </c>
      <c r="E212" s="26" t="s">
        <v>317</v>
      </c>
      <c r="F212" s="26" t="s">
        <v>19</v>
      </c>
      <c r="G212" s="27" t="n">
        <v>1</v>
      </c>
      <c r="H212" s="28" t="n">
        <v>-0.71</v>
      </c>
      <c r="I212" s="28" t="n">
        <v>-0.71</v>
      </c>
      <c r="J212" s="28" t="n">
        <v>0</v>
      </c>
      <c r="K212" s="28" t="n">
        <v>-0</v>
      </c>
      <c r="L212" s="28" t="n">
        <v>-0</v>
      </c>
      <c r="M212" s="28"/>
      <c r="N212" s="6" t="s">
        <f>=I212+J212+K212+L212</f>
      </c>
      <c r="O212" s="28"/>
      <c r="P212" s="26"/>
    </row>
    <row collapsed="false" customFormat="false" customHeight="false" hidden="false" ht="12.1" outlineLevel="0" r="213">
      <c r="A213" s="25" t="n">
        <v>45446</v>
      </c>
      <c r="B213" s="26" t="s">
        <v>317</v>
      </c>
      <c r="C213" s="26" t="s">
        <v>329</v>
      </c>
      <c r="D213" s="26" t="s">
        <v>317</v>
      </c>
      <c r="E213" s="26" t="s">
        <v>317</v>
      </c>
      <c r="F213" s="26" t="s">
        <v>19</v>
      </c>
      <c r="G213" s="27" t="n">
        <v>1</v>
      </c>
      <c r="H213" s="28" t="n">
        <v>-4.09</v>
      </c>
      <c r="I213" s="28" t="n">
        <v>-4.09</v>
      </c>
      <c r="J213" s="28" t="n">
        <v>0</v>
      </c>
      <c r="K213" s="28" t="n">
        <v>-0</v>
      </c>
      <c r="L213" s="28" t="n">
        <v>-0</v>
      </c>
      <c r="M213" s="28"/>
      <c r="N213" s="6" t="s">
        <f>=I213+J213+K213+L213</f>
      </c>
      <c r="O213" s="28"/>
      <c r="P213" s="26"/>
    </row>
    <row collapsed="false" customFormat="false" customHeight="false" hidden="false" ht="12.1" outlineLevel="0" r="214">
      <c r="A214" s="25" t="n">
        <v>45446</v>
      </c>
      <c r="B214" s="26" t="s">
        <v>317</v>
      </c>
      <c r="C214" s="26" t="s">
        <v>329</v>
      </c>
      <c r="D214" s="26" t="s">
        <v>317</v>
      </c>
      <c r="E214" s="26" t="s">
        <v>317</v>
      </c>
      <c r="F214" s="26" t="s">
        <v>19</v>
      </c>
      <c r="G214" s="27" t="n">
        <v>1</v>
      </c>
      <c r="H214" s="28" t="n">
        <v>-5.87</v>
      </c>
      <c r="I214" s="28" t="n">
        <v>-5.87</v>
      </c>
      <c r="J214" s="28" t="n">
        <v>0</v>
      </c>
      <c r="K214" s="28" t="n">
        <v>-0</v>
      </c>
      <c r="L214" s="28" t="n">
        <v>-0</v>
      </c>
      <c r="M214" s="28"/>
      <c r="N214" s="6" t="s">
        <f>=I214+J214+K214+L214</f>
      </c>
      <c r="O214" s="28"/>
      <c r="P214" s="26"/>
    </row>
    <row collapsed="false" customFormat="false" customHeight="false" hidden="false" ht="12.1" outlineLevel="0" r="215">
      <c r="A215" s="25" t="n">
        <v>45446</v>
      </c>
      <c r="B215" s="26" t="s">
        <v>317</v>
      </c>
      <c r="C215" s="26" t="s">
        <v>329</v>
      </c>
      <c r="D215" s="26" t="s">
        <v>317</v>
      </c>
      <c r="E215" s="26" t="s">
        <v>317</v>
      </c>
      <c r="F215" s="26" t="s">
        <v>19</v>
      </c>
      <c r="G215" s="27" t="n">
        <v>1</v>
      </c>
      <c r="H215" s="28" t="n">
        <v>-3.59</v>
      </c>
      <c r="I215" s="28" t="n">
        <v>-3.59</v>
      </c>
      <c r="J215" s="28" t="n">
        <v>0</v>
      </c>
      <c r="K215" s="28" t="n">
        <v>-0</v>
      </c>
      <c r="L215" s="28" t="n">
        <v>-0</v>
      </c>
      <c r="M215" s="28"/>
      <c r="N215" s="6" t="s">
        <f>=I215+J215+K215+L215</f>
      </c>
      <c r="O215" s="28"/>
      <c r="P215" s="26"/>
    </row>
    <row collapsed="false" customFormat="false" customHeight="false" hidden="false" ht="12.1" outlineLevel="0" r="216">
      <c r="A216" s="25" t="n">
        <v>45446</v>
      </c>
      <c r="B216" s="26" t="s">
        <v>317</v>
      </c>
      <c r="C216" s="26" t="s">
        <v>329</v>
      </c>
      <c r="D216" s="26" t="s">
        <v>317</v>
      </c>
      <c r="E216" s="26" t="s">
        <v>317</v>
      </c>
      <c r="F216" s="26" t="s">
        <v>19</v>
      </c>
      <c r="G216" s="27" t="n">
        <v>1</v>
      </c>
      <c r="H216" s="28" t="n">
        <v>-4.45</v>
      </c>
      <c r="I216" s="28" t="n">
        <v>-4.45</v>
      </c>
      <c r="J216" s="28" t="n">
        <v>0</v>
      </c>
      <c r="K216" s="28" t="n">
        <v>-0</v>
      </c>
      <c r="L216" s="28" t="n">
        <v>-0</v>
      </c>
      <c r="M216" s="28"/>
      <c r="N216" s="6" t="s">
        <f>=I216+J216+K216+L216</f>
      </c>
      <c r="O216" s="28"/>
      <c r="P216" s="26"/>
    </row>
    <row collapsed="false" customFormat="false" customHeight="false" hidden="false" ht="12.1" outlineLevel="0" r="217">
      <c r="A217" s="25" t="n">
        <v>45446</v>
      </c>
      <c r="B217" s="26" t="s">
        <v>317</v>
      </c>
      <c r="C217" s="26" t="s">
        <v>329</v>
      </c>
      <c r="D217" s="26" t="s">
        <v>317</v>
      </c>
      <c r="E217" s="26" t="s">
        <v>317</v>
      </c>
      <c r="F217" s="26" t="s">
        <v>19</v>
      </c>
      <c r="G217" s="27" t="n">
        <v>1</v>
      </c>
      <c r="H217" s="28" t="n">
        <v>-5.39</v>
      </c>
      <c r="I217" s="28" t="n">
        <v>-5.39</v>
      </c>
      <c r="J217" s="28" t="n">
        <v>0</v>
      </c>
      <c r="K217" s="28" t="n">
        <v>-0</v>
      </c>
      <c r="L217" s="28" t="n">
        <v>-0</v>
      </c>
      <c r="M217" s="28"/>
      <c r="N217" s="6" t="s">
        <f>=I217+J217+K217+L217</f>
      </c>
      <c r="O217" s="28"/>
      <c r="P217" s="26"/>
    </row>
    <row collapsed="false" customFormat="false" customHeight="false" hidden="false" ht="12.1" outlineLevel="0" r="218">
      <c r="A218" s="25" t="n">
        <v>45446</v>
      </c>
      <c r="B218" s="26" t="s">
        <v>317</v>
      </c>
      <c r="C218" s="26" t="s">
        <v>329</v>
      </c>
      <c r="D218" s="26" t="s">
        <v>317</v>
      </c>
      <c r="E218" s="26" t="s">
        <v>317</v>
      </c>
      <c r="F218" s="26" t="s">
        <v>19</v>
      </c>
      <c r="G218" s="27" t="n">
        <v>1</v>
      </c>
      <c r="H218" s="28" t="n">
        <v>-7.18</v>
      </c>
      <c r="I218" s="28" t="n">
        <v>-7.18</v>
      </c>
      <c r="J218" s="28" t="n">
        <v>0</v>
      </c>
      <c r="K218" s="28" t="n">
        <v>-0</v>
      </c>
      <c r="L218" s="28" t="n">
        <v>-0</v>
      </c>
      <c r="M218" s="28"/>
      <c r="N218" s="6" t="s">
        <f>=I218+J218+K218+L218</f>
      </c>
      <c r="O218" s="28"/>
      <c r="P218" s="26"/>
    </row>
    <row collapsed="false" customFormat="false" customHeight="false" hidden="false" ht="12.1" outlineLevel="0" r="219">
      <c r="A219" s="25" t="n">
        <v>45446</v>
      </c>
      <c r="B219" s="26" t="s">
        <v>317</v>
      </c>
      <c r="C219" s="26" t="s">
        <v>329</v>
      </c>
      <c r="D219" s="26" t="s">
        <v>317</v>
      </c>
      <c r="E219" s="26" t="s">
        <v>317</v>
      </c>
      <c r="F219" s="26" t="s">
        <v>19</v>
      </c>
      <c r="G219" s="27" t="n">
        <v>1</v>
      </c>
      <c r="H219" s="28" t="n">
        <v>-13.49</v>
      </c>
      <c r="I219" s="28" t="n">
        <v>-13.49</v>
      </c>
      <c r="J219" s="28" t="n">
        <v>0</v>
      </c>
      <c r="K219" s="28" t="n">
        <v>-0</v>
      </c>
      <c r="L219" s="28" t="n">
        <v>-0</v>
      </c>
      <c r="M219" s="28"/>
      <c r="N219" s="6" t="s">
        <f>=I219+J219+K219+L219</f>
      </c>
      <c r="O219" s="28"/>
      <c r="P219" s="26"/>
    </row>
    <row collapsed="false" customFormat="false" customHeight="false" hidden="false" ht="12.1" outlineLevel="0" r="220">
      <c r="A220" s="25" t="n">
        <v>45446</v>
      </c>
      <c r="B220" s="26" t="s">
        <v>317</v>
      </c>
      <c r="C220" s="26" t="s">
        <v>329</v>
      </c>
      <c r="D220" s="26" t="s">
        <v>317</v>
      </c>
      <c r="E220" s="26" t="s">
        <v>317</v>
      </c>
      <c r="F220" s="26" t="s">
        <v>19</v>
      </c>
      <c r="G220" s="27" t="n">
        <v>1</v>
      </c>
      <c r="H220" s="28" t="n">
        <v>-12.78</v>
      </c>
      <c r="I220" s="28" t="n">
        <v>-12.78</v>
      </c>
      <c r="J220" s="28" t="n">
        <v>0</v>
      </c>
      <c r="K220" s="28" t="n">
        <v>-0</v>
      </c>
      <c r="L220" s="28" t="n">
        <v>-0</v>
      </c>
      <c r="M220" s="28"/>
      <c r="N220" s="6" t="s">
        <f>=I220+J220+K220+L220</f>
      </c>
      <c r="O220" s="28"/>
      <c r="P220" s="26"/>
    </row>
    <row collapsed="false" customFormat="false" customHeight="false" hidden="false" ht="12.1" outlineLevel="0" r="221">
      <c r="A221" s="25" t="n">
        <v>45446</v>
      </c>
      <c r="B221" s="26" t="s">
        <v>317</v>
      </c>
      <c r="C221" s="26" t="s">
        <v>329</v>
      </c>
      <c r="D221" s="26" t="s">
        <v>317</v>
      </c>
      <c r="E221" s="26" t="s">
        <v>317</v>
      </c>
      <c r="F221" s="26" t="s">
        <v>19</v>
      </c>
      <c r="G221" s="27" t="n">
        <v>1</v>
      </c>
      <c r="H221" s="28" t="n">
        <v>-13.32</v>
      </c>
      <c r="I221" s="28" t="n">
        <v>-13.32</v>
      </c>
      <c r="J221" s="28" t="n">
        <v>0</v>
      </c>
      <c r="K221" s="28" t="n">
        <v>-0</v>
      </c>
      <c r="L221" s="28" t="n">
        <v>-0</v>
      </c>
      <c r="M221" s="28"/>
      <c r="N221" s="6" t="s">
        <f>=I221+J221+K221+L221</f>
      </c>
      <c r="O221" s="28"/>
      <c r="P221" s="26"/>
    </row>
    <row collapsed="false" customFormat="false" customHeight="false" hidden="false" ht="12.1" outlineLevel="0" r="222">
      <c r="A222" s="25" t="n">
        <v>45446</v>
      </c>
      <c r="B222" s="26" t="s">
        <v>317</v>
      </c>
      <c r="C222" s="26" t="s">
        <v>329</v>
      </c>
      <c r="D222" s="26" t="s">
        <v>317</v>
      </c>
      <c r="E222" s="26" t="s">
        <v>317</v>
      </c>
      <c r="F222" s="26" t="s">
        <v>19</v>
      </c>
      <c r="G222" s="27" t="n">
        <v>1</v>
      </c>
      <c r="H222" s="28" t="n">
        <v>-3.24</v>
      </c>
      <c r="I222" s="28" t="n">
        <v>-3.24</v>
      </c>
      <c r="J222" s="28" t="n">
        <v>0</v>
      </c>
      <c r="K222" s="28" t="n">
        <v>-0</v>
      </c>
      <c r="L222" s="28" t="n">
        <v>-0</v>
      </c>
      <c r="M222" s="28"/>
      <c r="N222" s="6" t="s">
        <f>=I222+J222+K222+L222</f>
      </c>
      <c r="O222" s="28"/>
      <c r="P222" s="26"/>
    </row>
    <row collapsed="false" customFormat="false" customHeight="false" hidden="false" ht="12.1" outlineLevel="0" r="223">
      <c r="A223" s="25" t="n">
        <v>45446</v>
      </c>
      <c r="B223" s="26" t="s">
        <v>317</v>
      </c>
      <c r="C223" s="26" t="s">
        <v>329</v>
      </c>
      <c r="D223" s="26" t="s">
        <v>317</v>
      </c>
      <c r="E223" s="26" t="s">
        <v>317</v>
      </c>
      <c r="F223" s="26" t="s">
        <v>19</v>
      </c>
      <c r="G223" s="27" t="n">
        <v>1</v>
      </c>
      <c r="H223" s="28" t="n">
        <v>-5.57</v>
      </c>
      <c r="I223" s="28" t="n">
        <v>-5.57</v>
      </c>
      <c r="J223" s="28" t="n">
        <v>0</v>
      </c>
      <c r="K223" s="28" t="n">
        <v>-0</v>
      </c>
      <c r="L223" s="28" t="n">
        <v>-0</v>
      </c>
      <c r="M223" s="28"/>
      <c r="N223" s="6" t="s">
        <f>=I223+J223+K223+L223</f>
      </c>
      <c r="O223" s="28"/>
      <c r="P223" s="26"/>
    </row>
    <row collapsed="false" customFormat="false" customHeight="false" hidden="false" ht="12.1" outlineLevel="0" r="224">
      <c r="A224" s="25" t="n">
        <v>45446</v>
      </c>
      <c r="B224" s="26" t="s">
        <v>317</v>
      </c>
      <c r="C224" s="26" t="s">
        <v>329</v>
      </c>
      <c r="D224" s="26" t="s">
        <v>317</v>
      </c>
      <c r="E224" s="26" t="s">
        <v>317</v>
      </c>
      <c r="F224" s="26" t="s">
        <v>19</v>
      </c>
      <c r="G224" s="27" t="n">
        <v>1</v>
      </c>
      <c r="H224" s="28" t="n">
        <v>-8.88</v>
      </c>
      <c r="I224" s="28" t="n">
        <v>-8.88</v>
      </c>
      <c r="J224" s="28" t="n">
        <v>0</v>
      </c>
      <c r="K224" s="28" t="n">
        <v>-0</v>
      </c>
      <c r="L224" s="28" t="n">
        <v>-0</v>
      </c>
      <c r="M224" s="28"/>
      <c r="N224" s="6" t="s">
        <f>=I224+J224+K224+L224</f>
      </c>
      <c r="O224" s="28"/>
      <c r="P224" s="26"/>
    </row>
    <row collapsed="false" customFormat="false" customHeight="false" hidden="false" ht="12.1" outlineLevel="0" r="225">
      <c r="A225" s="25" t="n">
        <v>45446</v>
      </c>
      <c r="B225" s="26" t="s">
        <v>317</v>
      </c>
      <c r="C225" s="26" t="s">
        <v>329</v>
      </c>
      <c r="D225" s="26" t="s">
        <v>317</v>
      </c>
      <c r="E225" s="26" t="s">
        <v>317</v>
      </c>
      <c r="F225" s="26" t="s">
        <v>19</v>
      </c>
      <c r="G225" s="27" t="n">
        <v>1</v>
      </c>
      <c r="H225" s="28" t="n">
        <v>-5.36</v>
      </c>
      <c r="I225" s="28" t="n">
        <v>-5.36</v>
      </c>
      <c r="J225" s="28" t="n">
        <v>0</v>
      </c>
      <c r="K225" s="28" t="n">
        <v>-0</v>
      </c>
      <c r="L225" s="28" t="n">
        <v>-0</v>
      </c>
      <c r="M225" s="28"/>
      <c r="N225" s="6" t="s">
        <f>=I225+J225+K225+L225</f>
      </c>
      <c r="O225" s="28"/>
      <c r="P225" s="26"/>
    </row>
    <row collapsed="false" customFormat="false" customHeight="false" hidden="false" ht="12.1" outlineLevel="0" r="226">
      <c r="A226" s="25" t="n">
        <v>45446</v>
      </c>
      <c r="B226" s="26" t="s">
        <v>317</v>
      </c>
      <c r="C226" s="26" t="s">
        <v>329</v>
      </c>
      <c r="D226" s="26" t="s">
        <v>317</v>
      </c>
      <c r="E226" s="26" t="s">
        <v>317</v>
      </c>
      <c r="F226" s="26" t="s">
        <v>19</v>
      </c>
      <c r="G226" s="27" t="n">
        <v>1</v>
      </c>
      <c r="H226" s="28" t="n">
        <v>-63.72</v>
      </c>
      <c r="I226" s="28" t="n">
        <v>-63.72</v>
      </c>
      <c r="J226" s="28" t="n">
        <v>0</v>
      </c>
      <c r="K226" s="28" t="n">
        <v>-0</v>
      </c>
      <c r="L226" s="28" t="n">
        <v>-0</v>
      </c>
      <c r="M226" s="28"/>
      <c r="N226" s="6" t="s">
        <f>=I226+J226+K226+L226</f>
      </c>
      <c r="O226" s="28"/>
      <c r="P226" s="26"/>
    </row>
    <row collapsed="false" customFormat="false" customHeight="false" hidden="false" ht="12.1" outlineLevel="0" r="227">
      <c r="A227" s="25" t="n">
        <v>45446</v>
      </c>
      <c r="B227" s="26" t="s">
        <v>317</v>
      </c>
      <c r="C227" s="26" t="s">
        <v>329</v>
      </c>
      <c r="D227" s="26" t="s">
        <v>317</v>
      </c>
      <c r="E227" s="26" t="s">
        <v>317</v>
      </c>
      <c r="F227" s="26" t="s">
        <v>19</v>
      </c>
      <c r="G227" s="27" t="n">
        <v>1</v>
      </c>
      <c r="H227" s="28" t="n">
        <v>-4.28</v>
      </c>
      <c r="I227" s="28" t="n">
        <v>-4.28</v>
      </c>
      <c r="J227" s="28" t="n">
        <v>0</v>
      </c>
      <c r="K227" s="28" t="n">
        <v>-0</v>
      </c>
      <c r="L227" s="28" t="n">
        <v>-0</v>
      </c>
      <c r="M227" s="28"/>
      <c r="N227" s="6" t="s">
        <f>=I227+J227+K227+L227</f>
      </c>
      <c r="O227" s="28"/>
      <c r="P227" s="26"/>
    </row>
    <row collapsed="false" customFormat="false" customHeight="false" hidden="false" ht="12.1" outlineLevel="0" r="228">
      <c r="A228" s="25" t="n">
        <v>45446</v>
      </c>
      <c r="B228" s="26" t="s">
        <v>317</v>
      </c>
      <c r="C228" s="26" t="s">
        <v>329</v>
      </c>
      <c r="D228" s="26" t="s">
        <v>317</v>
      </c>
      <c r="E228" s="26" t="s">
        <v>317</v>
      </c>
      <c r="F228" s="26" t="s">
        <v>19</v>
      </c>
      <c r="G228" s="27" t="n">
        <v>1</v>
      </c>
      <c r="H228" s="28" t="n">
        <v>-7.52</v>
      </c>
      <c r="I228" s="28" t="n">
        <v>-7.52</v>
      </c>
      <c r="J228" s="28" t="n">
        <v>0</v>
      </c>
      <c r="K228" s="28" t="n">
        <v>-0</v>
      </c>
      <c r="L228" s="28" t="n">
        <v>-0</v>
      </c>
      <c r="M228" s="28"/>
      <c r="N228" s="6" t="s">
        <f>=I228+J228+K228+L228</f>
      </c>
      <c r="O228" s="28"/>
      <c r="P228" s="26"/>
    </row>
    <row collapsed="false" customFormat="false" customHeight="false" hidden="false" ht="12.1" outlineLevel="0" r="229">
      <c r="A229" s="25" t="n">
        <v>45446</v>
      </c>
      <c r="B229" s="26" t="s">
        <v>317</v>
      </c>
      <c r="C229" s="26" t="s">
        <v>329</v>
      </c>
      <c r="D229" s="26" t="s">
        <v>317</v>
      </c>
      <c r="E229" s="26" t="s">
        <v>317</v>
      </c>
      <c r="F229" s="26" t="s">
        <v>19</v>
      </c>
      <c r="G229" s="27" t="n">
        <v>1</v>
      </c>
      <c r="H229" s="28" t="n">
        <v>-4.25</v>
      </c>
      <c r="I229" s="28" t="n">
        <v>-4.25</v>
      </c>
      <c r="J229" s="28" t="n">
        <v>0</v>
      </c>
      <c r="K229" s="28" t="n">
        <v>-0</v>
      </c>
      <c r="L229" s="28" t="n">
        <v>-0</v>
      </c>
      <c r="M229" s="28"/>
      <c r="N229" s="6" t="s">
        <f>=I229+J229+K229+L229</f>
      </c>
      <c r="O229" s="28"/>
      <c r="P229" s="26"/>
    </row>
    <row collapsed="false" customFormat="false" customHeight="false" hidden="false" ht="12.1" outlineLevel="0" r="230">
      <c r="A230" s="25" t="n">
        <v>45446</v>
      </c>
      <c r="B230" s="26" t="s">
        <v>317</v>
      </c>
      <c r="C230" s="26" t="s">
        <v>329</v>
      </c>
      <c r="D230" s="26" t="s">
        <v>317</v>
      </c>
      <c r="E230" s="26" t="s">
        <v>317</v>
      </c>
      <c r="F230" s="26" t="s">
        <v>19</v>
      </c>
      <c r="G230" s="27" t="n">
        <v>1</v>
      </c>
      <c r="H230" s="28" t="n">
        <v>-1.88</v>
      </c>
      <c r="I230" s="28" t="n">
        <v>-1.88</v>
      </c>
      <c r="J230" s="28" t="n">
        <v>0</v>
      </c>
      <c r="K230" s="28" t="n">
        <v>-0</v>
      </c>
      <c r="L230" s="28" t="n">
        <v>-0</v>
      </c>
      <c r="M230" s="28"/>
      <c r="N230" s="6" t="s">
        <f>=I230+J230+K230+L230</f>
      </c>
      <c r="O230" s="28"/>
      <c r="P230" s="26"/>
    </row>
    <row collapsed="false" customFormat="false" customHeight="false" hidden="false" ht="12.1" outlineLevel="0" r="231">
      <c r="A231" s="25" t="n">
        <v>45446</v>
      </c>
      <c r="B231" s="26" t="s">
        <v>317</v>
      </c>
      <c r="C231" s="26" t="s">
        <v>329</v>
      </c>
      <c r="D231" s="26" t="s">
        <v>317</v>
      </c>
      <c r="E231" s="26" t="s">
        <v>317</v>
      </c>
      <c r="F231" s="26" t="s">
        <v>19</v>
      </c>
      <c r="G231" s="27" t="n">
        <v>1</v>
      </c>
      <c r="H231" s="28" t="n">
        <v>-0.81</v>
      </c>
      <c r="I231" s="28" t="n">
        <v>-0.81</v>
      </c>
      <c r="J231" s="28" t="n">
        <v>0</v>
      </c>
      <c r="K231" s="28" t="n">
        <v>-0</v>
      </c>
      <c r="L231" s="28" t="n">
        <v>-0</v>
      </c>
      <c r="M231" s="28"/>
      <c r="N231" s="6" t="s">
        <f>=I231+J231+K231+L231</f>
      </c>
      <c r="O231" s="28"/>
      <c r="P231" s="26"/>
    </row>
    <row collapsed="false" customFormat="false" customHeight="false" hidden="false" ht="12.1" outlineLevel="0" r="232">
      <c r="A232" s="25" t="n">
        <v>45446</v>
      </c>
      <c r="B232" s="26" t="s">
        <v>317</v>
      </c>
      <c r="C232" s="26" t="s">
        <v>329</v>
      </c>
      <c r="D232" s="26" t="s">
        <v>317</v>
      </c>
      <c r="E232" s="26" t="s">
        <v>317</v>
      </c>
      <c r="F232" s="26" t="s">
        <v>19</v>
      </c>
      <c r="G232" s="27" t="n">
        <v>1</v>
      </c>
      <c r="H232" s="28" t="n">
        <v>-1.43</v>
      </c>
      <c r="I232" s="28" t="n">
        <v>-1.43</v>
      </c>
      <c r="J232" s="28" t="n">
        <v>0</v>
      </c>
      <c r="K232" s="28" t="n">
        <v>-0</v>
      </c>
      <c r="L232" s="28" t="n">
        <v>-0</v>
      </c>
      <c r="M232" s="28"/>
      <c r="N232" s="6" t="s">
        <f>=I232+J232+K232+L232</f>
      </c>
      <c r="O232" s="28"/>
      <c r="P232" s="26"/>
    </row>
    <row collapsed="false" customFormat="false" customHeight="false" hidden="false" ht="12.1" outlineLevel="0" r="233">
      <c r="A233" s="25" t="n">
        <v>45446</v>
      </c>
      <c r="B233" s="26" t="s">
        <v>317</v>
      </c>
      <c r="C233" s="26" t="s">
        <v>329</v>
      </c>
      <c r="D233" s="26" t="s">
        <v>317</v>
      </c>
      <c r="E233" s="26" t="s">
        <v>317</v>
      </c>
      <c r="F233" s="26" t="s">
        <v>19</v>
      </c>
      <c r="G233" s="27" t="n">
        <v>1</v>
      </c>
      <c r="H233" s="28" t="n">
        <v>-8.18</v>
      </c>
      <c r="I233" s="28" t="n">
        <v>-8.18</v>
      </c>
      <c r="J233" s="28" t="n">
        <v>0</v>
      </c>
      <c r="K233" s="28" t="n">
        <v>-0</v>
      </c>
      <c r="L233" s="28" t="n">
        <v>-0</v>
      </c>
      <c r="M233" s="28"/>
      <c r="N233" s="6" t="s">
        <f>=I233+J233+K233+L233</f>
      </c>
      <c r="O233" s="28"/>
      <c r="P233" s="26"/>
    </row>
    <row collapsed="false" customFormat="false" customHeight="false" hidden="false" ht="12.1" outlineLevel="0" r="234">
      <c r="A234" s="33" t="n">
        <v>45446.622800926</v>
      </c>
      <c r="B234" s="34" t="s">
        <v>348</v>
      </c>
      <c r="C234" s="34" t="s">
        <v>349</v>
      </c>
      <c r="D234" s="34" t="s">
        <v>276</v>
      </c>
      <c r="E234" s="34" t="s">
        <v>350</v>
      </c>
      <c r="F234" s="34" t="s">
        <v>19</v>
      </c>
      <c r="G234" s="35" t="n">
        <v>-7000</v>
      </c>
      <c r="H234" s="36" t="n">
        <v>12.273</v>
      </c>
      <c r="I234" s="36" t="n">
        <v>85911</v>
      </c>
      <c r="J234" s="36" t="n">
        <v>0</v>
      </c>
      <c r="K234" s="36" t="n">
        <v>-0</v>
      </c>
      <c r="L234" s="36" t="n">
        <v>-0</v>
      </c>
      <c r="M234" s="36"/>
      <c r="N234" s="6" t="s">
        <f>=I234+J234+K234+L234</f>
      </c>
      <c r="O234" s="36"/>
      <c r="P234" s="34"/>
    </row>
    <row collapsed="false" customFormat="false" customHeight="false" hidden="false" ht="12.1" outlineLevel="0" r="235">
      <c r="A235" s="20" t="n">
        <v>45446.623668981</v>
      </c>
      <c r="B235" s="16" t="s">
        <v>59</v>
      </c>
      <c r="C235" s="16" t="s">
        <v>335</v>
      </c>
      <c r="D235" s="16" t="s">
        <v>275</v>
      </c>
      <c r="E235" s="16" t="s">
        <v>17</v>
      </c>
      <c r="F235" s="16" t="s">
        <v>19</v>
      </c>
      <c r="G235" s="7" t="n">
        <v>5</v>
      </c>
      <c r="H235" s="6" t="n">
        <v>6467.5</v>
      </c>
      <c r="I235" s="6" t="n">
        <v>-32337.5</v>
      </c>
      <c r="J235" s="6" t="n">
        <v>-0</v>
      </c>
      <c r="K235" s="6" t="n">
        <v>-0</v>
      </c>
      <c r="L235" s="6" t="n">
        <v>-0</v>
      </c>
      <c r="M235" s="6"/>
      <c r="N235" s="6" t="s">
        <f>=I235+J235+K235+L235</f>
      </c>
      <c r="O235" s="6"/>
      <c r="P235" s="16"/>
    </row>
    <row collapsed="false" customFormat="false" customHeight="false" hidden="false" ht="12.1" outlineLevel="0" r="236">
      <c r="A236" s="20" t="n">
        <v>45446.62431713</v>
      </c>
      <c r="B236" s="16" t="s">
        <v>51</v>
      </c>
      <c r="C236" s="16" t="s">
        <v>344</v>
      </c>
      <c r="D236" s="16" t="s">
        <v>275</v>
      </c>
      <c r="E236" s="16" t="s">
        <v>17</v>
      </c>
      <c r="F236" s="16" t="s">
        <v>19</v>
      </c>
      <c r="G236" s="7" t="n">
        <v>90</v>
      </c>
      <c r="H236" s="6" t="n">
        <v>185.12</v>
      </c>
      <c r="I236" s="6" t="n">
        <v>-16660.8</v>
      </c>
      <c r="J236" s="6" t="n">
        <v>-0</v>
      </c>
      <c r="K236" s="6" t="n">
        <v>-0</v>
      </c>
      <c r="L236" s="6" t="n">
        <v>-0</v>
      </c>
      <c r="M236" s="6"/>
      <c r="N236" s="6" t="s">
        <f>=I236+J236+K236+L236</f>
      </c>
      <c r="O236" s="6"/>
      <c r="P236" s="16"/>
    </row>
    <row collapsed="false" customFormat="false" customHeight="false" hidden="false" ht="12.1" outlineLevel="0" r="237">
      <c r="A237" s="20" t="n">
        <v>45446.624756944</v>
      </c>
      <c r="B237" s="16" t="s">
        <v>21</v>
      </c>
      <c r="C237" s="16" t="s">
        <v>341</v>
      </c>
      <c r="D237" s="16" t="s">
        <v>275</v>
      </c>
      <c r="E237" s="16" t="s">
        <v>17</v>
      </c>
      <c r="F237" s="16" t="s">
        <v>19</v>
      </c>
      <c r="G237" s="7" t="n">
        <v>120</v>
      </c>
      <c r="H237" s="6" t="n">
        <v>305.92</v>
      </c>
      <c r="I237" s="6" t="n">
        <v>-36710.4</v>
      </c>
      <c r="J237" s="6" t="n">
        <v>-0</v>
      </c>
      <c r="K237" s="6" t="n">
        <v>-0</v>
      </c>
      <c r="L237" s="6" t="n">
        <v>-0</v>
      </c>
      <c r="M237" s="6"/>
      <c r="N237" s="6" t="s">
        <f>=I237+J237+K237+L237</f>
      </c>
      <c r="O237" s="6"/>
      <c r="P237" s="16"/>
    </row>
    <row collapsed="false" customFormat="false" customHeight="false" hidden="false" ht="12.1" outlineLevel="0" r="238">
      <c r="A238" s="25" t="n">
        <v>45447</v>
      </c>
      <c r="B238" s="26" t="s">
        <v>317</v>
      </c>
      <c r="C238" s="26" t="s">
        <v>329</v>
      </c>
      <c r="D238" s="26" t="s">
        <v>317</v>
      </c>
      <c r="E238" s="26" t="s">
        <v>317</v>
      </c>
      <c r="F238" s="26" t="s">
        <v>19</v>
      </c>
      <c r="G238" s="27" t="n">
        <v>1</v>
      </c>
      <c r="H238" s="28" t="n">
        <v>-50</v>
      </c>
      <c r="I238" s="28" t="n">
        <v>-50</v>
      </c>
      <c r="J238" s="28" t="n">
        <v>0</v>
      </c>
      <c r="K238" s="28" t="n">
        <v>-0</v>
      </c>
      <c r="L238" s="28" t="n">
        <v>-0</v>
      </c>
      <c r="M238" s="28"/>
      <c r="N238" s="6" t="s">
        <f>=I238+J238+K238+L238</f>
      </c>
      <c r="O238" s="28"/>
      <c r="P238" s="26"/>
    </row>
    <row collapsed="false" customFormat="false" customHeight="false" hidden="false" ht="12.1" outlineLevel="0" r="239">
      <c r="A239" s="25" t="n">
        <v>45447</v>
      </c>
      <c r="B239" s="26" t="s">
        <v>317</v>
      </c>
      <c r="C239" s="26" t="s">
        <v>329</v>
      </c>
      <c r="D239" s="26" t="s">
        <v>317</v>
      </c>
      <c r="E239" s="26" t="s">
        <v>317</v>
      </c>
      <c r="F239" s="26" t="s">
        <v>19</v>
      </c>
      <c r="G239" s="27" t="n">
        <v>1</v>
      </c>
      <c r="H239" s="28" t="n">
        <v>-9.7</v>
      </c>
      <c r="I239" s="28" t="n">
        <v>-9.7</v>
      </c>
      <c r="J239" s="28" t="n">
        <v>0</v>
      </c>
      <c r="K239" s="28" t="n">
        <v>-0</v>
      </c>
      <c r="L239" s="28" t="n">
        <v>-0</v>
      </c>
      <c r="M239" s="28"/>
      <c r="N239" s="6" t="s">
        <f>=I239+J239+K239+L239</f>
      </c>
      <c r="O239" s="28"/>
      <c r="P239" s="26"/>
    </row>
    <row collapsed="false" customFormat="false" customHeight="false" hidden="false" ht="12.1" outlineLevel="0" r="240">
      <c r="A240" s="25" t="n">
        <v>45447</v>
      </c>
      <c r="B240" s="26" t="s">
        <v>317</v>
      </c>
      <c r="C240" s="26" t="s">
        <v>329</v>
      </c>
      <c r="D240" s="26" t="s">
        <v>317</v>
      </c>
      <c r="E240" s="26" t="s">
        <v>317</v>
      </c>
      <c r="F240" s="26" t="s">
        <v>19</v>
      </c>
      <c r="G240" s="27" t="n">
        <v>1</v>
      </c>
      <c r="H240" s="28" t="n">
        <v>-4.99</v>
      </c>
      <c r="I240" s="28" t="n">
        <v>-4.99</v>
      </c>
      <c r="J240" s="28" t="n">
        <v>0</v>
      </c>
      <c r="K240" s="28" t="n">
        <v>-0</v>
      </c>
      <c r="L240" s="28" t="n">
        <v>-0</v>
      </c>
      <c r="M240" s="28"/>
      <c r="N240" s="6" t="s">
        <f>=I240+J240+K240+L240</f>
      </c>
      <c r="O240" s="28"/>
      <c r="P240" s="26"/>
    </row>
    <row collapsed="false" customFormat="false" customHeight="false" hidden="false" ht="12.1" outlineLevel="0" r="241">
      <c r="A241" s="25" t="n">
        <v>45447</v>
      </c>
      <c r="B241" s="26" t="s">
        <v>317</v>
      </c>
      <c r="C241" s="26" t="s">
        <v>329</v>
      </c>
      <c r="D241" s="26" t="s">
        <v>317</v>
      </c>
      <c r="E241" s="26" t="s">
        <v>317</v>
      </c>
      <c r="F241" s="26" t="s">
        <v>19</v>
      </c>
      <c r="G241" s="27" t="n">
        <v>1</v>
      </c>
      <c r="H241" s="28" t="n">
        <v>-11.01</v>
      </c>
      <c r="I241" s="28" t="n">
        <v>-11.01</v>
      </c>
      <c r="J241" s="28" t="n">
        <v>0</v>
      </c>
      <c r="K241" s="28" t="n">
        <v>-0</v>
      </c>
      <c r="L241" s="28" t="n">
        <v>-0</v>
      </c>
      <c r="M241" s="28"/>
      <c r="N241" s="6" t="s">
        <f>=I241+J241+K241+L241</f>
      </c>
      <c r="O241" s="28"/>
      <c r="P241" s="26"/>
    </row>
    <row collapsed="false" customFormat="false" customHeight="false" hidden="false" ht="12.1" outlineLevel="0" r="242">
      <c r="A242" s="25" t="n">
        <v>45447</v>
      </c>
      <c r="B242" s="26" t="s">
        <v>317</v>
      </c>
      <c r="C242" s="26" t="s">
        <v>329</v>
      </c>
      <c r="D242" s="26" t="s">
        <v>317</v>
      </c>
      <c r="E242" s="26" t="s">
        <v>317</v>
      </c>
      <c r="F242" s="26" t="s">
        <v>19</v>
      </c>
      <c r="G242" s="27" t="n">
        <v>1</v>
      </c>
      <c r="H242" s="28" t="n">
        <v>-171.82</v>
      </c>
      <c r="I242" s="28" t="n">
        <v>-171.82</v>
      </c>
      <c r="J242" s="28" t="n">
        <v>0</v>
      </c>
      <c r="K242" s="28" t="n">
        <v>-0</v>
      </c>
      <c r="L242" s="28" t="n">
        <v>-0</v>
      </c>
      <c r="M242" s="28"/>
      <c r="N242" s="6" t="s">
        <f>=I242+J242+K242+L242</f>
      </c>
      <c r="O242" s="28"/>
      <c r="P242" s="26"/>
    </row>
    <row collapsed="false" customFormat="false" customHeight="false" hidden="false" ht="12.1" outlineLevel="0" r="243">
      <c r="A243" s="25" t="n">
        <v>45447</v>
      </c>
      <c r="B243" s="26" t="s">
        <v>317</v>
      </c>
      <c r="C243" s="26" t="s">
        <v>329</v>
      </c>
      <c r="D243" s="26" t="s">
        <v>317</v>
      </c>
      <c r="E243" s="26" t="s">
        <v>317</v>
      </c>
      <c r="F243" s="26" t="s">
        <v>19</v>
      </c>
      <c r="G243" s="27" t="n">
        <v>1</v>
      </c>
      <c r="H243" s="28" t="n">
        <v>-19.4</v>
      </c>
      <c r="I243" s="28" t="n">
        <v>-19.4</v>
      </c>
      <c r="J243" s="28" t="n">
        <v>0</v>
      </c>
      <c r="K243" s="28" t="n">
        <v>-0</v>
      </c>
      <c r="L243" s="28" t="n">
        <v>-0</v>
      </c>
      <c r="M243" s="28"/>
      <c r="N243" s="6" t="s">
        <f>=I243+J243+K243+L243</f>
      </c>
      <c r="O243" s="28"/>
      <c r="P243" s="26"/>
    </row>
    <row collapsed="false" customFormat="false" customHeight="false" hidden="false" ht="12.1" outlineLevel="0" r="244">
      <c r="A244" s="25" t="n">
        <v>45447</v>
      </c>
      <c r="B244" s="26" t="s">
        <v>317</v>
      </c>
      <c r="C244" s="26" t="s">
        <v>329</v>
      </c>
      <c r="D244" s="26" t="s">
        <v>317</v>
      </c>
      <c r="E244" s="26" t="s">
        <v>317</v>
      </c>
      <c r="F244" s="26" t="s">
        <v>19</v>
      </c>
      <c r="G244" s="27" t="n">
        <v>1</v>
      </c>
      <c r="H244" s="28" t="n">
        <v>-10</v>
      </c>
      <c r="I244" s="28" t="n">
        <v>-10</v>
      </c>
      <c r="J244" s="28" t="n">
        <v>0</v>
      </c>
      <c r="K244" s="28" t="n">
        <v>-0</v>
      </c>
      <c r="L244" s="28" t="n">
        <v>-0</v>
      </c>
      <c r="M244" s="28"/>
      <c r="N244" s="6" t="s">
        <f>=I244+J244+K244+L244</f>
      </c>
      <c r="O244" s="28"/>
      <c r="P244" s="26"/>
    </row>
    <row collapsed="false" customFormat="false" customHeight="false" hidden="false" ht="12.1" outlineLevel="0" r="245">
      <c r="A245" s="25" t="n">
        <v>45447</v>
      </c>
      <c r="B245" s="26" t="s">
        <v>317</v>
      </c>
      <c r="C245" s="26" t="s">
        <v>329</v>
      </c>
      <c r="D245" s="26" t="s">
        <v>317</v>
      </c>
      <c r="E245" s="26" t="s">
        <v>317</v>
      </c>
      <c r="F245" s="26" t="s">
        <v>19</v>
      </c>
      <c r="G245" s="27" t="n">
        <v>1</v>
      </c>
      <c r="H245" s="28" t="n">
        <v>-22.03</v>
      </c>
      <c r="I245" s="28" t="n">
        <v>-22.03</v>
      </c>
      <c r="J245" s="28" t="n">
        <v>0</v>
      </c>
      <c r="K245" s="28" t="n">
        <v>-0</v>
      </c>
      <c r="L245" s="28" t="n">
        <v>-0</v>
      </c>
      <c r="M245" s="28"/>
      <c r="N245" s="6" t="s">
        <f>=I245+J245+K245+L245</f>
      </c>
      <c r="O245" s="28"/>
      <c r="P245" s="26"/>
    </row>
    <row collapsed="false" customFormat="false" customHeight="false" hidden="false" ht="12.1" outlineLevel="0" r="246">
      <c r="A246" s="21" t="n">
        <v>45454.482731481</v>
      </c>
      <c r="B246" s="22" t="s">
        <v>351</v>
      </c>
      <c r="C246" s="22" t="s">
        <v>352</v>
      </c>
      <c r="D246" s="22" t="s">
        <v>351</v>
      </c>
      <c r="E246" s="22" t="s">
        <v>351</v>
      </c>
      <c r="F246" s="22" t="s">
        <v>19</v>
      </c>
      <c r="G246" s="23" t="n">
        <v>1</v>
      </c>
      <c r="H246" s="24" t="n">
        <v>23673.1</v>
      </c>
      <c r="I246" s="24" t="n">
        <v>23673.1</v>
      </c>
      <c r="J246" s="24" t="n">
        <v>0</v>
      </c>
      <c r="K246" s="24" t="n">
        <v>-0</v>
      </c>
      <c r="L246" s="24" t="n">
        <v>-0</v>
      </c>
      <c r="M246" s="24"/>
      <c r="N246" s="6" t="s">
        <f>=I246+J246+K246+L246</f>
      </c>
      <c r="O246" s="24"/>
      <c r="P246" s="22"/>
    </row>
    <row collapsed="false" customFormat="false" customHeight="false" hidden="false" ht="12.1" outlineLevel="0" r="247">
      <c r="A247" s="21" t="n">
        <v>45470.597951389</v>
      </c>
      <c r="B247" s="22" t="s">
        <v>351</v>
      </c>
      <c r="C247" s="22" t="s">
        <v>353</v>
      </c>
      <c r="D247" s="22" t="s">
        <v>351</v>
      </c>
      <c r="E247" s="22" t="s">
        <v>351</v>
      </c>
      <c r="F247" s="22" t="s">
        <v>19</v>
      </c>
      <c r="G247" s="23" t="n">
        <v>1</v>
      </c>
      <c r="H247" s="24" t="n">
        <v>4565.1</v>
      </c>
      <c r="I247" s="24" t="n">
        <v>4565.1</v>
      </c>
      <c r="J247" s="24" t="n">
        <v>0</v>
      </c>
      <c r="K247" s="24" t="n">
        <v>-0</v>
      </c>
      <c r="L247" s="24" t="n">
        <v>-0</v>
      </c>
      <c r="M247" s="24"/>
      <c r="N247" s="6" t="s">
        <f>=I247+J247+K247+L247</f>
      </c>
      <c r="O247" s="24"/>
      <c r="P247" s="22"/>
    </row>
    <row collapsed="false" customFormat="false" customHeight="false" hidden="false" ht="12.1" outlineLevel="0" r="248">
      <c r="A248" s="21" t="n">
        <v>45470.647361111</v>
      </c>
      <c r="B248" s="22" t="s">
        <v>351</v>
      </c>
      <c r="C248" s="22" t="s">
        <v>353</v>
      </c>
      <c r="D248" s="22" t="s">
        <v>351</v>
      </c>
      <c r="E248" s="22" t="s">
        <v>351</v>
      </c>
      <c r="F248" s="22" t="s">
        <v>19</v>
      </c>
      <c r="G248" s="23" t="n">
        <v>1</v>
      </c>
      <c r="H248" s="24" t="n">
        <v>22913.87</v>
      </c>
      <c r="I248" s="24" t="n">
        <v>22913.87</v>
      </c>
      <c r="J248" s="24" t="n">
        <v>0</v>
      </c>
      <c r="K248" s="24" t="n">
        <v>-0</v>
      </c>
      <c r="L248" s="24" t="n">
        <v>-0</v>
      </c>
      <c r="M248" s="24"/>
      <c r="N248" s="6" t="s">
        <f>=I248+J248+K248+L248</f>
      </c>
      <c r="O248" s="24"/>
      <c r="P248" s="22"/>
    </row>
    <row collapsed="false" customFormat="false" customHeight="false" hidden="false" ht="12.1" outlineLevel="0" r="249">
      <c r="A249" s="21" t="n">
        <v>45471.499479167</v>
      </c>
      <c r="B249" s="22" t="s">
        <v>351</v>
      </c>
      <c r="C249" s="22" t="s">
        <v>354</v>
      </c>
      <c r="D249" s="22" t="s">
        <v>351</v>
      </c>
      <c r="E249" s="22" t="s">
        <v>351</v>
      </c>
      <c r="F249" s="22" t="s">
        <v>19</v>
      </c>
      <c r="G249" s="23" t="n">
        <v>1</v>
      </c>
      <c r="H249" s="24" t="n">
        <v>12679</v>
      </c>
      <c r="I249" s="24" t="n">
        <v>12679</v>
      </c>
      <c r="J249" s="24" t="n">
        <v>0</v>
      </c>
      <c r="K249" s="24" t="n">
        <v>-0</v>
      </c>
      <c r="L249" s="24" t="n">
        <v>-0</v>
      </c>
      <c r="M249" s="24"/>
      <c r="N249" s="6" t="s">
        <f>=I249+J249+K249+L249</f>
      </c>
      <c r="O249" s="24"/>
      <c r="P249" s="22"/>
    </row>
    <row collapsed="false" customFormat="false" customHeight="false" hidden="false" ht="12.1" outlineLevel="0" r="250">
      <c r="A250" s="21" t="n">
        <v>45484.458368056</v>
      </c>
      <c r="B250" s="22" t="s">
        <v>351</v>
      </c>
      <c r="C250" s="22" t="s">
        <v>355</v>
      </c>
      <c r="D250" s="22" t="s">
        <v>351</v>
      </c>
      <c r="E250" s="22" t="s">
        <v>351</v>
      </c>
      <c r="F250" s="22" t="s">
        <v>19</v>
      </c>
      <c r="G250" s="23" t="n">
        <v>1</v>
      </c>
      <c r="H250" s="24" t="n">
        <v>4391.9</v>
      </c>
      <c r="I250" s="24" t="n">
        <v>4391.9</v>
      </c>
      <c r="J250" s="24" t="n">
        <v>0</v>
      </c>
      <c r="K250" s="24" t="n">
        <v>-0</v>
      </c>
      <c r="L250" s="24" t="n">
        <v>-0</v>
      </c>
      <c r="M250" s="24"/>
      <c r="N250" s="6" t="s">
        <f>=I250+J250+K250+L250</f>
      </c>
      <c r="O250" s="24"/>
      <c r="P250" s="22"/>
    </row>
    <row collapsed="false" customFormat="false" customHeight="false" hidden="false" ht="12.1" outlineLevel="0" r="251">
      <c r="A251" s="21" t="n">
        <v>45489.462534722</v>
      </c>
      <c r="B251" s="22" t="s">
        <v>351</v>
      </c>
      <c r="C251" s="22" t="s">
        <v>356</v>
      </c>
      <c r="D251" s="22" t="s">
        <v>351</v>
      </c>
      <c r="E251" s="22" t="s">
        <v>351</v>
      </c>
      <c r="F251" s="22" t="s">
        <v>19</v>
      </c>
      <c r="G251" s="23" t="n">
        <v>1</v>
      </c>
      <c r="H251" s="24" t="n">
        <v>767</v>
      </c>
      <c r="I251" s="24" t="n">
        <v>767</v>
      </c>
      <c r="J251" s="24" t="n">
        <v>0</v>
      </c>
      <c r="K251" s="24" t="n">
        <v>-0</v>
      </c>
      <c r="L251" s="24" t="n">
        <v>-0</v>
      </c>
      <c r="M251" s="24"/>
      <c r="N251" s="6" t="s">
        <f>=I251+J251+K251+L251</f>
      </c>
      <c r="O251" s="24"/>
      <c r="P251" s="22"/>
    </row>
    <row collapsed="false" customFormat="false" customHeight="false" hidden="false" ht="12.1" outlineLevel="0" r="252">
      <c r="A252" s="21" t="n">
        <v>45489.478541667</v>
      </c>
      <c r="B252" s="22" t="s">
        <v>351</v>
      </c>
      <c r="C252" s="22" t="s">
        <v>356</v>
      </c>
      <c r="D252" s="22" t="s">
        <v>351</v>
      </c>
      <c r="E252" s="22" t="s">
        <v>351</v>
      </c>
      <c r="F252" s="22" t="s">
        <v>19</v>
      </c>
      <c r="G252" s="23" t="n">
        <v>1</v>
      </c>
      <c r="H252" s="24" t="n">
        <v>39</v>
      </c>
      <c r="I252" s="24" t="n">
        <v>39</v>
      </c>
      <c r="J252" s="24" t="n">
        <v>0</v>
      </c>
      <c r="K252" s="24" t="n">
        <v>-0</v>
      </c>
      <c r="L252" s="24" t="n">
        <v>-0</v>
      </c>
      <c r="M252" s="24"/>
      <c r="N252" s="6" t="s">
        <f>=I252+J252+K252+L252</f>
      </c>
      <c r="O252" s="24"/>
      <c r="P252" s="22"/>
    </row>
    <row collapsed="false" customFormat="false" customHeight="false" hidden="false" ht="12.1" outlineLevel="0" r="253">
      <c r="A253" s="21" t="n">
        <v>45490.451435185</v>
      </c>
      <c r="B253" s="22" t="s">
        <v>351</v>
      </c>
      <c r="C253" s="22" t="s">
        <v>357</v>
      </c>
      <c r="D253" s="22" t="s">
        <v>351</v>
      </c>
      <c r="E253" s="22" t="s">
        <v>351</v>
      </c>
      <c r="F253" s="22" t="s">
        <v>19</v>
      </c>
      <c r="G253" s="23" t="n">
        <v>1</v>
      </c>
      <c r="H253" s="24" t="n">
        <v>16134.85</v>
      </c>
      <c r="I253" s="24" t="n">
        <v>16134.85</v>
      </c>
      <c r="J253" s="24" t="n">
        <v>0</v>
      </c>
      <c r="K253" s="24" t="n">
        <v>-0</v>
      </c>
      <c r="L253" s="24" t="n">
        <v>-0</v>
      </c>
      <c r="M253" s="24"/>
      <c r="N253" s="6" t="s">
        <f>=I253+J253+K253+L253</f>
      </c>
      <c r="O253" s="24"/>
      <c r="P253" s="22"/>
    </row>
    <row collapsed="false" customFormat="false" customHeight="false" hidden="false" ht="12.1" outlineLevel="0" r="254">
      <c r="A254" s="21" t="n">
        <v>45495.441770833</v>
      </c>
      <c r="B254" s="22" t="s">
        <v>351</v>
      </c>
      <c r="C254" s="22" t="s">
        <v>358</v>
      </c>
      <c r="D254" s="22" t="s">
        <v>351</v>
      </c>
      <c r="E254" s="22" t="s">
        <v>351</v>
      </c>
      <c r="F254" s="22" t="s">
        <v>19</v>
      </c>
      <c r="G254" s="23" t="n">
        <v>1</v>
      </c>
      <c r="H254" s="24" t="n">
        <v>5069.51</v>
      </c>
      <c r="I254" s="24" t="n">
        <v>5069.51</v>
      </c>
      <c r="J254" s="24" t="n">
        <v>0</v>
      </c>
      <c r="K254" s="24" t="n">
        <v>-0</v>
      </c>
      <c r="L254" s="24" t="n">
        <v>-0</v>
      </c>
      <c r="M254" s="24"/>
      <c r="N254" s="6" t="s">
        <f>=I254+J254+K254+L254</f>
      </c>
      <c r="O254" s="24"/>
      <c r="P254" s="22"/>
    </row>
    <row collapsed="false" customFormat="false" customHeight="false" hidden="false" ht="12.1" outlineLevel="0" r="255">
      <c r="A255" s="21" t="n">
        <v>45497.470868056</v>
      </c>
      <c r="B255" s="22" t="s">
        <v>351</v>
      </c>
      <c r="C255" s="22" t="s">
        <v>359</v>
      </c>
      <c r="D255" s="22" t="s">
        <v>351</v>
      </c>
      <c r="E255" s="22" t="s">
        <v>351</v>
      </c>
      <c r="F255" s="22" t="s">
        <v>19</v>
      </c>
      <c r="G255" s="23" t="n">
        <v>1</v>
      </c>
      <c r="H255" s="24" t="n">
        <v>7749.07</v>
      </c>
      <c r="I255" s="24" t="n">
        <v>7749.07</v>
      </c>
      <c r="J255" s="24" t="n">
        <v>0</v>
      </c>
      <c r="K255" s="24" t="n">
        <v>-0</v>
      </c>
      <c r="L255" s="24" t="n">
        <v>-0</v>
      </c>
      <c r="M255" s="24"/>
      <c r="N255" s="6" t="s">
        <f>=I255+J255+K255+L255</f>
      </c>
      <c r="O255" s="24"/>
      <c r="P255" s="22"/>
    </row>
    <row collapsed="false" customFormat="false" customHeight="false" hidden="false" ht="12.1" outlineLevel="0" r="256">
      <c r="A256" s="21" t="n">
        <v>45497.56181713</v>
      </c>
      <c r="B256" s="22" t="s">
        <v>351</v>
      </c>
      <c r="C256" s="22" t="s">
        <v>360</v>
      </c>
      <c r="D256" s="22" t="s">
        <v>351</v>
      </c>
      <c r="E256" s="22" t="s">
        <v>351</v>
      </c>
      <c r="F256" s="22" t="s">
        <v>19</v>
      </c>
      <c r="G256" s="23" t="n">
        <v>1</v>
      </c>
      <c r="H256" s="24" t="n">
        <v>5408.99</v>
      </c>
      <c r="I256" s="24" t="n">
        <v>5408.99</v>
      </c>
      <c r="J256" s="24" t="n">
        <v>0</v>
      </c>
      <c r="K256" s="24" t="n">
        <v>-0</v>
      </c>
      <c r="L256" s="24" t="n">
        <v>-0</v>
      </c>
      <c r="M256" s="24"/>
      <c r="N256" s="6" t="s">
        <f>=I256+J256+K256+L256</f>
      </c>
      <c r="O256" s="24"/>
      <c r="P256" s="22"/>
    </row>
    <row collapsed="false" customFormat="false" customHeight="false" hidden="false" ht="12.1" outlineLevel="0" r="257">
      <c r="A257" s="21" t="n">
        <v>45498.46119213</v>
      </c>
      <c r="B257" s="22" t="s">
        <v>351</v>
      </c>
      <c r="C257" s="22" t="s">
        <v>361</v>
      </c>
      <c r="D257" s="22" t="s">
        <v>351</v>
      </c>
      <c r="E257" s="22" t="s">
        <v>351</v>
      </c>
      <c r="F257" s="22" t="s">
        <v>19</v>
      </c>
      <c r="G257" s="23" t="n">
        <v>1</v>
      </c>
      <c r="H257" s="24" t="n">
        <v>13164.2</v>
      </c>
      <c r="I257" s="24" t="n">
        <v>13164.2</v>
      </c>
      <c r="J257" s="24" t="n">
        <v>0</v>
      </c>
      <c r="K257" s="24" t="n">
        <v>-0</v>
      </c>
      <c r="L257" s="24" t="n">
        <v>-0</v>
      </c>
      <c r="M257" s="24"/>
      <c r="N257" s="6" t="s">
        <f>=I257+J257+K257+L257</f>
      </c>
      <c r="O257" s="24"/>
      <c r="P257" s="22"/>
    </row>
    <row collapsed="false" customFormat="false" customHeight="false" hidden="false" ht="12.1" outlineLevel="0" r="258">
      <c r="A258" s="21" t="n">
        <v>45499.506990741</v>
      </c>
      <c r="B258" s="22" t="s">
        <v>351</v>
      </c>
      <c r="C258" s="22" t="s">
        <v>362</v>
      </c>
      <c r="D258" s="22" t="s">
        <v>351</v>
      </c>
      <c r="E258" s="22" t="s">
        <v>351</v>
      </c>
      <c r="F258" s="22" t="s">
        <v>19</v>
      </c>
      <c r="G258" s="23" t="n">
        <v>1</v>
      </c>
      <c r="H258" s="24" t="n">
        <v>57664</v>
      </c>
      <c r="I258" s="24" t="n">
        <v>57664</v>
      </c>
      <c r="J258" s="24" t="n">
        <v>0</v>
      </c>
      <c r="K258" s="24" t="n">
        <v>-0</v>
      </c>
      <c r="L258" s="24" t="n">
        <v>-0</v>
      </c>
      <c r="M258" s="24"/>
      <c r="N258" s="6" t="s">
        <f>=I258+J258+K258+L258</f>
      </c>
      <c r="O258" s="24"/>
      <c r="P258" s="22"/>
    </row>
    <row collapsed="false" customFormat="false" customHeight="false" hidden="false" ht="12.1" outlineLevel="0" r="259">
      <c r="A259" s="21" t="n">
        <v>45503.489606481</v>
      </c>
      <c r="B259" s="22" t="s">
        <v>351</v>
      </c>
      <c r="C259" s="22" t="s">
        <v>363</v>
      </c>
      <c r="D259" s="22" t="s">
        <v>351</v>
      </c>
      <c r="E259" s="22" t="s">
        <v>351</v>
      </c>
      <c r="F259" s="22" t="s">
        <v>19</v>
      </c>
      <c r="G259" s="23" t="n">
        <v>1</v>
      </c>
      <c r="H259" s="24" t="n">
        <v>23661</v>
      </c>
      <c r="I259" s="24" t="n">
        <v>23661</v>
      </c>
      <c r="J259" s="24" t="n">
        <v>0</v>
      </c>
      <c r="K259" s="24" t="n">
        <v>-0</v>
      </c>
      <c r="L259" s="24" t="n">
        <v>-0</v>
      </c>
      <c r="M259" s="24"/>
      <c r="N259" s="6" t="s">
        <f>=I259+J259+K259+L259</f>
      </c>
      <c r="O259" s="24"/>
      <c r="P259" s="22"/>
    </row>
    <row collapsed="false" customFormat="false" customHeight="false" hidden="false" ht="12.1" outlineLevel="0" r="260">
      <c r="A260" s="21" t="n">
        <v>45555.674398148</v>
      </c>
      <c r="B260" s="22" t="s">
        <v>351</v>
      </c>
      <c r="C260" s="22" t="s">
        <v>353</v>
      </c>
      <c r="D260" s="22" t="s">
        <v>351</v>
      </c>
      <c r="E260" s="22" t="s">
        <v>351</v>
      </c>
      <c r="F260" s="22" t="s">
        <v>19</v>
      </c>
      <c r="G260" s="23" t="n">
        <v>1</v>
      </c>
      <c r="H260" s="24" t="n">
        <v>3710.22</v>
      </c>
      <c r="I260" s="24" t="n">
        <v>3710.22</v>
      </c>
      <c r="J260" s="24" t="n">
        <v>0</v>
      </c>
      <c r="K260" s="24" t="n">
        <v>-0</v>
      </c>
      <c r="L260" s="24" t="n">
        <v>-0</v>
      </c>
      <c r="M260" s="24"/>
      <c r="N260" s="6" t="s">
        <f>=I260+J260+K260+L260</f>
      </c>
      <c r="O260" s="24"/>
      <c r="P260" s="22"/>
    </row>
    <row collapsed="false" customFormat="false" customHeight="false" hidden="false" ht="12.1" outlineLevel="0" r="261">
      <c r="A261" s="21" t="n">
        <v>45568.51880787</v>
      </c>
      <c r="B261" s="22" t="s">
        <v>351</v>
      </c>
      <c r="C261" s="22" t="s">
        <v>356</v>
      </c>
      <c r="D261" s="22" t="s">
        <v>351</v>
      </c>
      <c r="E261" s="22" t="s">
        <v>351</v>
      </c>
      <c r="F261" s="22" t="s">
        <v>19</v>
      </c>
      <c r="G261" s="23" t="n">
        <v>1</v>
      </c>
      <c r="H261" s="24" t="n">
        <v>305</v>
      </c>
      <c r="I261" s="24" t="n">
        <v>305</v>
      </c>
      <c r="J261" s="24" t="n">
        <v>0</v>
      </c>
      <c r="K261" s="24" t="n">
        <v>-0</v>
      </c>
      <c r="L261" s="24" t="n">
        <v>-0</v>
      </c>
      <c r="M261" s="24"/>
      <c r="N261" s="6" t="s">
        <f>=I261+J261+K261+L261</f>
      </c>
      <c r="O261" s="24"/>
      <c r="P261" s="22"/>
    </row>
    <row collapsed="false" customFormat="false" customHeight="false" hidden="false" ht="12.1" outlineLevel="0" r="262">
      <c r="A262" s="21" t="n">
        <v>45579.516030093</v>
      </c>
      <c r="B262" s="22" t="s">
        <v>351</v>
      </c>
      <c r="C262" s="22" t="s">
        <v>364</v>
      </c>
      <c r="D262" s="22" t="s">
        <v>351</v>
      </c>
      <c r="E262" s="22" t="s">
        <v>351</v>
      </c>
      <c r="F262" s="22" t="s">
        <v>19</v>
      </c>
      <c r="G262" s="23" t="n">
        <v>1</v>
      </c>
      <c r="H262" s="24" t="n">
        <v>12141</v>
      </c>
      <c r="I262" s="24" t="n">
        <v>12141</v>
      </c>
      <c r="J262" s="24" t="n">
        <v>0</v>
      </c>
      <c r="K262" s="24" t="n">
        <v>-0</v>
      </c>
      <c r="L262" s="24" t="n">
        <v>-0</v>
      </c>
      <c r="M262" s="24"/>
      <c r="N262" s="6" t="s">
        <f>=I262+J262+K262+L262</f>
      </c>
      <c r="O262" s="24"/>
      <c r="P262" s="22"/>
    </row>
    <row collapsed="false" customFormat="false" customHeight="false" hidden="false" ht="12.1" outlineLevel="0" r="263">
      <c r="A263" s="21" t="n">
        <v>45586</v>
      </c>
      <c r="B263" s="22" t="s">
        <v>313</v>
      </c>
      <c r="C263" s="22" t="s">
        <v>172</v>
      </c>
      <c r="D263" s="22" t="s">
        <v>313</v>
      </c>
      <c r="E263" s="22" t="s">
        <v>313</v>
      </c>
      <c r="F263" s="22" t="s">
        <v>19</v>
      </c>
      <c r="G263" s="23" t="n">
        <v>1</v>
      </c>
      <c r="H263" s="24" t="n">
        <v>2000</v>
      </c>
      <c r="I263" s="24" t="n">
        <v>2000</v>
      </c>
      <c r="J263" s="24" t="n">
        <v>0</v>
      </c>
      <c r="K263" s="24" t="n">
        <v>-0</v>
      </c>
      <c r="L263" s="24" t="n">
        <v>-0</v>
      </c>
      <c r="M263" s="24"/>
      <c r="N263" s="6" t="s">
        <f>=I263+J263+K263+L263</f>
      </c>
      <c r="O263" s="24"/>
      <c r="P263" s="22"/>
    </row>
    <row collapsed="false" customFormat="false" customHeight="false" hidden="false" ht="12.1" outlineLevel="0" r="264">
      <c r="A264" s="25" t="n">
        <v>45586.501099537</v>
      </c>
      <c r="B264" s="26" t="s">
        <v>317</v>
      </c>
      <c r="C264" s="26" t="s">
        <v>338</v>
      </c>
      <c r="D264" s="26" t="s">
        <v>317</v>
      </c>
      <c r="E264" s="26" t="s">
        <v>339</v>
      </c>
      <c r="F264" s="26" t="s">
        <v>19</v>
      </c>
      <c r="G264" s="27" t="n">
        <v>-0</v>
      </c>
      <c r="H264" s="28" t="n">
        <v>1</v>
      </c>
      <c r="I264" s="28" t="n">
        <v>-0</v>
      </c>
      <c r="J264" s="28" t="n">
        <v>0</v>
      </c>
      <c r="K264" s="28" t="n">
        <v>0</v>
      </c>
      <c r="L264" s="28" t="n">
        <v>0</v>
      </c>
      <c r="M264" s="28"/>
      <c r="N264" s="6" t="s">
        <f>=I264+J264+K264+L264</f>
      </c>
      <c r="O264" s="28"/>
      <c r="P264" s="26"/>
    </row>
    <row collapsed="false" customFormat="false" customHeight="false" hidden="false" ht="12.1" outlineLevel="0" r="265">
      <c r="A265" s="25" t="n">
        <v>45587</v>
      </c>
      <c r="B265" s="26" t="s">
        <v>317</v>
      </c>
      <c r="C265" s="26" t="s">
        <v>329</v>
      </c>
      <c r="D265" s="26" t="s">
        <v>317</v>
      </c>
      <c r="E265" s="26" t="s">
        <v>317</v>
      </c>
      <c r="F265" s="26" t="s">
        <v>19</v>
      </c>
      <c r="G265" s="27" t="n">
        <v>1</v>
      </c>
      <c r="H265" s="28" t="n">
        <v>-0.54</v>
      </c>
      <c r="I265" s="28" t="n">
        <v>-0.54</v>
      </c>
      <c r="J265" s="28" t="n">
        <v>0</v>
      </c>
      <c r="K265" s="28" t="n">
        <v>-0</v>
      </c>
      <c r="L265" s="28" t="n">
        <v>-0</v>
      </c>
      <c r="M265" s="28"/>
      <c r="N265" s="6" t="s">
        <f>=I265+J265+K265+L265</f>
      </c>
      <c r="O265" s="28"/>
      <c r="P265" s="26"/>
    </row>
    <row collapsed="false" customFormat="false" customHeight="false" hidden="false" ht="12.1" outlineLevel="0" r="266">
      <c r="A266" s="25" t="n">
        <v>45587</v>
      </c>
      <c r="B266" s="26" t="s">
        <v>317</v>
      </c>
      <c r="C266" s="26" t="s">
        <v>329</v>
      </c>
      <c r="D266" s="26" t="s">
        <v>317</v>
      </c>
      <c r="E266" s="26" t="s">
        <v>317</v>
      </c>
      <c r="F266" s="26" t="s">
        <v>19</v>
      </c>
      <c r="G266" s="27" t="n">
        <v>1</v>
      </c>
      <c r="H266" s="28" t="n">
        <v>-1.07</v>
      </c>
      <c r="I266" s="28" t="n">
        <v>-1.07</v>
      </c>
      <c r="J266" s="28" t="n">
        <v>0</v>
      </c>
      <c r="K266" s="28" t="n">
        <v>-0</v>
      </c>
      <c r="L266" s="28" t="n">
        <v>-0</v>
      </c>
      <c r="M266" s="28"/>
      <c r="N266" s="6" t="s">
        <f>=I266+J266+K266+L266</f>
      </c>
      <c r="O266" s="28"/>
      <c r="P266" s="26"/>
    </row>
    <row collapsed="false" customFormat="false" customHeight="false" hidden="false" ht="12.1" outlineLevel="0" r="267">
      <c r="A267" s="21" t="n">
        <v>45588.504872685</v>
      </c>
      <c r="B267" s="22" t="s">
        <v>351</v>
      </c>
      <c r="C267" s="22" t="s">
        <v>360</v>
      </c>
      <c r="D267" s="22" t="s">
        <v>351</v>
      </c>
      <c r="E267" s="22" t="s">
        <v>351</v>
      </c>
      <c r="F267" s="22" t="s">
        <v>19</v>
      </c>
      <c r="G267" s="23" t="n">
        <v>1</v>
      </c>
      <c r="H267" s="24" t="n">
        <v>8210.4</v>
      </c>
      <c r="I267" s="24" t="n">
        <v>8210.4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4"/>
      <c r="P267" s="22"/>
    </row>
    <row collapsed="false" customFormat="false" customHeight="false" hidden="false" ht="12.1" outlineLevel="0" r="268">
      <c r="A268" s="21" t="n">
        <v>45590.537581019</v>
      </c>
      <c r="B268" s="22" t="s">
        <v>351</v>
      </c>
      <c r="C268" s="22" t="s">
        <v>365</v>
      </c>
      <c r="D268" s="22" t="s">
        <v>351</v>
      </c>
      <c r="E268" s="22" t="s">
        <v>351</v>
      </c>
      <c r="F268" s="22" t="s">
        <v>19</v>
      </c>
      <c r="G268" s="23" t="n">
        <v>1</v>
      </c>
      <c r="H268" s="24" t="n">
        <v>3273.5</v>
      </c>
      <c r="I268" s="24" t="n">
        <v>3273.5</v>
      </c>
      <c r="J268" s="24" t="n">
        <v>0</v>
      </c>
      <c r="K268" s="24" t="n">
        <v>-0</v>
      </c>
      <c r="L268" s="24" t="n">
        <v>-0</v>
      </c>
      <c r="M268" s="24"/>
      <c r="N268" s="6" t="s">
        <f>=I268+J268+K268+L268</f>
      </c>
      <c r="O268" s="24"/>
      <c r="P268" s="22"/>
    </row>
    <row collapsed="false" customFormat="false" customHeight="false" hidden="false" ht="12.1" outlineLevel="0" r="269">
      <c r="A269" s="21" t="n">
        <v>45590.537662037</v>
      </c>
      <c r="B269" s="22" t="s">
        <v>351</v>
      </c>
      <c r="C269" s="22" t="s">
        <v>366</v>
      </c>
      <c r="D269" s="22" t="s">
        <v>351</v>
      </c>
      <c r="E269" s="22" t="s">
        <v>351</v>
      </c>
      <c r="F269" s="22" t="s">
        <v>19</v>
      </c>
      <c r="G269" s="23" t="n">
        <v>1</v>
      </c>
      <c r="H269" s="24" t="n">
        <v>467.5</v>
      </c>
      <c r="I269" s="24" t="n">
        <v>467.5</v>
      </c>
      <c r="J269" s="24" t="n">
        <v>0</v>
      </c>
      <c r="K269" s="24" t="n">
        <v>-0</v>
      </c>
      <c r="L269" s="24" t="n">
        <v>-0</v>
      </c>
      <c r="M269" s="24"/>
      <c r="N269" s="6" t="s">
        <f>=I269+J269+K269+L269</f>
      </c>
      <c r="O269" s="24"/>
      <c r="P269" s="22"/>
    </row>
    <row collapsed="false" customFormat="false" customHeight="false" hidden="false" ht="12.1" outlineLevel="0" r="270">
      <c r="A270" s="21" t="n">
        <v>45593.511261574</v>
      </c>
      <c r="B270" s="22" t="s">
        <v>351</v>
      </c>
      <c r="C270" s="22" t="s">
        <v>358</v>
      </c>
      <c r="D270" s="22" t="s">
        <v>351</v>
      </c>
      <c r="E270" s="22" t="s">
        <v>351</v>
      </c>
      <c r="F270" s="22" t="s">
        <v>19</v>
      </c>
      <c r="G270" s="23" t="n">
        <v>1</v>
      </c>
      <c r="H270" s="24" t="n">
        <v>13517.04</v>
      </c>
      <c r="I270" s="24" t="n">
        <v>13517.04</v>
      </c>
      <c r="J270" s="24" t="n">
        <v>0</v>
      </c>
      <c r="K270" s="24" t="n">
        <v>-0</v>
      </c>
      <c r="L270" s="24" t="n">
        <v>-0</v>
      </c>
      <c r="M270" s="24"/>
      <c r="N270" s="6" t="s">
        <f>=I270+J270+K270+L270</f>
      </c>
      <c r="O270" s="24"/>
      <c r="P270" s="22"/>
    </row>
    <row collapsed="false" customFormat="false" customHeight="false" hidden="false" ht="12.1" outlineLevel="0" r="271">
      <c r="A271" s="20" t="n">
        <v>46293.423402778</v>
      </c>
      <c r="B271" s="16" t="s">
        <v>348</v>
      </c>
      <c r="C271" s="16" t="s">
        <v>348</v>
      </c>
      <c r="D271" s="16" t="s">
        <v>307</v>
      </c>
      <c r="E271" s="16" t="s">
        <v>350</v>
      </c>
      <c r="F271" s="16" t="s">
        <v>32</v>
      </c>
      <c r="G271" s="7" t="n">
        <v>-7000</v>
      </c>
      <c r="H271" s="6" t="n">
        <v>1</v>
      </c>
      <c r="I271" s="2"/>
      <c r="J271" s="2"/>
      <c r="K271" s="2"/>
      <c r="L271" s="2"/>
      <c r="M271" s="2"/>
      <c r="N271" s="2"/>
      <c r="O271" s="6" t="n">
        <v>-7000</v>
      </c>
      <c r="P271" s="2"/>
    </row>
    <row collapsed="false" customFormat="false" customHeight="false" hidden="false" ht="12.1" outlineLevel="0"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 t="s">
        <v>367</v>
      </c>
      <c r="M272" s="5" t="s">
        <f>=SUM(M2:M271)</f>
      </c>
      <c r="N272" s="5" t="s">
        <f>=SUM(N2:N271)</f>
      </c>
      <c r="O272" s="5" t="s">
        <f>=SUM(O2:O271)</f>
      </c>
      <c r="P272" s="4"/>
    </row>
  </sheetData>
  <autoFilter ref="A1:P27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95</v>
      </c>
      <c r="B1" s="42" t="s">
        <v>368</v>
      </c>
      <c r="C1" s="42" t="s">
        <v>0</v>
      </c>
      <c r="D1" s="42" t="s">
        <v>2</v>
      </c>
      <c r="E1" s="42" t="s">
        <v>369</v>
      </c>
      <c r="F1" s="42" t="s">
        <v>3</v>
      </c>
      <c r="G1" s="42" t="s">
        <v>370</v>
      </c>
      <c r="H1" s="42" t="s">
        <v>371</v>
      </c>
      <c r="I1" s="42" t="s">
        <v>372</v>
      </c>
      <c r="J1" s="42" t="s">
        <v>373</v>
      </c>
      <c r="K1" s="42" t="s">
        <v>374</v>
      </c>
      <c r="L1" s="42" t="s">
        <v>375</v>
      </c>
      <c r="M1" s="42" t="s">
        <v>376</v>
      </c>
      <c r="N1" s="42" t="s">
        <v>377</v>
      </c>
    </row>
    <row collapsed="false" customFormat="false" customHeight="false" hidden="false" ht="12.1" outlineLevel="0" r="2">
      <c r="A2" s="41" t="n">
        <v>43277</v>
      </c>
      <c r="B2" s="16" t="s">
        <v>378</v>
      </c>
      <c r="C2" s="16" t="s">
        <v>65</v>
      </c>
      <c r="D2" s="16" t="s">
        <v>66</v>
      </c>
      <c r="E2" s="7" t="n">
        <v>100</v>
      </c>
      <c r="F2" s="16" t="s">
        <v>19</v>
      </c>
      <c r="G2" s="6" t="n">
        <v>12</v>
      </c>
      <c r="H2" s="6" t="n">
        <v>199.91</v>
      </c>
      <c r="I2" s="6" t="n">
        <v>228</v>
      </c>
      <c r="J2" s="6" t="n">
        <v>156</v>
      </c>
      <c r="K2" s="6" t="n">
        <v>1200</v>
      </c>
      <c r="L2" s="6" t="n">
        <v>1044</v>
      </c>
      <c r="M2" s="6" t="n">
        <v>4.58</v>
      </c>
      <c r="N2" s="6" t="n">
        <v>5.22</v>
      </c>
    </row>
    <row collapsed="false" customFormat="false" customHeight="false" hidden="false" ht="12.1" outlineLevel="0" r="3">
      <c r="A3" s="41" t="n">
        <v>43591</v>
      </c>
      <c r="B3" s="16" t="s">
        <v>378</v>
      </c>
      <c r="C3" s="16" t="s">
        <v>51</v>
      </c>
      <c r="D3" s="16" t="s">
        <v>52</v>
      </c>
      <c r="E3" s="7" t="n">
        <v>200</v>
      </c>
      <c r="F3" s="16" t="s">
        <v>19</v>
      </c>
      <c r="G3" s="6" t="n">
        <v>5.8</v>
      </c>
      <c r="H3" s="6" t="n">
        <v>170.36</v>
      </c>
      <c r="I3" s="6" t="n">
        <v>146</v>
      </c>
      <c r="J3" s="6" t="n">
        <v>151</v>
      </c>
      <c r="K3" s="6" t="n">
        <v>1160</v>
      </c>
      <c r="L3" s="6" t="n">
        <v>1009</v>
      </c>
      <c r="M3" s="6" t="n">
        <v>3.46</v>
      </c>
      <c r="N3" s="6" t="n">
        <v>2.96</v>
      </c>
    </row>
    <row collapsed="false" customFormat="false" customHeight="false" hidden="false" ht="12.1" outlineLevel="0" r="4">
      <c r="A4" s="41" t="n">
        <v>43627</v>
      </c>
      <c r="B4" s="16" t="s">
        <v>378</v>
      </c>
      <c r="C4" s="16" t="s">
        <v>71</v>
      </c>
      <c r="D4" s="16" t="s">
        <v>72</v>
      </c>
      <c r="E4" s="7" t="n">
        <v>400</v>
      </c>
      <c r="F4" s="16" t="s">
        <v>19</v>
      </c>
      <c r="G4" s="6" t="n">
        <v>1.398</v>
      </c>
      <c r="H4" s="6" t="n">
        <v>46.05</v>
      </c>
      <c r="I4" s="6" t="n">
        <v>44</v>
      </c>
      <c r="J4" s="6" t="n">
        <v>73</v>
      </c>
      <c r="K4" s="6" t="n">
        <v>559.2</v>
      </c>
      <c r="L4" s="6" t="n">
        <v>486.2</v>
      </c>
      <c r="M4" s="6" t="n">
        <v>2.76</v>
      </c>
      <c r="N4" s="6" t="n">
        <v>2.64</v>
      </c>
    </row>
    <row collapsed="false" customFormat="false" customHeight="false" hidden="false" ht="12.1" outlineLevel="0" r="5">
      <c r="A5" s="41" t="n">
        <v>43629</v>
      </c>
      <c r="B5" s="16" t="s">
        <v>378</v>
      </c>
      <c r="C5" s="16" t="s">
        <v>65</v>
      </c>
      <c r="D5" s="16" t="s">
        <v>66</v>
      </c>
      <c r="E5" s="7" t="n">
        <v>100</v>
      </c>
      <c r="F5" s="16" t="s">
        <v>19</v>
      </c>
      <c r="G5" s="6" t="n">
        <v>16</v>
      </c>
      <c r="H5" s="6" t="n">
        <v>240.49</v>
      </c>
      <c r="I5" s="6" t="n">
        <v>228</v>
      </c>
      <c r="J5" s="6" t="n">
        <v>208</v>
      </c>
      <c r="K5" s="6" t="n">
        <v>1600</v>
      </c>
      <c r="L5" s="6" t="n">
        <v>1392</v>
      </c>
      <c r="M5" s="6" t="n">
        <v>6.11</v>
      </c>
      <c r="N5" s="6" t="n">
        <v>5.79</v>
      </c>
    </row>
    <row collapsed="false" customFormat="false" customHeight="false" hidden="false" ht="12.1" outlineLevel="0" r="6">
      <c r="A6" s="41" t="n">
        <v>43635</v>
      </c>
      <c r="B6" s="16" t="s">
        <v>378</v>
      </c>
      <c r="C6" s="16" t="s">
        <v>51</v>
      </c>
      <c r="D6" s="16" t="s">
        <v>52</v>
      </c>
      <c r="E6" s="7" t="n">
        <v>200</v>
      </c>
      <c r="F6" s="16" t="s">
        <v>19</v>
      </c>
      <c r="G6" s="6" t="n">
        <v>7.34</v>
      </c>
      <c r="H6" s="6" t="n">
        <v>173.16</v>
      </c>
      <c r="I6" s="6" t="n">
        <v>146</v>
      </c>
      <c r="J6" s="6" t="n">
        <v>191</v>
      </c>
      <c r="K6" s="6" t="n">
        <v>1468</v>
      </c>
      <c r="L6" s="6" t="n">
        <v>1277</v>
      </c>
      <c r="M6" s="6" t="n">
        <v>4.37</v>
      </c>
      <c r="N6" s="6" t="n">
        <v>3.69</v>
      </c>
    </row>
    <row collapsed="false" customFormat="false" customHeight="false" hidden="false" ht="12.1" outlineLevel="0" r="7">
      <c r="A7" s="41" t="n">
        <v>43636</v>
      </c>
      <c r="B7" s="16" t="s">
        <v>378</v>
      </c>
      <c r="C7" s="16" t="s">
        <v>71</v>
      </c>
      <c r="D7" s="16" t="s">
        <v>72</v>
      </c>
      <c r="E7" s="7" t="n">
        <v>400</v>
      </c>
      <c r="F7" s="16" t="s">
        <v>19</v>
      </c>
      <c r="G7" s="6" t="n">
        <v>1.488</v>
      </c>
      <c r="H7" s="6" t="n">
        <v>45.08</v>
      </c>
      <c r="I7" s="6" t="n">
        <v>44</v>
      </c>
      <c r="J7" s="6" t="n">
        <v>77</v>
      </c>
      <c r="K7" s="6" t="n">
        <v>595.2</v>
      </c>
      <c r="L7" s="6" t="n">
        <v>518.2</v>
      </c>
      <c r="M7" s="6" t="n">
        <v>2.94</v>
      </c>
      <c r="N7" s="6" t="n">
        <v>2.87</v>
      </c>
    </row>
    <row collapsed="false" customFormat="false" customHeight="false" hidden="false" ht="12.1" outlineLevel="0" r="8">
      <c r="A8" s="41" t="n">
        <v>43664</v>
      </c>
      <c r="B8" s="16" t="s">
        <v>378</v>
      </c>
      <c r="C8" s="16" t="s">
        <v>36</v>
      </c>
      <c r="D8" s="16" t="s">
        <v>37</v>
      </c>
      <c r="E8" s="7" t="n">
        <v>150</v>
      </c>
      <c r="F8" s="16" t="s">
        <v>19</v>
      </c>
      <c r="G8" s="6" t="n">
        <v>16.61</v>
      </c>
      <c r="H8" s="6" t="n">
        <v>218.3</v>
      </c>
      <c r="I8" s="6" t="n">
        <v>167.58</v>
      </c>
      <c r="J8" s="6" t="n">
        <v>324</v>
      </c>
      <c r="K8" s="6" t="n">
        <v>2491.5</v>
      </c>
      <c r="L8" s="6" t="n">
        <v>2167.5</v>
      </c>
      <c r="M8" s="6" t="n">
        <v>8.62</v>
      </c>
      <c r="N8" s="6" t="n">
        <v>6.62</v>
      </c>
    </row>
    <row collapsed="false" customFormat="false" customHeight="false" hidden="false" ht="12.1" outlineLevel="0" r="9">
      <c r="A9" s="41" t="n">
        <v>43748</v>
      </c>
      <c r="B9" s="16" t="s">
        <v>378</v>
      </c>
      <c r="C9" s="16" t="s">
        <v>51</v>
      </c>
      <c r="D9" s="16" t="s">
        <v>52</v>
      </c>
      <c r="E9" s="7" t="n">
        <v>200</v>
      </c>
      <c r="F9" s="16" t="s">
        <v>19</v>
      </c>
      <c r="G9" s="6" t="n">
        <v>3.68</v>
      </c>
      <c r="H9" s="6" t="n">
        <v>130.94</v>
      </c>
      <c r="I9" s="6" t="n">
        <v>146</v>
      </c>
      <c r="J9" s="6" t="n">
        <v>96</v>
      </c>
      <c r="K9" s="6" t="n">
        <v>736</v>
      </c>
      <c r="L9" s="6" t="n">
        <v>640</v>
      </c>
      <c r="M9" s="6" t="n">
        <v>2.19</v>
      </c>
      <c r="N9" s="6" t="n">
        <v>2.44</v>
      </c>
    </row>
    <row collapsed="false" customFormat="false" customHeight="false" hidden="false" ht="12.1" outlineLevel="0" r="10">
      <c r="A10" s="41" t="n">
        <v>43753</v>
      </c>
      <c r="B10" s="16" t="s">
        <v>378</v>
      </c>
      <c r="C10" s="16" t="s">
        <v>71</v>
      </c>
      <c r="D10" s="16" t="s">
        <v>72</v>
      </c>
      <c r="E10" s="7" t="n">
        <v>400</v>
      </c>
      <c r="F10" s="16" t="s">
        <v>19</v>
      </c>
      <c r="G10" s="6" t="n">
        <v>0.69</v>
      </c>
      <c r="H10" s="6" t="n">
        <v>36.195</v>
      </c>
      <c r="I10" s="6" t="n">
        <v>44</v>
      </c>
      <c r="J10" s="6" t="n">
        <v>36</v>
      </c>
      <c r="K10" s="6" t="n">
        <v>276</v>
      </c>
      <c r="L10" s="6" t="n">
        <v>240</v>
      </c>
      <c r="M10" s="6" t="n">
        <v>1.36</v>
      </c>
      <c r="N10" s="6" t="n">
        <v>1.66</v>
      </c>
    </row>
    <row collapsed="false" customFormat="false" customHeight="false" hidden="false" ht="12.1" outlineLevel="0" r="11">
      <c r="A11" s="41" t="n">
        <v>43839</v>
      </c>
      <c r="B11" s="16" t="s">
        <v>378</v>
      </c>
      <c r="C11" s="16" t="s">
        <v>51</v>
      </c>
      <c r="D11" s="16" t="s">
        <v>52</v>
      </c>
      <c r="E11" s="7" t="n">
        <v>200</v>
      </c>
      <c r="F11" s="16" t="s">
        <v>19</v>
      </c>
      <c r="G11" s="6" t="n">
        <v>3.22</v>
      </c>
      <c r="H11" s="6" t="n">
        <v>141.96</v>
      </c>
      <c r="I11" s="6" t="n">
        <v>146</v>
      </c>
      <c r="J11" s="6" t="n">
        <v>84</v>
      </c>
      <c r="K11" s="6" t="n">
        <v>644</v>
      </c>
      <c r="L11" s="6" t="n">
        <v>560</v>
      </c>
      <c r="M11" s="6" t="n">
        <v>1.92</v>
      </c>
      <c r="N11" s="6" t="n">
        <v>1.97</v>
      </c>
    </row>
    <row collapsed="false" customFormat="false" customHeight="false" hidden="false" ht="12.1" outlineLevel="0" r="12">
      <c r="A12" s="41" t="n">
        <v>43845</v>
      </c>
      <c r="B12" s="16" t="s">
        <v>378</v>
      </c>
      <c r="C12" s="16" t="s">
        <v>71</v>
      </c>
      <c r="D12" s="16" t="s">
        <v>72</v>
      </c>
      <c r="E12" s="7" t="n">
        <v>400</v>
      </c>
      <c r="F12" s="16" t="s">
        <v>19</v>
      </c>
      <c r="G12" s="6" t="n">
        <v>1.65</v>
      </c>
      <c r="H12" s="6" t="n">
        <v>44.4</v>
      </c>
      <c r="I12" s="6" t="n">
        <v>44</v>
      </c>
      <c r="J12" s="6" t="n">
        <v>86</v>
      </c>
      <c r="K12" s="6" t="n">
        <v>660</v>
      </c>
      <c r="L12" s="6" t="n">
        <v>574</v>
      </c>
      <c r="M12" s="6" t="n">
        <v>3.26</v>
      </c>
      <c r="N12" s="6" t="n">
        <v>3.23</v>
      </c>
    </row>
    <row collapsed="false" customFormat="false" customHeight="false" hidden="false" ht="12.1" outlineLevel="0" r="13">
      <c r="A13" s="41" t="n">
        <v>43991</v>
      </c>
      <c r="B13" s="16" t="s">
        <v>378</v>
      </c>
      <c r="C13" s="16" t="s">
        <v>51</v>
      </c>
      <c r="D13" s="16" t="s">
        <v>52</v>
      </c>
      <c r="E13" s="7" t="n">
        <v>200</v>
      </c>
      <c r="F13" s="16" t="s">
        <v>19</v>
      </c>
      <c r="G13" s="6" t="n">
        <v>3.12</v>
      </c>
      <c r="H13" s="6" t="n">
        <v>137</v>
      </c>
      <c r="I13" s="6" t="n">
        <v>146</v>
      </c>
      <c r="J13" s="6" t="n">
        <v>81</v>
      </c>
      <c r="K13" s="6" t="n">
        <v>624</v>
      </c>
      <c r="L13" s="6" t="n">
        <v>543</v>
      </c>
      <c r="M13" s="6" t="n">
        <v>1.86</v>
      </c>
      <c r="N13" s="6" t="n">
        <v>1.98</v>
      </c>
    </row>
    <row collapsed="false" customFormat="false" customHeight="false" hidden="false" ht="12.1" outlineLevel="0" r="14">
      <c r="A14" s="41" t="n">
        <v>43999</v>
      </c>
      <c r="B14" s="16" t="s">
        <v>378</v>
      </c>
      <c r="C14" s="16" t="s">
        <v>71</v>
      </c>
      <c r="D14" s="16" t="s">
        <v>72</v>
      </c>
      <c r="E14" s="7" t="n">
        <v>400</v>
      </c>
      <c r="F14" s="16" t="s">
        <v>19</v>
      </c>
      <c r="G14" s="6" t="n">
        <v>1.507</v>
      </c>
      <c r="H14" s="6" t="n">
        <v>39.315</v>
      </c>
      <c r="I14" s="6" t="n">
        <v>44</v>
      </c>
      <c r="J14" s="6" t="n">
        <v>78</v>
      </c>
      <c r="K14" s="6" t="n">
        <v>602.8</v>
      </c>
      <c r="L14" s="6" t="n">
        <v>524.8</v>
      </c>
      <c r="M14" s="6" t="n">
        <v>2.98</v>
      </c>
      <c r="N14" s="6" t="n">
        <v>3.34</v>
      </c>
    </row>
    <row collapsed="false" customFormat="false" customHeight="false" hidden="false" ht="12.1" outlineLevel="0" r="15">
      <c r="A15" s="41" t="n">
        <v>44018</v>
      </c>
      <c r="B15" s="16" t="s">
        <v>378</v>
      </c>
      <c r="C15" s="16" t="s">
        <v>73</v>
      </c>
      <c r="D15" s="16" t="s">
        <v>74</v>
      </c>
      <c r="E15" s="7" t="n">
        <v>10</v>
      </c>
      <c r="F15" s="16" t="s">
        <v>19</v>
      </c>
      <c r="G15" s="6" t="n">
        <v>107.81</v>
      </c>
      <c r="H15" s="6" t="n">
        <v>1385.5</v>
      </c>
      <c r="I15" s="6" t="n">
        <v>1725</v>
      </c>
      <c r="J15" s="6" t="n">
        <v>140</v>
      </c>
      <c r="K15" s="6" t="n">
        <v>1078.1</v>
      </c>
      <c r="L15" s="6" t="n">
        <v>938.1</v>
      </c>
      <c r="M15" s="6" t="n">
        <v>5.44</v>
      </c>
      <c r="N15" s="6" t="n">
        <v>6.77</v>
      </c>
    </row>
    <row collapsed="false" customFormat="false" customHeight="false" hidden="false" ht="12.1" outlineLevel="0" r="16">
      <c r="A16" s="41" t="n">
        <v>44022</v>
      </c>
      <c r="B16" s="16" t="s">
        <v>378</v>
      </c>
      <c r="C16" s="16" t="s">
        <v>16</v>
      </c>
      <c r="D16" s="16" t="s">
        <v>18</v>
      </c>
      <c r="E16" s="7" t="n">
        <v>20</v>
      </c>
      <c r="F16" s="16" t="s">
        <v>19</v>
      </c>
      <c r="G16" s="6" t="n">
        <v>350</v>
      </c>
      <c r="H16" s="6" t="n">
        <v>5098</v>
      </c>
      <c r="I16" s="6" t="n">
        <v>5980.26</v>
      </c>
      <c r="J16" s="6" t="n">
        <v>910</v>
      </c>
      <c r="K16" s="6" t="n">
        <v>7000</v>
      </c>
      <c r="L16" s="6" t="n">
        <v>6090</v>
      </c>
      <c r="M16" s="6" t="n">
        <v>5.09</v>
      </c>
      <c r="N16" s="6" t="n">
        <v>5.97</v>
      </c>
    </row>
    <row collapsed="false" customFormat="false" customHeight="false" hidden="false" ht="12.1" outlineLevel="0" r="17">
      <c r="A17" s="41" t="n">
        <v>44025</v>
      </c>
      <c r="B17" s="16" t="s">
        <v>378</v>
      </c>
      <c r="C17" s="16" t="s">
        <v>51</v>
      </c>
      <c r="D17" s="16" t="s">
        <v>52</v>
      </c>
      <c r="E17" s="7" t="n">
        <v>200</v>
      </c>
      <c r="F17" s="16" t="s">
        <v>19</v>
      </c>
      <c r="G17" s="6" t="n">
        <v>3.21</v>
      </c>
      <c r="H17" s="6" t="n">
        <v>135.64</v>
      </c>
      <c r="I17" s="6" t="n">
        <v>146</v>
      </c>
      <c r="J17" s="6" t="n">
        <v>83</v>
      </c>
      <c r="K17" s="6" t="n">
        <v>642</v>
      </c>
      <c r="L17" s="6" t="n">
        <v>559</v>
      </c>
      <c r="M17" s="6" t="n">
        <v>1.91</v>
      </c>
      <c r="N17" s="6" t="n">
        <v>2.06</v>
      </c>
    </row>
    <row collapsed="false" customFormat="false" customHeight="false" hidden="false" ht="12.1" outlineLevel="0" r="18">
      <c r="A18" s="41" t="n">
        <v>44028</v>
      </c>
      <c r="B18" s="16" t="s">
        <v>378</v>
      </c>
      <c r="C18" s="16" t="s">
        <v>36</v>
      </c>
      <c r="D18" s="16" t="s">
        <v>37</v>
      </c>
      <c r="E18" s="7" t="n">
        <v>100</v>
      </c>
      <c r="F18" s="16" t="s">
        <v>19</v>
      </c>
      <c r="G18" s="6" t="n">
        <v>15.24</v>
      </c>
      <c r="H18" s="6" t="n">
        <v>183.32</v>
      </c>
      <c r="I18" s="6" t="n">
        <v>182.38</v>
      </c>
      <c r="J18" s="6" t="n">
        <v>198</v>
      </c>
      <c r="K18" s="6" t="n">
        <v>1524</v>
      </c>
      <c r="L18" s="6" t="n">
        <v>1326</v>
      </c>
      <c r="M18" s="6" t="n">
        <v>7.27</v>
      </c>
      <c r="N18" s="6" t="n">
        <v>7.23</v>
      </c>
    </row>
    <row collapsed="false" customFormat="false" customHeight="false" hidden="false" ht="12.1" outlineLevel="0" r="19">
      <c r="A19" s="41" t="n">
        <v>44097</v>
      </c>
      <c r="B19" s="16" t="s">
        <v>378</v>
      </c>
      <c r="C19" s="16" t="s">
        <v>71</v>
      </c>
      <c r="D19" s="16" t="s">
        <v>72</v>
      </c>
      <c r="E19" s="7" t="n">
        <v>400</v>
      </c>
      <c r="F19" s="16" t="s">
        <v>19</v>
      </c>
      <c r="G19" s="6" t="n">
        <v>0.607</v>
      </c>
      <c r="H19" s="6" t="n">
        <v>39.265</v>
      </c>
      <c r="I19" s="6" t="n">
        <v>44</v>
      </c>
      <c r="J19" s="6" t="n">
        <v>32</v>
      </c>
      <c r="K19" s="6" t="n">
        <v>242.8</v>
      </c>
      <c r="L19" s="6" t="n">
        <v>210.8</v>
      </c>
      <c r="M19" s="6" t="n">
        <v>1.2</v>
      </c>
      <c r="N19" s="6" t="n">
        <v>1.34</v>
      </c>
    </row>
    <row collapsed="false" customFormat="false" customHeight="false" hidden="false" ht="12.1" outlineLevel="0" r="20">
      <c r="A20" s="41" t="n">
        <v>44109</v>
      </c>
      <c r="B20" s="16" t="s">
        <v>378</v>
      </c>
      <c r="C20" s="16" t="s">
        <v>65</v>
      </c>
      <c r="D20" s="16" t="s">
        <v>66</v>
      </c>
      <c r="E20" s="7" t="n">
        <v>80</v>
      </c>
      <c r="F20" s="16" t="s">
        <v>19</v>
      </c>
      <c r="G20" s="6" t="n">
        <v>18.7</v>
      </c>
      <c r="H20" s="6" t="n">
        <v>208.89</v>
      </c>
      <c r="I20" s="6" t="n">
        <v>221.57</v>
      </c>
      <c r="J20" s="6" t="n">
        <v>194</v>
      </c>
      <c r="K20" s="6" t="n">
        <v>1496</v>
      </c>
      <c r="L20" s="6" t="n">
        <v>1302</v>
      </c>
      <c r="M20" s="6" t="n">
        <v>7.35</v>
      </c>
      <c r="N20" s="6" t="n">
        <v>7.79</v>
      </c>
    </row>
    <row collapsed="false" customFormat="false" customHeight="false" hidden="false" ht="12.1" outlineLevel="0" r="21">
      <c r="A21" s="41" t="n">
        <v>44116</v>
      </c>
      <c r="B21" s="16" t="s">
        <v>378</v>
      </c>
      <c r="C21" s="16" t="s">
        <v>51</v>
      </c>
      <c r="D21" s="16" t="s">
        <v>52</v>
      </c>
      <c r="E21" s="7" t="n">
        <v>200</v>
      </c>
      <c r="F21" s="16" t="s">
        <v>19</v>
      </c>
      <c r="G21" s="6" t="n">
        <v>4.75</v>
      </c>
      <c r="H21" s="6" t="n">
        <v>173.28</v>
      </c>
      <c r="I21" s="6" t="n">
        <v>146</v>
      </c>
      <c r="J21" s="6" t="n">
        <v>124</v>
      </c>
      <c r="K21" s="6" t="n">
        <v>950</v>
      </c>
      <c r="L21" s="6" t="n">
        <v>826</v>
      </c>
      <c r="M21" s="6" t="n">
        <v>2.83</v>
      </c>
      <c r="N21" s="6" t="n">
        <v>2.38</v>
      </c>
    </row>
    <row collapsed="false" customFormat="false" customHeight="false" hidden="false" ht="12.1" outlineLevel="0" r="22">
      <c r="A22" s="41" t="n">
        <v>44183</v>
      </c>
      <c r="B22" s="16" t="s">
        <v>378</v>
      </c>
      <c r="C22" s="16" t="s">
        <v>16</v>
      </c>
      <c r="D22" s="16" t="s">
        <v>18</v>
      </c>
      <c r="E22" s="7" t="n">
        <v>20</v>
      </c>
      <c r="F22" s="16" t="s">
        <v>19</v>
      </c>
      <c r="G22" s="6" t="n">
        <v>46</v>
      </c>
      <c r="H22" s="6" t="n">
        <v>5140</v>
      </c>
      <c r="I22" s="6" t="n">
        <v>5980.26</v>
      </c>
      <c r="J22" s="6" t="n">
        <v>120</v>
      </c>
      <c r="K22" s="6" t="n">
        <v>920</v>
      </c>
      <c r="L22" s="6" t="n">
        <v>800</v>
      </c>
      <c r="M22" s="6" t="n">
        <v>0.67</v>
      </c>
      <c r="N22" s="6" t="n">
        <v>0.78</v>
      </c>
    </row>
    <row collapsed="false" customFormat="false" customHeight="false" hidden="false" ht="12.1" outlineLevel="0" r="23">
      <c r="A23" s="41" t="n">
        <v>44194</v>
      </c>
      <c r="B23" s="16" t="s">
        <v>378</v>
      </c>
      <c r="C23" s="16" t="s">
        <v>51</v>
      </c>
      <c r="D23" s="16" t="s">
        <v>52</v>
      </c>
      <c r="E23" s="7" t="n">
        <v>200</v>
      </c>
      <c r="F23" s="16" t="s">
        <v>19</v>
      </c>
      <c r="G23" s="6" t="n">
        <v>6.43</v>
      </c>
      <c r="H23" s="6" t="n">
        <v>209.8</v>
      </c>
      <c r="I23" s="6" t="n">
        <v>146</v>
      </c>
      <c r="J23" s="6" t="n">
        <v>167</v>
      </c>
      <c r="K23" s="6" t="n">
        <v>1286</v>
      </c>
      <c r="L23" s="6" t="n">
        <v>1119</v>
      </c>
      <c r="M23" s="6" t="n">
        <v>3.83</v>
      </c>
      <c r="N23" s="6" t="n">
        <v>2.67</v>
      </c>
    </row>
    <row collapsed="false" customFormat="false" customHeight="false" hidden="false" ht="12.1" outlineLevel="0" r="24">
      <c r="A24" s="41" t="n">
        <v>44210</v>
      </c>
      <c r="B24" s="16" t="s">
        <v>378</v>
      </c>
      <c r="C24" s="16" t="s">
        <v>71</v>
      </c>
      <c r="D24" s="16" t="s">
        <v>72</v>
      </c>
      <c r="E24" s="7" t="n">
        <v>400</v>
      </c>
      <c r="F24" s="16" t="s">
        <v>19</v>
      </c>
      <c r="G24" s="6" t="n">
        <v>2.391</v>
      </c>
      <c r="H24" s="6" t="n">
        <v>56.945</v>
      </c>
      <c r="I24" s="6" t="n">
        <v>44</v>
      </c>
      <c r="J24" s="6" t="n">
        <v>124</v>
      </c>
      <c r="K24" s="6" t="n">
        <v>956.4</v>
      </c>
      <c r="L24" s="6" t="n">
        <v>832.4</v>
      </c>
      <c r="M24" s="6" t="n">
        <v>4.73</v>
      </c>
      <c r="N24" s="6" t="n">
        <v>3.65</v>
      </c>
    </row>
    <row collapsed="false" customFormat="false" customHeight="false" hidden="false" ht="12.1" outlineLevel="0" r="25">
      <c r="A25" s="41" t="n">
        <v>44270</v>
      </c>
      <c r="B25" s="16" t="s">
        <v>378</v>
      </c>
      <c r="C25" s="16" t="s">
        <v>67</v>
      </c>
      <c r="D25" s="16" t="s">
        <v>68</v>
      </c>
      <c r="E25" s="7" t="n">
        <v>1</v>
      </c>
      <c r="F25" s="16" t="s">
        <v>64</v>
      </c>
      <c r="G25" s="6" t="n">
        <v>20.9498</v>
      </c>
      <c r="H25" s="6" t="n">
        <v>122.62</v>
      </c>
      <c r="I25" s="6" t="n">
        <v>50</v>
      </c>
      <c r="J25" s="6" t="n">
        <v>0.03</v>
      </c>
      <c r="K25" s="6" t="n">
        <v>20.9498</v>
      </c>
      <c r="L25" s="6" t="n">
        <v>18.74</v>
      </c>
      <c r="M25" s="6" t="n">
        <v>37.48</v>
      </c>
      <c r="N25" s="6" t="n">
        <v>0.21</v>
      </c>
    </row>
    <row collapsed="false" customFormat="false" customHeight="false" hidden="false" ht="12.1" outlineLevel="0" r="26">
      <c r="A26" s="41" t="n">
        <v>44327</v>
      </c>
      <c r="B26" s="16" t="s">
        <v>378</v>
      </c>
      <c r="C26" s="16" t="s">
        <v>51</v>
      </c>
      <c r="D26" s="16" t="s">
        <v>52</v>
      </c>
      <c r="E26" s="7" t="n">
        <v>200</v>
      </c>
      <c r="F26" s="16" t="s">
        <v>19</v>
      </c>
      <c r="G26" s="6" t="n">
        <v>7.25</v>
      </c>
      <c r="H26" s="6" t="n">
        <v>272.86</v>
      </c>
      <c r="I26" s="6" t="n">
        <v>146</v>
      </c>
      <c r="J26" s="6" t="n">
        <v>189</v>
      </c>
      <c r="K26" s="6" t="n">
        <v>1450</v>
      </c>
      <c r="L26" s="6" t="n">
        <v>1261</v>
      </c>
      <c r="M26" s="6" t="n">
        <v>4.32</v>
      </c>
      <c r="N26" s="6" t="n">
        <v>2.31</v>
      </c>
    </row>
    <row collapsed="false" customFormat="false" customHeight="false" hidden="false" ht="12.1" outlineLevel="0" r="27">
      <c r="A27" s="41" t="n">
        <v>44328</v>
      </c>
      <c r="B27" s="16" t="s">
        <v>378</v>
      </c>
      <c r="C27" s="16" t="s">
        <v>65</v>
      </c>
      <c r="D27" s="16" t="s">
        <v>66</v>
      </c>
      <c r="E27" s="7" t="n">
        <v>80</v>
      </c>
      <c r="F27" s="16" t="s">
        <v>19</v>
      </c>
      <c r="G27" s="6" t="n">
        <v>18.7</v>
      </c>
      <c r="H27" s="6" t="n">
        <v>302.02</v>
      </c>
      <c r="I27" s="6" t="n">
        <v>221.57</v>
      </c>
      <c r="J27" s="6" t="n">
        <v>194</v>
      </c>
      <c r="K27" s="6" t="n">
        <v>1496</v>
      </c>
      <c r="L27" s="6" t="n">
        <v>1302</v>
      </c>
      <c r="M27" s="6" t="n">
        <v>7.35</v>
      </c>
      <c r="N27" s="6" t="n">
        <v>5.39</v>
      </c>
    </row>
    <row collapsed="false" customFormat="false" customHeight="false" hidden="false" ht="12.1" outlineLevel="0" r="28">
      <c r="A28" s="41" t="n">
        <v>44354</v>
      </c>
      <c r="B28" s="16" t="s">
        <v>378</v>
      </c>
      <c r="C28" s="16" t="s">
        <v>67</v>
      </c>
      <c r="D28" s="16" t="s">
        <v>68</v>
      </c>
      <c r="E28" s="7" t="n">
        <v>1</v>
      </c>
      <c r="F28" s="16" t="s">
        <v>64</v>
      </c>
      <c r="G28" s="6" t="n">
        <v>20.8825</v>
      </c>
      <c r="H28" s="6" t="n">
        <v>119.47</v>
      </c>
      <c r="I28" s="6" t="n">
        <v>50</v>
      </c>
      <c r="J28" s="6" t="n">
        <v>0.03</v>
      </c>
      <c r="K28" s="6" t="n">
        <v>20.8825</v>
      </c>
      <c r="L28" s="6" t="n">
        <v>18.68</v>
      </c>
      <c r="M28" s="6" t="n">
        <v>37.36</v>
      </c>
      <c r="N28" s="6" t="n">
        <v>0.21</v>
      </c>
    </row>
    <row collapsed="false" customFormat="false" customHeight="false" hidden="false" ht="12.1" outlineLevel="0" r="29">
      <c r="A29" s="41" t="n">
        <v>44364</v>
      </c>
      <c r="B29" s="16" t="s">
        <v>378</v>
      </c>
      <c r="C29" s="16" t="s">
        <v>71</v>
      </c>
      <c r="D29" s="16" t="s">
        <v>72</v>
      </c>
      <c r="E29" s="7" t="n">
        <v>400</v>
      </c>
      <c r="F29" s="16" t="s">
        <v>19</v>
      </c>
      <c r="G29" s="6" t="n">
        <v>0.945</v>
      </c>
      <c r="H29" s="6" t="n">
        <v>63.535</v>
      </c>
      <c r="I29" s="6" t="n">
        <v>44</v>
      </c>
      <c r="J29" s="6" t="n">
        <v>49</v>
      </c>
      <c r="K29" s="6" t="n">
        <v>378</v>
      </c>
      <c r="L29" s="6" t="n">
        <v>329</v>
      </c>
      <c r="M29" s="6" t="n">
        <v>1.87</v>
      </c>
      <c r="N29" s="6" t="n">
        <v>1.29</v>
      </c>
    </row>
    <row collapsed="false" customFormat="false" customHeight="false" hidden="false" ht="12.1" outlineLevel="0" r="30">
      <c r="A30" s="41" t="n">
        <v>44364</v>
      </c>
      <c r="B30" s="16" t="s">
        <v>378</v>
      </c>
      <c r="C30" s="16" t="s">
        <v>71</v>
      </c>
      <c r="D30" s="16" t="s">
        <v>72</v>
      </c>
      <c r="E30" s="7" t="n">
        <v>400</v>
      </c>
      <c r="F30" s="16" t="s">
        <v>19</v>
      </c>
      <c r="G30" s="6" t="n">
        <v>1.795</v>
      </c>
      <c r="H30" s="6" t="n">
        <v>63.535</v>
      </c>
      <c r="I30" s="6" t="n">
        <v>44</v>
      </c>
      <c r="J30" s="6" t="n">
        <v>93</v>
      </c>
      <c r="K30" s="6" t="n">
        <v>718</v>
      </c>
      <c r="L30" s="6" t="n">
        <v>625</v>
      </c>
      <c r="M30" s="6" t="n">
        <v>3.55</v>
      </c>
      <c r="N30" s="6" t="n">
        <v>2.46</v>
      </c>
    </row>
    <row collapsed="false" customFormat="false" customHeight="false" hidden="false" ht="12.1" outlineLevel="0" r="31">
      <c r="A31" s="41" t="n">
        <v>44370</v>
      </c>
      <c r="B31" s="16" t="s">
        <v>378</v>
      </c>
      <c r="C31" s="16" t="s">
        <v>51</v>
      </c>
      <c r="D31" s="16" t="s">
        <v>52</v>
      </c>
      <c r="E31" s="7" t="n">
        <v>200</v>
      </c>
      <c r="F31" s="16" t="s">
        <v>19</v>
      </c>
      <c r="G31" s="6" t="n">
        <v>7.71</v>
      </c>
      <c r="H31" s="6" t="n">
        <v>246.7</v>
      </c>
      <c r="I31" s="6" t="n">
        <v>146</v>
      </c>
      <c r="J31" s="6" t="n">
        <v>200</v>
      </c>
      <c r="K31" s="6" t="n">
        <v>1542</v>
      </c>
      <c r="L31" s="6" t="n">
        <v>1342</v>
      </c>
      <c r="M31" s="6" t="n">
        <v>4.6</v>
      </c>
      <c r="N31" s="6" t="n">
        <v>2.72</v>
      </c>
    </row>
    <row collapsed="false" customFormat="false" customHeight="false" hidden="false" ht="12.1" outlineLevel="0" r="32">
      <c r="A32" s="41" t="n">
        <v>44382</v>
      </c>
      <c r="B32" s="16" t="s">
        <v>378</v>
      </c>
      <c r="C32" s="16" t="s">
        <v>16</v>
      </c>
      <c r="D32" s="16" t="s">
        <v>18</v>
      </c>
      <c r="E32" s="7" t="n">
        <v>20</v>
      </c>
      <c r="F32" s="16" t="s">
        <v>19</v>
      </c>
      <c r="G32" s="6" t="n">
        <v>213</v>
      </c>
      <c r="H32" s="6" t="n">
        <v>6845</v>
      </c>
      <c r="I32" s="6" t="n">
        <v>5980.26</v>
      </c>
      <c r="J32" s="6" t="n">
        <v>554</v>
      </c>
      <c r="K32" s="6" t="n">
        <v>4260</v>
      </c>
      <c r="L32" s="6" t="n">
        <v>3706</v>
      </c>
      <c r="M32" s="6" t="n">
        <v>3.1</v>
      </c>
      <c r="N32" s="6" t="n">
        <v>2.71</v>
      </c>
    </row>
    <row collapsed="false" customFormat="false" customHeight="false" hidden="false" ht="12.1" outlineLevel="0" r="33">
      <c r="A33" s="41" t="n">
        <v>44391</v>
      </c>
      <c r="B33" s="16" t="s">
        <v>378</v>
      </c>
      <c r="C33" s="16" t="s">
        <v>73</v>
      </c>
      <c r="D33" s="16" t="s">
        <v>74</v>
      </c>
      <c r="E33" s="7" t="n">
        <v>10</v>
      </c>
      <c r="F33" s="16" t="s">
        <v>19</v>
      </c>
      <c r="G33" s="6" t="n">
        <v>0.1</v>
      </c>
      <c r="H33" s="6" t="n">
        <v>1064</v>
      </c>
      <c r="I33" s="6" t="n">
        <v>1725</v>
      </c>
      <c r="J33" s="6" t="n">
        <v>0</v>
      </c>
      <c r="K33" s="6" t="n">
        <v>1</v>
      </c>
      <c r="L33" s="6" t="n">
        <v>1</v>
      </c>
      <c r="M33" s="6" t="n">
        <v>0.01</v>
      </c>
      <c r="N33" s="6" t="n">
        <v>0.01</v>
      </c>
    </row>
    <row collapsed="false" customFormat="false" customHeight="false" hidden="false" ht="12.1" outlineLevel="0" r="34">
      <c r="A34" s="41" t="n">
        <v>44392</v>
      </c>
      <c r="B34" s="16" t="s">
        <v>378</v>
      </c>
      <c r="C34" s="16" t="s">
        <v>36</v>
      </c>
      <c r="D34" s="16" t="s">
        <v>37</v>
      </c>
      <c r="E34" s="7" t="n">
        <v>100</v>
      </c>
      <c r="F34" s="16" t="s">
        <v>19</v>
      </c>
      <c r="G34" s="6" t="n">
        <v>12.55</v>
      </c>
      <c r="H34" s="6" t="n">
        <v>280.01</v>
      </c>
      <c r="I34" s="6" t="n">
        <v>182.38</v>
      </c>
      <c r="J34" s="6" t="n">
        <v>163</v>
      </c>
      <c r="K34" s="6" t="n">
        <v>1255</v>
      </c>
      <c r="L34" s="6" t="n">
        <v>1092</v>
      </c>
      <c r="M34" s="6" t="n">
        <v>5.99</v>
      </c>
      <c r="N34" s="6" t="n">
        <v>3.9</v>
      </c>
    </row>
    <row collapsed="false" customFormat="false" customHeight="false" hidden="false" ht="12.1" outlineLevel="0" r="35">
      <c r="A35" s="41" t="n">
        <v>44446</v>
      </c>
      <c r="B35" s="16" t="s">
        <v>378</v>
      </c>
      <c r="C35" s="16" t="s">
        <v>51</v>
      </c>
      <c r="D35" s="16" t="s">
        <v>52</v>
      </c>
      <c r="E35" s="7" t="n">
        <v>200</v>
      </c>
      <c r="F35" s="16" t="s">
        <v>19</v>
      </c>
      <c r="G35" s="6" t="n">
        <v>13.62</v>
      </c>
      <c r="H35" s="6" t="n">
        <v>236.2</v>
      </c>
      <c r="I35" s="6" t="n">
        <v>146</v>
      </c>
      <c r="J35" s="6" t="n">
        <v>354</v>
      </c>
      <c r="K35" s="6" t="n">
        <v>2724</v>
      </c>
      <c r="L35" s="6" t="n">
        <v>2370</v>
      </c>
      <c r="M35" s="6" t="n">
        <v>8.12</v>
      </c>
      <c r="N35" s="6" t="n">
        <v>5.02</v>
      </c>
    </row>
    <row collapsed="false" customFormat="false" customHeight="false" hidden="false" ht="12.1" outlineLevel="0" r="36">
      <c r="A36" s="41" t="n">
        <v>44442</v>
      </c>
      <c r="B36" s="16" t="s">
        <v>378</v>
      </c>
      <c r="C36" s="16" t="s">
        <v>67</v>
      </c>
      <c r="D36" s="16" t="s">
        <v>68</v>
      </c>
      <c r="E36" s="7" t="n">
        <v>1</v>
      </c>
      <c r="F36" s="16" t="s">
        <v>64</v>
      </c>
      <c r="G36" s="6" t="n">
        <v>20.762</v>
      </c>
      <c r="H36" s="6" t="n">
        <v>116.96</v>
      </c>
      <c r="I36" s="6" t="n">
        <v>50</v>
      </c>
      <c r="J36" s="6" t="n">
        <v>0.03</v>
      </c>
      <c r="K36" s="6" t="n">
        <v>20.762</v>
      </c>
      <c r="L36" s="6" t="n">
        <v>18.58</v>
      </c>
      <c r="M36" s="6" t="n">
        <v>37.16</v>
      </c>
      <c r="N36" s="6" t="n">
        <v>0.22</v>
      </c>
    </row>
    <row collapsed="false" customFormat="false" customHeight="false" hidden="false" ht="12.1" outlineLevel="0" r="37">
      <c r="A37" s="41" t="n">
        <v>44466</v>
      </c>
      <c r="B37" s="16" t="s">
        <v>378</v>
      </c>
      <c r="C37" s="16" t="s">
        <v>71</v>
      </c>
      <c r="D37" s="16" t="s">
        <v>72</v>
      </c>
      <c r="E37" s="7" t="n">
        <v>400</v>
      </c>
      <c r="F37" s="16" t="s">
        <v>19</v>
      </c>
      <c r="G37" s="6" t="n">
        <v>3.53</v>
      </c>
      <c r="H37" s="6" t="n">
        <v>72.59</v>
      </c>
      <c r="I37" s="6" t="n">
        <v>44</v>
      </c>
      <c r="J37" s="6" t="n">
        <v>184</v>
      </c>
      <c r="K37" s="6" t="n">
        <v>1412</v>
      </c>
      <c r="L37" s="6" t="n">
        <v>1228</v>
      </c>
      <c r="M37" s="6" t="n">
        <v>6.98</v>
      </c>
      <c r="N37" s="6" t="n">
        <v>4.23</v>
      </c>
    </row>
    <row collapsed="false" customFormat="false" customHeight="false" hidden="false" ht="12.1" outlineLevel="0" r="38">
      <c r="A38" s="41" t="n">
        <v>44537</v>
      </c>
      <c r="B38" s="16" t="s">
        <v>378</v>
      </c>
      <c r="C38" s="16" t="s">
        <v>51</v>
      </c>
      <c r="D38" s="16" t="s">
        <v>52</v>
      </c>
      <c r="E38" s="7" t="n">
        <v>200</v>
      </c>
      <c r="F38" s="16" t="s">
        <v>19</v>
      </c>
      <c r="G38" s="6" t="n">
        <v>13.33</v>
      </c>
      <c r="H38" s="6" t="n">
        <v>208.36</v>
      </c>
      <c r="I38" s="6" t="n">
        <v>146</v>
      </c>
      <c r="J38" s="6" t="n">
        <v>347</v>
      </c>
      <c r="K38" s="6" t="n">
        <v>2666</v>
      </c>
      <c r="L38" s="6" t="n">
        <v>2319</v>
      </c>
      <c r="M38" s="6" t="n">
        <v>7.94</v>
      </c>
      <c r="N38" s="6" t="n">
        <v>5.56</v>
      </c>
    </row>
    <row collapsed="false" customFormat="false" customHeight="false" hidden="false" ht="12.1" outlineLevel="0" r="39">
      <c r="A39" s="41" t="n">
        <v>44536</v>
      </c>
      <c r="B39" s="16" t="s">
        <v>378</v>
      </c>
      <c r="C39" s="16" t="s">
        <v>67</v>
      </c>
      <c r="D39" s="16" t="s">
        <v>68</v>
      </c>
      <c r="E39" s="7" t="n">
        <v>1</v>
      </c>
      <c r="F39" s="16" t="s">
        <v>64</v>
      </c>
      <c r="G39" s="6" t="n">
        <v>21.0166</v>
      </c>
      <c r="H39" s="6" t="n">
        <v>110.19</v>
      </c>
      <c r="I39" s="6" t="n">
        <v>50</v>
      </c>
      <c r="J39" s="6" t="n">
        <v>0.03</v>
      </c>
      <c r="K39" s="6" t="n">
        <v>21.0166</v>
      </c>
      <c r="L39" s="6" t="n">
        <v>18.8</v>
      </c>
      <c r="M39" s="6" t="n">
        <v>37.6</v>
      </c>
      <c r="N39" s="6" t="n">
        <v>0.23</v>
      </c>
    </row>
    <row collapsed="false" customFormat="false" customHeight="false" hidden="false" ht="12.1" outlineLevel="0" r="40">
      <c r="A40" s="41" t="n">
        <v>44551</v>
      </c>
      <c r="B40" s="16" t="s">
        <v>378</v>
      </c>
      <c r="C40" s="16" t="s">
        <v>16</v>
      </c>
      <c r="D40" s="16" t="s">
        <v>18</v>
      </c>
      <c r="E40" s="7" t="n">
        <v>20</v>
      </c>
      <c r="F40" s="16" t="s">
        <v>19</v>
      </c>
      <c r="G40" s="6" t="n">
        <v>340</v>
      </c>
      <c r="H40" s="6" t="n">
        <v>6348.5</v>
      </c>
      <c r="I40" s="6" t="n">
        <v>5980.26</v>
      </c>
      <c r="J40" s="6" t="n">
        <v>884</v>
      </c>
      <c r="K40" s="6" t="n">
        <v>6800</v>
      </c>
      <c r="L40" s="6" t="n">
        <v>5916</v>
      </c>
      <c r="M40" s="6" t="n">
        <v>4.95</v>
      </c>
      <c r="N40" s="6" t="n">
        <v>4.66</v>
      </c>
    </row>
    <row collapsed="false" customFormat="false" customHeight="false" hidden="false" ht="12.1" outlineLevel="0" r="41">
      <c r="A41" s="41" t="n">
        <v>44574</v>
      </c>
      <c r="B41" s="16" t="s">
        <v>378</v>
      </c>
      <c r="C41" s="16" t="s">
        <v>71</v>
      </c>
      <c r="D41" s="16" t="s">
        <v>72</v>
      </c>
      <c r="E41" s="7" t="n">
        <v>400</v>
      </c>
      <c r="F41" s="16" t="s">
        <v>19</v>
      </c>
      <c r="G41" s="6" t="n">
        <v>2.663</v>
      </c>
      <c r="H41" s="6" t="n">
        <v>67.38</v>
      </c>
      <c r="I41" s="6" t="n">
        <v>44</v>
      </c>
      <c r="J41" s="6" t="n">
        <v>138</v>
      </c>
      <c r="K41" s="6" t="n">
        <v>1065.2</v>
      </c>
      <c r="L41" s="6" t="n">
        <v>927.2</v>
      </c>
      <c r="M41" s="6" t="n">
        <v>5.27</v>
      </c>
      <c r="N41" s="6" t="n">
        <v>3.44</v>
      </c>
    </row>
    <row collapsed="false" customFormat="false" customHeight="false" hidden="false" ht="12.1" outlineLevel="0" r="42">
      <c r="A42" s="41" t="n">
        <v>44634</v>
      </c>
      <c r="B42" s="16" t="s">
        <v>378</v>
      </c>
      <c r="C42" s="16" t="s">
        <v>67</v>
      </c>
      <c r="D42" s="16" t="s">
        <v>68</v>
      </c>
      <c r="E42" s="7" t="n">
        <v>1</v>
      </c>
      <c r="F42" s="16" t="s">
        <v>64</v>
      </c>
      <c r="G42" s="6" t="n">
        <v>36.193</v>
      </c>
      <c r="H42" s="6" t="n">
        <v>87.76</v>
      </c>
      <c r="I42" s="6" t="n">
        <v>50</v>
      </c>
      <c r="J42" s="6" t="n">
        <v>0.03</v>
      </c>
      <c r="K42" s="6" t="n">
        <v>36.193</v>
      </c>
      <c r="L42" s="6" t="n">
        <v>32.69</v>
      </c>
      <c r="M42" s="6" t="n">
        <v>65.38</v>
      </c>
      <c r="N42" s="6" t="n">
        <v>0.32</v>
      </c>
    </row>
    <row collapsed="false" customFormat="false" customHeight="false" hidden="false" ht="12.1" outlineLevel="0" r="43">
      <c r="A43" s="41" t="n">
        <v>44718</v>
      </c>
      <c r="B43" s="16" t="s">
        <v>378</v>
      </c>
      <c r="C43" s="16" t="s">
        <v>67</v>
      </c>
      <c r="D43" s="16" t="s">
        <v>68</v>
      </c>
      <c r="E43" s="7" t="n">
        <v>1</v>
      </c>
      <c r="F43" s="16" t="s">
        <v>64</v>
      </c>
      <c r="G43" s="6" t="n">
        <v>19.2094</v>
      </c>
      <c r="H43" s="6" t="n">
        <v>82.72</v>
      </c>
      <c r="I43" s="6" t="n">
        <v>50</v>
      </c>
      <c r="J43" s="6" t="n">
        <v>0.03</v>
      </c>
      <c r="K43" s="6" t="n">
        <v>19.2094</v>
      </c>
      <c r="L43" s="6" t="n">
        <v>17.35</v>
      </c>
      <c r="M43" s="6" t="n">
        <v>34.7</v>
      </c>
      <c r="N43" s="6" t="n">
        <v>0.34</v>
      </c>
    </row>
    <row collapsed="false" customFormat="false" customHeight="false" hidden="false" ht="12.1" outlineLevel="0" r="44">
      <c r="A44" s="41" t="n">
        <v>44753</v>
      </c>
      <c r="B44" s="16" t="s">
        <v>378</v>
      </c>
      <c r="C44" s="16" t="s">
        <v>73</v>
      </c>
      <c r="D44" s="16" t="s">
        <v>74</v>
      </c>
      <c r="E44" s="7" t="n">
        <v>10</v>
      </c>
      <c r="F44" s="16" t="s">
        <v>19</v>
      </c>
      <c r="G44" s="6" t="n">
        <v>117.29</v>
      </c>
      <c r="H44" s="6" t="n">
        <v>715</v>
      </c>
      <c r="I44" s="6" t="n">
        <v>1725</v>
      </c>
      <c r="J44" s="6" t="n">
        <v>152</v>
      </c>
      <c r="K44" s="6" t="n">
        <v>1172.9</v>
      </c>
      <c r="L44" s="6" t="n">
        <v>1020.9</v>
      </c>
      <c r="M44" s="6" t="n">
        <v>5.92</v>
      </c>
      <c r="N44" s="6" t="n">
        <v>14.28</v>
      </c>
    </row>
    <row collapsed="false" customFormat="false" customHeight="false" hidden="false" ht="12.1" outlineLevel="0" r="45">
      <c r="A45" s="41" t="n">
        <v>44806</v>
      </c>
      <c r="B45" s="16" t="s">
        <v>378</v>
      </c>
      <c r="C45" s="16" t="s">
        <v>67</v>
      </c>
      <c r="D45" s="16" t="s">
        <v>68</v>
      </c>
      <c r="E45" s="7" t="n">
        <v>1</v>
      </c>
      <c r="F45" s="16" t="s">
        <v>64</v>
      </c>
      <c r="G45" s="6" t="n">
        <v>18.6735</v>
      </c>
      <c r="H45" s="6" t="n">
        <v>88.51</v>
      </c>
      <c r="I45" s="6" t="n">
        <v>50</v>
      </c>
      <c r="J45" s="6" t="n">
        <v>0.03</v>
      </c>
      <c r="K45" s="6" t="n">
        <v>18.6735</v>
      </c>
      <c r="L45" s="6" t="n">
        <v>16.87</v>
      </c>
      <c r="M45" s="6" t="n">
        <v>33.74</v>
      </c>
      <c r="N45" s="6" t="n">
        <v>0.32</v>
      </c>
    </row>
    <row collapsed="false" customFormat="false" customHeight="false" hidden="false" ht="12.1" outlineLevel="0" r="46">
      <c r="A46" s="41" t="n">
        <v>44845</v>
      </c>
      <c r="B46" s="16" t="s">
        <v>378</v>
      </c>
      <c r="C46" s="16" t="s">
        <v>36</v>
      </c>
      <c r="D46" s="16" t="s">
        <v>37</v>
      </c>
      <c r="E46" s="7" t="n">
        <v>100</v>
      </c>
      <c r="F46" s="16" t="s">
        <v>19</v>
      </c>
      <c r="G46" s="6" t="n">
        <v>51.03</v>
      </c>
      <c r="H46" s="6" t="n">
        <v>162.89</v>
      </c>
      <c r="I46" s="6" t="n">
        <v>182.38</v>
      </c>
      <c r="J46" s="6" t="n">
        <v>663</v>
      </c>
      <c r="K46" s="6" t="n">
        <v>5103</v>
      </c>
      <c r="L46" s="6" t="n">
        <v>4440</v>
      </c>
      <c r="M46" s="6" t="n">
        <v>24.35</v>
      </c>
      <c r="N46" s="6" t="n">
        <v>27.26</v>
      </c>
    </row>
    <row collapsed="false" customFormat="false" customHeight="false" hidden="false" ht="12.1" outlineLevel="0" r="47">
      <c r="A47" s="41" t="n">
        <v>44900</v>
      </c>
      <c r="B47" s="16" t="s">
        <v>378</v>
      </c>
      <c r="C47" s="16" t="s">
        <v>67</v>
      </c>
      <c r="D47" s="16" t="s">
        <v>68</v>
      </c>
      <c r="E47" s="7" t="n">
        <v>1</v>
      </c>
      <c r="F47" s="16" t="s">
        <v>64</v>
      </c>
      <c r="G47" s="6" t="n">
        <v>19.1502</v>
      </c>
      <c r="H47" s="6" t="n">
        <v>119</v>
      </c>
      <c r="I47" s="6" t="n">
        <v>50</v>
      </c>
      <c r="J47" s="6" t="n">
        <v>0.03</v>
      </c>
      <c r="K47" s="6" t="n">
        <v>19.1502</v>
      </c>
      <c r="L47" s="6" t="n">
        <v>17.3</v>
      </c>
      <c r="M47" s="6" t="n">
        <v>34.6</v>
      </c>
      <c r="N47" s="6" t="n">
        <v>0.24</v>
      </c>
    </row>
    <row collapsed="false" customFormat="false" customHeight="false" hidden="false" ht="12.1" outlineLevel="0" r="48">
      <c r="A48" s="41" t="n">
        <v>44916</v>
      </c>
      <c r="B48" s="16" t="s">
        <v>378</v>
      </c>
      <c r="C48" s="16" t="s">
        <v>16</v>
      </c>
      <c r="D48" s="16" t="s">
        <v>18</v>
      </c>
      <c r="E48" s="7" t="n">
        <v>20</v>
      </c>
      <c r="F48" s="16" t="s">
        <v>19</v>
      </c>
      <c r="G48" s="6" t="n">
        <v>256</v>
      </c>
      <c r="H48" s="6" t="n">
        <v>4040.5</v>
      </c>
      <c r="I48" s="6" t="n">
        <v>5980.26</v>
      </c>
      <c r="J48" s="6" t="n">
        <v>666</v>
      </c>
      <c r="K48" s="6" t="n">
        <v>5120</v>
      </c>
      <c r="L48" s="6" t="n">
        <v>4454</v>
      </c>
      <c r="M48" s="6" t="n">
        <v>3.72</v>
      </c>
      <c r="N48" s="6" t="n">
        <v>5.51</v>
      </c>
    </row>
    <row collapsed="false" customFormat="false" customHeight="false" hidden="false" ht="12.1" outlineLevel="0" r="49">
      <c r="A49" s="41" t="n">
        <v>44916</v>
      </c>
      <c r="B49" s="16" t="s">
        <v>378</v>
      </c>
      <c r="C49" s="16" t="s">
        <v>16</v>
      </c>
      <c r="D49" s="16" t="s">
        <v>18</v>
      </c>
      <c r="E49" s="7" t="n">
        <v>20</v>
      </c>
      <c r="F49" s="16" t="s">
        <v>19</v>
      </c>
      <c r="G49" s="6" t="n">
        <v>537</v>
      </c>
      <c r="H49" s="6" t="n">
        <v>4040.5</v>
      </c>
      <c r="I49" s="6" t="n">
        <v>5980.26</v>
      </c>
      <c r="J49" s="6" t="n">
        <v>1396</v>
      </c>
      <c r="K49" s="6" t="n">
        <v>10740</v>
      </c>
      <c r="L49" s="6" t="n">
        <v>9344</v>
      </c>
      <c r="M49" s="6" t="n">
        <v>7.81</v>
      </c>
      <c r="N49" s="6" t="n">
        <v>11.56</v>
      </c>
    </row>
    <row collapsed="false" customFormat="false" customHeight="false" hidden="false" ht="12.1" outlineLevel="0" r="50">
      <c r="A50" s="41" t="n">
        <v>44998</v>
      </c>
      <c r="B50" s="16" t="s">
        <v>378</v>
      </c>
      <c r="C50" s="16" t="s">
        <v>67</v>
      </c>
      <c r="D50" s="16" t="s">
        <v>68</v>
      </c>
      <c r="E50" s="7" t="n">
        <v>1</v>
      </c>
      <c r="F50" s="16" t="s">
        <v>64</v>
      </c>
      <c r="G50" s="6" t="n">
        <v>25.4401</v>
      </c>
      <c r="H50" s="6" t="n">
        <v>104.17</v>
      </c>
      <c r="I50" s="6" t="n">
        <v>50</v>
      </c>
      <c r="J50" s="6" t="n">
        <v>0.03</v>
      </c>
      <c r="K50" s="6" t="n">
        <v>25.4401</v>
      </c>
      <c r="L50" s="6" t="n">
        <v>23.16</v>
      </c>
      <c r="M50" s="6" t="n">
        <v>46.32</v>
      </c>
      <c r="N50" s="6" t="n">
        <v>0.29</v>
      </c>
    </row>
    <row collapsed="false" customFormat="false" customHeight="false" hidden="false" ht="12.1" outlineLevel="0" r="51">
      <c r="A51" s="41" t="n">
        <v>45057</v>
      </c>
      <c r="B51" s="16" t="s">
        <v>378</v>
      </c>
      <c r="C51" s="16" t="s">
        <v>65</v>
      </c>
      <c r="D51" s="16" t="s">
        <v>66</v>
      </c>
      <c r="E51" s="7" t="n">
        <v>80</v>
      </c>
      <c r="F51" s="16" t="s">
        <v>19</v>
      </c>
      <c r="G51" s="6" t="n">
        <v>25</v>
      </c>
      <c r="H51" s="6" t="n">
        <v>229.32</v>
      </c>
      <c r="I51" s="6" t="n">
        <v>221.57</v>
      </c>
      <c r="J51" s="6" t="n">
        <v>260</v>
      </c>
      <c r="K51" s="6" t="n">
        <v>2000</v>
      </c>
      <c r="L51" s="6" t="n">
        <v>1740</v>
      </c>
      <c r="M51" s="6" t="n">
        <v>9.82</v>
      </c>
      <c r="N51" s="6" t="n">
        <v>9.48</v>
      </c>
    </row>
    <row collapsed="false" customFormat="false" customHeight="false" hidden="false" ht="12.1" outlineLevel="0" r="52">
      <c r="A52" s="41" t="n">
        <v>45082</v>
      </c>
      <c r="B52" s="16" t="s">
        <v>378</v>
      </c>
      <c r="C52" s="16" t="s">
        <v>16</v>
      </c>
      <c r="D52" s="16" t="s">
        <v>18</v>
      </c>
      <c r="E52" s="7" t="n">
        <v>20</v>
      </c>
      <c r="F52" s="16" t="s">
        <v>19</v>
      </c>
      <c r="G52" s="6" t="n">
        <v>438</v>
      </c>
      <c r="H52" s="6" t="n">
        <v>5166.5</v>
      </c>
      <c r="I52" s="6" t="n">
        <v>5980.26</v>
      </c>
      <c r="J52" s="6" t="n">
        <v>1139</v>
      </c>
      <c r="K52" s="6" t="n">
        <v>8760</v>
      </c>
      <c r="L52" s="6" t="n">
        <v>7621</v>
      </c>
      <c r="M52" s="6" t="n">
        <v>6.37</v>
      </c>
      <c r="N52" s="6" t="n">
        <v>7.38</v>
      </c>
    </row>
    <row collapsed="false" customFormat="false" customHeight="false" hidden="false" ht="12.1" outlineLevel="0" r="53">
      <c r="A53" s="41" t="n">
        <v>45082</v>
      </c>
      <c r="B53" s="16" t="s">
        <v>378</v>
      </c>
      <c r="C53" s="16" t="s">
        <v>67</v>
      </c>
      <c r="D53" s="16" t="s">
        <v>68</v>
      </c>
      <c r="E53" s="7" t="n">
        <v>1</v>
      </c>
      <c r="F53" s="16" t="s">
        <v>64</v>
      </c>
      <c r="G53" s="6" t="n">
        <v>27.0933</v>
      </c>
      <c r="H53" s="6" t="n">
        <v>103.3</v>
      </c>
      <c r="I53" s="6" t="n">
        <v>50</v>
      </c>
      <c r="J53" s="6" t="n">
        <v>0.03</v>
      </c>
      <c r="K53" s="6" t="n">
        <v>27.0933</v>
      </c>
      <c r="L53" s="6" t="n">
        <v>24.67</v>
      </c>
      <c r="M53" s="6" t="n">
        <v>49.34</v>
      </c>
      <c r="N53" s="6" t="n">
        <v>0.3</v>
      </c>
    </row>
    <row collapsed="false" customFormat="false" customHeight="false" hidden="false" ht="12.1" outlineLevel="0" r="54">
      <c r="A54" s="41" t="n">
        <v>45114</v>
      </c>
      <c r="B54" s="16" t="s">
        <v>378</v>
      </c>
      <c r="C54" s="16" t="s">
        <v>73</v>
      </c>
      <c r="D54" s="16" t="s">
        <v>74</v>
      </c>
      <c r="E54" s="7" t="n">
        <v>10</v>
      </c>
      <c r="F54" s="16" t="s">
        <v>19</v>
      </c>
      <c r="G54" s="6" t="n">
        <v>199.89</v>
      </c>
      <c r="H54" s="6" t="n">
        <v>1366</v>
      </c>
      <c r="I54" s="6" t="n">
        <v>1725</v>
      </c>
      <c r="J54" s="6" t="n">
        <v>260</v>
      </c>
      <c r="K54" s="6" t="n">
        <v>1998.9</v>
      </c>
      <c r="L54" s="6" t="n">
        <v>1738.9</v>
      </c>
      <c r="M54" s="6" t="n">
        <v>10.08</v>
      </c>
      <c r="N54" s="6" t="n">
        <v>12.73</v>
      </c>
    </row>
    <row collapsed="false" customFormat="false" customHeight="false" hidden="false" ht="12.1" outlineLevel="0" r="55">
      <c r="A55" s="41" t="n">
        <v>45170</v>
      </c>
      <c r="B55" s="16" t="s">
        <v>378</v>
      </c>
      <c r="C55" s="16" t="s">
        <v>67</v>
      </c>
      <c r="D55" s="16" t="s">
        <v>68</v>
      </c>
      <c r="E55" s="7" t="n">
        <v>1</v>
      </c>
      <c r="F55" s="16" t="s">
        <v>64</v>
      </c>
      <c r="G55" s="6" t="n">
        <v>32.272</v>
      </c>
      <c r="H55" s="6" t="n">
        <v>121.81</v>
      </c>
      <c r="I55" s="6" t="n">
        <v>50</v>
      </c>
      <c r="J55" s="6" t="n">
        <v>0.03</v>
      </c>
      <c r="K55" s="6" t="n">
        <v>32.272</v>
      </c>
      <c r="L55" s="6" t="n">
        <v>29.38</v>
      </c>
      <c r="M55" s="6" t="n">
        <v>58.76</v>
      </c>
      <c r="N55" s="6" t="n">
        <v>0.25</v>
      </c>
    </row>
    <row collapsed="false" customFormat="false" customHeight="false" hidden="false" ht="12.1" outlineLevel="0" r="56">
      <c r="A56" s="41" t="n">
        <v>45264</v>
      </c>
      <c r="B56" s="16" t="s">
        <v>378</v>
      </c>
      <c r="C56" s="16" t="s">
        <v>67</v>
      </c>
      <c r="D56" s="16" t="s">
        <v>68</v>
      </c>
      <c r="E56" s="7" t="n">
        <v>1</v>
      </c>
      <c r="F56" s="16" t="s">
        <v>64</v>
      </c>
      <c r="G56" s="6" t="n">
        <v>30.0702</v>
      </c>
      <c r="H56" s="6" t="n">
        <v>132.14</v>
      </c>
      <c r="I56" s="6" t="n">
        <v>50</v>
      </c>
      <c r="J56" s="6" t="n">
        <v>0.03</v>
      </c>
      <c r="K56" s="6" t="n">
        <v>30.0702</v>
      </c>
      <c r="L56" s="6" t="n">
        <v>27.38</v>
      </c>
      <c r="M56" s="6" t="n">
        <v>54.76</v>
      </c>
      <c r="N56" s="6" t="n">
        <v>0.23</v>
      </c>
    </row>
    <row collapsed="false" customFormat="false" customHeight="false" hidden="false" ht="12.1" outlineLevel="0" r="57">
      <c r="A57" s="41" t="n">
        <v>45277</v>
      </c>
      <c r="B57" s="16" t="s">
        <v>378</v>
      </c>
      <c r="C57" s="16" t="s">
        <v>16</v>
      </c>
      <c r="D57" s="16" t="s">
        <v>18</v>
      </c>
      <c r="E57" s="7" t="n">
        <v>20</v>
      </c>
      <c r="F57" s="16" t="s">
        <v>19</v>
      </c>
      <c r="G57" s="6" t="n">
        <v>447</v>
      </c>
      <c r="H57" s="6" t="n">
        <v>6560</v>
      </c>
      <c r="I57" s="6" t="n">
        <v>5980.26</v>
      </c>
      <c r="J57" s="6" t="n">
        <v>1162</v>
      </c>
      <c r="K57" s="6" t="n">
        <v>8940</v>
      </c>
      <c r="L57" s="6" t="n">
        <v>7778</v>
      </c>
      <c r="M57" s="6" t="n">
        <v>6.5</v>
      </c>
      <c r="N57" s="6" t="n">
        <v>5.93</v>
      </c>
    </row>
    <row collapsed="false" customFormat="false" customHeight="false" hidden="false" ht="12.1" outlineLevel="0" r="58">
      <c r="A58" s="41" t="n">
        <v>45365</v>
      </c>
      <c r="B58" s="16" t="s">
        <v>378</v>
      </c>
      <c r="C58" s="16" t="s">
        <v>67</v>
      </c>
      <c r="D58" s="16" t="s">
        <v>68</v>
      </c>
      <c r="E58" s="7" t="n">
        <v>1</v>
      </c>
      <c r="F58" s="16" t="s">
        <v>64</v>
      </c>
      <c r="G58" s="6" t="n">
        <v>33.6885</v>
      </c>
      <c r="H58" s="6" t="n">
        <v>147.09</v>
      </c>
      <c r="I58" s="6" t="n">
        <v>50</v>
      </c>
      <c r="J58" s="6" t="n">
        <v>0.04</v>
      </c>
      <c r="K58" s="6" t="n">
        <v>33.6885</v>
      </c>
      <c r="L58" s="6" t="n">
        <v>30.03</v>
      </c>
      <c r="M58" s="6" t="n">
        <v>60.06</v>
      </c>
      <c r="N58" s="6" t="n">
        <v>0.22</v>
      </c>
    </row>
    <row collapsed="false" customFormat="false" customHeight="false" hidden="false" ht="12.1" outlineLevel="0" r="59">
      <c r="A59" s="41" t="n">
        <v>45414</v>
      </c>
      <c r="B59" s="16" t="s">
        <v>378</v>
      </c>
      <c r="C59" s="16" t="s">
        <v>78</v>
      </c>
      <c r="D59" s="16" t="s">
        <v>79</v>
      </c>
      <c r="E59" s="7" t="n">
        <v>-64</v>
      </c>
      <c r="F59" s="16" t="s">
        <v>19</v>
      </c>
      <c r="G59" s="6" t="n">
        <v>100</v>
      </c>
      <c r="H59" s="6" t="n">
        <v>969</v>
      </c>
      <c r="I59" s="6" t="n">
        <v>-985.37</v>
      </c>
      <c r="J59" s="6" t="n">
        <v>-832</v>
      </c>
      <c r="K59" s="6" t="n">
        <v>-6400</v>
      </c>
      <c r="L59" s="6" t="n">
        <v>-5568</v>
      </c>
      <c r="M59" s="6" t="n">
        <v>-8.83</v>
      </c>
      <c r="N59" s="6" t="n">
        <v>8.98</v>
      </c>
    </row>
    <row collapsed="false" customFormat="false" customHeight="false" hidden="false" ht="12.1" outlineLevel="0" r="60">
      <c r="A60" s="41" t="n">
        <v>45419</v>
      </c>
      <c r="B60" s="16" t="s">
        <v>378</v>
      </c>
      <c r="C60" s="16" t="s">
        <v>16</v>
      </c>
      <c r="D60" s="16" t="s">
        <v>18</v>
      </c>
      <c r="E60" s="7" t="n">
        <v>49</v>
      </c>
      <c r="F60" s="16" t="s">
        <v>19</v>
      </c>
      <c r="G60" s="6" t="n">
        <v>498</v>
      </c>
      <c r="H60" s="6" t="n">
        <v>7722.5</v>
      </c>
      <c r="I60" s="6" t="n">
        <v>6773.79</v>
      </c>
      <c r="J60" s="6" t="n">
        <v>3172</v>
      </c>
      <c r="K60" s="6" t="n">
        <v>24402</v>
      </c>
      <c r="L60" s="6" t="n">
        <v>21230</v>
      </c>
      <c r="M60" s="6" t="n">
        <v>6.4</v>
      </c>
      <c r="N60" s="6" t="n">
        <v>5.61</v>
      </c>
    </row>
    <row collapsed="false" customFormat="false" customHeight="false" hidden="false" ht="12.1" outlineLevel="0" r="61">
      <c r="A61" s="41" t="n">
        <v>45425</v>
      </c>
      <c r="B61" s="16" t="s">
        <v>378</v>
      </c>
      <c r="C61" s="16" t="s">
        <v>33</v>
      </c>
      <c r="D61" s="16" t="s">
        <v>34</v>
      </c>
      <c r="E61" s="7" t="n">
        <v>39</v>
      </c>
      <c r="F61" s="16" t="s">
        <v>19</v>
      </c>
      <c r="G61" s="6" t="n">
        <v>225</v>
      </c>
      <c r="H61" s="6" t="n">
        <v>5897</v>
      </c>
      <c r="I61" s="6" t="n">
        <v>5893.38</v>
      </c>
      <c r="J61" s="6" t="n">
        <v>1141</v>
      </c>
      <c r="K61" s="6" t="n">
        <v>8775</v>
      </c>
      <c r="L61" s="6" t="n">
        <v>7634</v>
      </c>
      <c r="M61" s="6" t="n">
        <v>3.32</v>
      </c>
      <c r="N61" s="6" t="n">
        <v>3.32</v>
      </c>
    </row>
    <row collapsed="false" customFormat="false" customHeight="false" hidden="false" ht="12.1" outlineLevel="0" r="62">
      <c r="A62" s="41" t="n">
        <v>45438</v>
      </c>
      <c r="B62" s="16" t="s">
        <v>378</v>
      </c>
      <c r="C62" s="16" t="s">
        <v>27</v>
      </c>
      <c r="D62" s="16" t="s">
        <v>28</v>
      </c>
      <c r="E62" s="7" t="n">
        <v>320</v>
      </c>
      <c r="F62" s="16" t="s">
        <v>19</v>
      </c>
      <c r="G62" s="6" t="n">
        <v>28.4</v>
      </c>
      <c r="H62" s="6" t="n">
        <v>263</v>
      </c>
      <c r="I62" s="6" t="n">
        <v>258.21</v>
      </c>
      <c r="J62" s="6" t="n">
        <v>1181</v>
      </c>
      <c r="K62" s="6" t="n">
        <v>9088</v>
      </c>
      <c r="L62" s="6" t="n">
        <v>7907</v>
      </c>
      <c r="M62" s="6" t="n">
        <v>9.57</v>
      </c>
      <c r="N62" s="6" t="n">
        <v>9.4</v>
      </c>
    </row>
    <row collapsed="false" customFormat="false" customHeight="false" hidden="false" ht="12.1" outlineLevel="0" r="63">
      <c r="A63" s="41" t="n">
        <v>45439</v>
      </c>
      <c r="B63" s="16" t="s">
        <v>378</v>
      </c>
      <c r="C63" s="16" t="s">
        <v>51</v>
      </c>
      <c r="D63" s="16" t="s">
        <v>52</v>
      </c>
      <c r="E63" s="7" t="n">
        <v>730</v>
      </c>
      <c r="F63" s="16" t="s">
        <v>19</v>
      </c>
      <c r="G63" s="6" t="n">
        <v>25.43</v>
      </c>
      <c r="H63" s="6" t="n">
        <v>219.22</v>
      </c>
      <c r="I63" s="6" t="n">
        <v>189.45</v>
      </c>
      <c r="J63" s="6" t="n">
        <v>2413</v>
      </c>
      <c r="K63" s="6" t="n">
        <v>18563.9</v>
      </c>
      <c r="L63" s="6" t="n">
        <v>16150.9</v>
      </c>
      <c r="M63" s="6" t="n">
        <v>11.68</v>
      </c>
      <c r="N63" s="6" t="n">
        <v>10.09</v>
      </c>
    </row>
    <row collapsed="false" customFormat="false" customHeight="false" hidden="false" ht="12.1" outlineLevel="0" r="64">
      <c r="A64" s="41" t="n">
        <v>45453</v>
      </c>
      <c r="B64" s="16" t="s">
        <v>378</v>
      </c>
      <c r="C64" s="16" t="s">
        <v>71</v>
      </c>
      <c r="D64" s="16" t="s">
        <v>72</v>
      </c>
      <c r="E64" s="7" t="n">
        <v>400</v>
      </c>
      <c r="F64" s="16" t="s">
        <v>19</v>
      </c>
      <c r="G64" s="6" t="n">
        <v>2.752</v>
      </c>
      <c r="H64" s="6" t="n">
        <v>55.06</v>
      </c>
      <c r="I64" s="6" t="n">
        <v>44</v>
      </c>
      <c r="J64" s="6" t="n">
        <v>143</v>
      </c>
      <c r="K64" s="6" t="n">
        <v>1100.8</v>
      </c>
      <c r="L64" s="6" t="n">
        <v>957.8</v>
      </c>
      <c r="M64" s="6" t="n">
        <v>5.44</v>
      </c>
      <c r="N64" s="6" t="n">
        <v>4.35</v>
      </c>
    </row>
    <row collapsed="false" customFormat="false" customHeight="false" hidden="false" ht="12.1" outlineLevel="0" r="65">
      <c r="A65" s="41" t="n">
        <v>45455</v>
      </c>
      <c r="B65" s="16" t="s">
        <v>378</v>
      </c>
      <c r="C65" s="16" t="s">
        <v>67</v>
      </c>
      <c r="D65" s="16" t="s">
        <v>68</v>
      </c>
      <c r="E65" s="7" t="n">
        <v>1</v>
      </c>
      <c r="F65" s="16" t="s">
        <v>64</v>
      </c>
      <c r="G65" s="6" t="n">
        <v>32.7599</v>
      </c>
      <c r="H65" s="6" t="n">
        <v>144.58</v>
      </c>
      <c r="I65" s="6" t="n">
        <v>50</v>
      </c>
      <c r="J65" s="6" t="n">
        <v>0.04</v>
      </c>
      <c r="K65" s="6" t="n">
        <v>32.7599</v>
      </c>
      <c r="L65" s="6" t="n">
        <v>29.2</v>
      </c>
      <c r="M65" s="6" t="n">
        <v>58.4</v>
      </c>
      <c r="N65" s="6" t="n">
        <v>0.23</v>
      </c>
    </row>
    <row collapsed="false" customFormat="false" customHeight="false" hidden="false" ht="12.1" outlineLevel="0" r="66">
      <c r="A66" s="41" t="n">
        <v>45457</v>
      </c>
      <c r="B66" s="16" t="s">
        <v>378</v>
      </c>
      <c r="C66" s="16" t="s">
        <v>39</v>
      </c>
      <c r="D66" s="16" t="s">
        <v>40</v>
      </c>
      <c r="E66" s="7" t="n">
        <v>490</v>
      </c>
      <c r="F66" s="16" t="s">
        <v>19</v>
      </c>
      <c r="G66" s="6" t="n">
        <v>17.35</v>
      </c>
      <c r="H66" s="6" t="n">
        <v>240.1</v>
      </c>
      <c r="I66" s="6" t="n">
        <v>211.28</v>
      </c>
      <c r="J66" s="6" t="n">
        <v>1105</v>
      </c>
      <c r="K66" s="6" t="n">
        <v>8501.5</v>
      </c>
      <c r="L66" s="6" t="n">
        <v>7396.5</v>
      </c>
      <c r="M66" s="6" t="n">
        <v>7.14</v>
      </c>
      <c r="N66" s="6" t="n">
        <v>6.29</v>
      </c>
    </row>
    <row collapsed="false" customFormat="false" customHeight="false" hidden="false" ht="12.1" outlineLevel="0" r="67">
      <c r="A67" s="41" t="n">
        <v>45461</v>
      </c>
      <c r="B67" s="16" t="s">
        <v>378</v>
      </c>
      <c r="C67" s="16" t="s">
        <v>62</v>
      </c>
      <c r="D67" s="16" t="s">
        <v>63</v>
      </c>
      <c r="E67" s="7" t="n">
        <v>68</v>
      </c>
      <c r="F67" s="16" t="s">
        <v>19</v>
      </c>
      <c r="G67" s="6" t="n">
        <v>38.3</v>
      </c>
      <c r="H67" s="6" t="n">
        <v>1555.6</v>
      </c>
      <c r="I67" s="6" t="n">
        <v>1723.82</v>
      </c>
      <c r="J67" s="6" t="n">
        <v>339</v>
      </c>
      <c r="K67" s="6" t="n">
        <v>2604.4</v>
      </c>
      <c r="L67" s="6" t="n">
        <v>2265.4</v>
      </c>
      <c r="M67" s="6" t="n">
        <v>1.93</v>
      </c>
      <c r="N67" s="6" t="n">
        <v>2.14</v>
      </c>
    </row>
    <row collapsed="false" customFormat="false" customHeight="false" hidden="false" ht="12.1" outlineLevel="0" r="68">
      <c r="A68" s="41" t="n">
        <v>45461</v>
      </c>
      <c r="B68" s="16" t="s">
        <v>378</v>
      </c>
      <c r="C68" s="16" t="s">
        <v>62</v>
      </c>
      <c r="D68" s="16" t="s">
        <v>63</v>
      </c>
      <c r="E68" s="7" t="n">
        <v>68</v>
      </c>
      <c r="F68" s="16" t="s">
        <v>19</v>
      </c>
      <c r="G68" s="6" t="n">
        <v>191.51</v>
      </c>
      <c r="H68" s="6" t="n">
        <v>1555.6</v>
      </c>
      <c r="I68" s="6" t="n">
        <v>1723.82</v>
      </c>
      <c r="J68" s="6" t="n">
        <v>1693</v>
      </c>
      <c r="K68" s="6" t="n">
        <v>13022.68</v>
      </c>
      <c r="L68" s="6" t="n">
        <v>11329.68</v>
      </c>
      <c r="M68" s="6" t="n">
        <v>9.67</v>
      </c>
      <c r="N68" s="6" t="n">
        <v>10.71</v>
      </c>
    </row>
    <row collapsed="false" customFormat="false" customHeight="false" hidden="false" ht="12.1" outlineLevel="0" r="69">
      <c r="A69" s="41" t="n">
        <v>45471</v>
      </c>
      <c r="B69" s="16" t="s">
        <v>378</v>
      </c>
      <c r="C69" s="16" t="s">
        <v>45</v>
      </c>
      <c r="D69" s="16" t="s">
        <v>46</v>
      </c>
      <c r="E69" s="7" t="n">
        <v>130000</v>
      </c>
      <c r="F69" s="16" t="s">
        <v>19</v>
      </c>
      <c r="G69" s="6" t="n">
        <v>0.0388</v>
      </c>
      <c r="H69" s="6" t="n">
        <v>0.2929</v>
      </c>
      <c r="I69" s="6" t="n">
        <v>0.36</v>
      </c>
      <c r="J69" s="6" t="n">
        <v>656</v>
      </c>
      <c r="K69" s="6" t="n">
        <v>5047.9</v>
      </c>
      <c r="L69" s="6" t="n">
        <v>4391.9</v>
      </c>
      <c r="M69" s="6" t="n">
        <v>9.37</v>
      </c>
      <c r="N69" s="6" t="n">
        <v>11.53</v>
      </c>
    </row>
    <row collapsed="false" customFormat="false" customHeight="false" hidden="false" ht="12.1" outlineLevel="0" r="70">
      <c r="A70" s="41" t="n">
        <v>45481</v>
      </c>
      <c r="B70" s="16" t="s">
        <v>378</v>
      </c>
      <c r="C70" s="16" t="s">
        <v>24</v>
      </c>
      <c r="D70" s="16" t="s">
        <v>25</v>
      </c>
      <c r="E70" s="7" t="n">
        <v>299</v>
      </c>
      <c r="F70" s="16" t="s">
        <v>19</v>
      </c>
      <c r="G70" s="6" t="n">
        <v>19.49</v>
      </c>
      <c r="H70" s="6" t="n">
        <v>671.3</v>
      </c>
      <c r="I70" s="6" t="n">
        <v>779.61</v>
      </c>
      <c r="J70" s="6" t="n">
        <v>758</v>
      </c>
      <c r="K70" s="6" t="n">
        <v>5827.51</v>
      </c>
      <c r="L70" s="6" t="n">
        <v>5069.51</v>
      </c>
      <c r="M70" s="6" t="n">
        <v>2.17</v>
      </c>
      <c r="N70" s="6" t="n">
        <v>2.53</v>
      </c>
    </row>
    <row collapsed="false" customFormat="false" customHeight="false" hidden="false" ht="12.1" outlineLevel="0" r="71">
      <c r="A71" s="41" t="n">
        <v>45482</v>
      </c>
      <c r="B71" s="16" t="s">
        <v>378</v>
      </c>
      <c r="C71" s="16" t="s">
        <v>48</v>
      </c>
      <c r="D71" s="16" t="s">
        <v>49</v>
      </c>
      <c r="E71" s="7" t="n">
        <v>179</v>
      </c>
      <c r="F71" s="16" t="s">
        <v>19</v>
      </c>
      <c r="G71" s="6" t="n">
        <v>29.01</v>
      </c>
      <c r="H71" s="6" t="n">
        <v>524.6</v>
      </c>
      <c r="I71" s="6" t="n">
        <v>566.18</v>
      </c>
      <c r="J71" s="6" t="n">
        <v>675</v>
      </c>
      <c r="K71" s="6" t="n">
        <v>5192.79</v>
      </c>
      <c r="L71" s="6" t="n">
        <v>4517.79</v>
      </c>
      <c r="M71" s="6" t="n">
        <v>4.46</v>
      </c>
      <c r="N71" s="6" t="n">
        <v>4.81</v>
      </c>
    </row>
    <row collapsed="false" customFormat="false" customHeight="false" hidden="false" ht="12.1" outlineLevel="0" r="72">
      <c r="A72" s="41" t="n">
        <v>45483</v>
      </c>
      <c r="B72" s="16" t="s">
        <v>378</v>
      </c>
      <c r="C72" s="16" t="s">
        <v>56</v>
      </c>
      <c r="D72" s="16" t="s">
        <v>57</v>
      </c>
      <c r="E72" s="7" t="n">
        <v>8400</v>
      </c>
      <c r="F72" s="16" t="s">
        <v>19</v>
      </c>
      <c r="G72" s="6" t="n">
        <v>0.772</v>
      </c>
      <c r="H72" s="6" t="n">
        <v>7.9</v>
      </c>
      <c r="I72" s="6" t="n">
        <v>11.67</v>
      </c>
      <c r="J72" s="6" t="n">
        <v>843</v>
      </c>
      <c r="K72" s="6" t="n">
        <v>6484.8</v>
      </c>
      <c r="L72" s="6" t="n">
        <v>5641.8</v>
      </c>
      <c r="M72" s="6" t="n">
        <v>5.75</v>
      </c>
      <c r="N72" s="6" t="n">
        <v>8.5</v>
      </c>
    </row>
    <row collapsed="false" customFormat="false" customHeight="false" hidden="false" ht="12.1" outlineLevel="0" r="73">
      <c r="A73" s="41" t="n">
        <v>45484</v>
      </c>
      <c r="B73" s="16" t="s">
        <v>378</v>
      </c>
      <c r="C73" s="16" t="s">
        <v>65</v>
      </c>
      <c r="D73" s="16" t="s">
        <v>66</v>
      </c>
      <c r="E73" s="7" t="n">
        <v>80</v>
      </c>
      <c r="F73" s="16" t="s">
        <v>19</v>
      </c>
      <c r="G73" s="6" t="n">
        <v>33.3</v>
      </c>
      <c r="H73" s="6" t="n">
        <v>295.87</v>
      </c>
      <c r="I73" s="6" t="n">
        <v>221.57</v>
      </c>
      <c r="J73" s="6" t="n">
        <v>346</v>
      </c>
      <c r="K73" s="6" t="n">
        <v>2664</v>
      </c>
      <c r="L73" s="6" t="n">
        <v>2318</v>
      </c>
      <c r="M73" s="6" t="n">
        <v>13.08</v>
      </c>
      <c r="N73" s="6" t="n">
        <v>9.79</v>
      </c>
    </row>
    <row collapsed="false" customFormat="false" customHeight="false" hidden="false" ht="12.1" outlineLevel="0" r="74">
      <c r="A74" s="41" t="n">
        <v>45484</v>
      </c>
      <c r="B74" s="16" t="s">
        <v>378</v>
      </c>
      <c r="C74" s="16" t="s">
        <v>21</v>
      </c>
      <c r="D74" s="16" t="s">
        <v>22</v>
      </c>
      <c r="E74" s="7" t="n">
        <v>1040</v>
      </c>
      <c r="F74" s="16" t="s">
        <v>19</v>
      </c>
      <c r="G74" s="6" t="n">
        <v>33.3</v>
      </c>
      <c r="H74" s="6" t="n">
        <v>296</v>
      </c>
      <c r="I74" s="6" t="n">
        <v>302.82</v>
      </c>
      <c r="J74" s="6" t="n">
        <v>4502</v>
      </c>
      <c r="K74" s="6" t="n">
        <v>34632</v>
      </c>
      <c r="L74" s="6" t="n">
        <v>30130</v>
      </c>
      <c r="M74" s="6" t="n">
        <v>9.57</v>
      </c>
      <c r="N74" s="6" t="n">
        <v>9.79</v>
      </c>
    </row>
    <row collapsed="false" customFormat="false" customHeight="false" hidden="false" ht="12.1" outlineLevel="0" r="75">
      <c r="A75" s="41" t="n">
        <v>45484</v>
      </c>
      <c r="B75" s="16" t="s">
        <v>378</v>
      </c>
      <c r="C75" s="16" t="s">
        <v>69</v>
      </c>
      <c r="D75" s="16" t="s">
        <v>70</v>
      </c>
      <c r="E75" s="7" t="n">
        <v>3</v>
      </c>
      <c r="F75" s="16" t="s">
        <v>19</v>
      </c>
      <c r="G75" s="6" t="n">
        <v>15</v>
      </c>
      <c r="H75" s="6" t="n">
        <v>5657</v>
      </c>
      <c r="I75" s="6" t="n">
        <v>5985.67</v>
      </c>
      <c r="J75" s="6" t="n">
        <v>6</v>
      </c>
      <c r="K75" s="6" t="n">
        <v>45</v>
      </c>
      <c r="L75" s="6" t="n">
        <v>39</v>
      </c>
      <c r="M75" s="6" t="n">
        <v>0.22</v>
      </c>
      <c r="N75" s="6" t="n">
        <v>0.23</v>
      </c>
    </row>
    <row collapsed="false" customFormat="false" customHeight="false" hidden="false" ht="12.1" outlineLevel="0" r="76">
      <c r="A76" s="41" t="n">
        <v>45484</v>
      </c>
      <c r="B76" s="16" t="s">
        <v>378</v>
      </c>
      <c r="C76" s="16" t="s">
        <v>69</v>
      </c>
      <c r="D76" s="16" t="s">
        <v>70</v>
      </c>
      <c r="E76" s="7" t="n">
        <v>3</v>
      </c>
      <c r="F76" s="16" t="s">
        <v>19</v>
      </c>
      <c r="G76" s="6" t="n">
        <v>294</v>
      </c>
      <c r="H76" s="6" t="n">
        <v>5657</v>
      </c>
      <c r="I76" s="6" t="n">
        <v>5985.67</v>
      </c>
      <c r="J76" s="6" t="n">
        <v>115</v>
      </c>
      <c r="K76" s="6" t="n">
        <v>882</v>
      </c>
      <c r="L76" s="6" t="n">
        <v>767</v>
      </c>
      <c r="M76" s="6" t="n">
        <v>4.27</v>
      </c>
      <c r="N76" s="6" t="n">
        <v>4.52</v>
      </c>
    </row>
    <row collapsed="false" customFormat="false" customHeight="false" hidden="false" ht="12.1" outlineLevel="0" r="77">
      <c r="A77" s="41" t="n">
        <v>45485</v>
      </c>
      <c r="B77" s="16" t="s">
        <v>378</v>
      </c>
      <c r="C77" s="16" t="s">
        <v>73</v>
      </c>
      <c r="D77" s="16" t="s">
        <v>74</v>
      </c>
      <c r="E77" s="7" t="n">
        <v>10</v>
      </c>
      <c r="F77" s="16" t="s">
        <v>19</v>
      </c>
      <c r="G77" s="6" t="n">
        <v>249.69</v>
      </c>
      <c r="H77" s="6" t="n">
        <v>1643</v>
      </c>
      <c r="I77" s="6" t="n">
        <v>1725</v>
      </c>
      <c r="J77" s="6" t="n">
        <v>325</v>
      </c>
      <c r="K77" s="6" t="n">
        <v>2496.9</v>
      </c>
      <c r="L77" s="6" t="n">
        <v>2171.9</v>
      </c>
      <c r="M77" s="6" t="n">
        <v>12.59</v>
      </c>
      <c r="N77" s="6" t="n">
        <v>13.22</v>
      </c>
    </row>
    <row collapsed="false" customFormat="false" customHeight="false" hidden="false" ht="12.1" outlineLevel="0" r="78">
      <c r="A78" s="41" t="n">
        <v>45488</v>
      </c>
      <c r="B78" s="16" t="s">
        <v>378</v>
      </c>
      <c r="C78" s="16" t="s">
        <v>59</v>
      </c>
      <c r="D78" s="16" t="s">
        <v>60</v>
      </c>
      <c r="E78" s="7" t="n">
        <v>27</v>
      </c>
      <c r="F78" s="16" t="s">
        <v>19</v>
      </c>
      <c r="G78" s="6" t="n">
        <v>412.13</v>
      </c>
      <c r="H78" s="6" t="n">
        <v>5890</v>
      </c>
      <c r="I78" s="6" t="n">
        <v>7335.48</v>
      </c>
      <c r="J78" s="6" t="n">
        <v>1447</v>
      </c>
      <c r="K78" s="6" t="n">
        <v>11127.51</v>
      </c>
      <c r="L78" s="6" t="n">
        <v>9680.51</v>
      </c>
      <c r="M78" s="6" t="n">
        <v>4.89</v>
      </c>
      <c r="N78" s="6" t="n">
        <v>6.09</v>
      </c>
    </row>
    <row collapsed="false" customFormat="false" customHeight="false" hidden="false" ht="12.1" outlineLevel="0" r="79">
      <c r="A79" s="41" t="n">
        <v>45489</v>
      </c>
      <c r="B79" s="16" t="s">
        <v>378</v>
      </c>
      <c r="C79" s="16" t="s">
        <v>42</v>
      </c>
      <c r="D79" s="16" t="s">
        <v>43</v>
      </c>
      <c r="E79" s="7" t="n">
        <v>410</v>
      </c>
      <c r="F79" s="16" t="s">
        <v>19</v>
      </c>
      <c r="G79" s="6" t="n">
        <v>35</v>
      </c>
      <c r="H79" s="6" t="n">
        <v>220.85</v>
      </c>
      <c r="I79" s="6" t="n">
        <v>290.8</v>
      </c>
      <c r="J79" s="6" t="n">
        <v>1866</v>
      </c>
      <c r="K79" s="6" t="n">
        <v>14350</v>
      </c>
      <c r="L79" s="6" t="n">
        <v>12484</v>
      </c>
      <c r="M79" s="6" t="n">
        <v>10.47</v>
      </c>
      <c r="N79" s="6" t="n">
        <v>13.79</v>
      </c>
    </row>
    <row collapsed="false" customFormat="false" customHeight="false" hidden="false" ht="12.1" outlineLevel="0" r="80">
      <c r="A80" s="41" t="n">
        <v>45545</v>
      </c>
      <c r="B80" s="16" t="s">
        <v>378</v>
      </c>
      <c r="C80" s="16" t="s">
        <v>62</v>
      </c>
      <c r="D80" s="16" t="s">
        <v>63</v>
      </c>
      <c r="E80" s="7" t="n">
        <v>68</v>
      </c>
      <c r="F80" s="16" t="s">
        <v>19</v>
      </c>
      <c r="G80" s="6" t="n">
        <v>31.06</v>
      </c>
      <c r="H80" s="6" t="n">
        <v>1254.2</v>
      </c>
      <c r="I80" s="6" t="n">
        <v>1723.82</v>
      </c>
      <c r="J80" s="6" t="n">
        <v>275</v>
      </c>
      <c r="K80" s="6" t="n">
        <v>2112.08</v>
      </c>
      <c r="L80" s="6" t="n">
        <v>1837.08</v>
      </c>
      <c r="M80" s="6" t="n">
        <v>1.57</v>
      </c>
      <c r="N80" s="6" t="n">
        <v>2.15</v>
      </c>
    </row>
    <row collapsed="false" customFormat="false" customHeight="false" hidden="false" ht="12.1" outlineLevel="0" r="81">
      <c r="A81" s="41" t="n">
        <v>45545</v>
      </c>
      <c r="B81" s="16" t="s">
        <v>378</v>
      </c>
      <c r="C81" s="16" t="s">
        <v>67</v>
      </c>
      <c r="D81" s="16" t="s">
        <v>68</v>
      </c>
      <c r="E81" s="7" t="n">
        <v>1</v>
      </c>
      <c r="F81" s="16" t="s">
        <v>64</v>
      </c>
      <c r="G81" s="6" t="n">
        <v>33.2618</v>
      </c>
      <c r="H81" s="6" t="n">
        <v>150.79</v>
      </c>
      <c r="I81" s="6" t="n">
        <v>50</v>
      </c>
      <c r="J81" s="6" t="n">
        <v>0.04</v>
      </c>
      <c r="K81" s="6" t="n">
        <v>33.2618</v>
      </c>
      <c r="L81" s="6" t="n">
        <v>29.65</v>
      </c>
      <c r="M81" s="6" t="n">
        <v>59.3</v>
      </c>
      <c r="N81" s="6" t="n">
        <v>0.22</v>
      </c>
    </row>
    <row collapsed="false" customFormat="false" customHeight="false" hidden="false" ht="12.1" outlineLevel="0" r="82">
      <c r="A82" s="41" t="n">
        <v>45557</v>
      </c>
      <c r="B82" s="16" t="s">
        <v>378</v>
      </c>
      <c r="C82" s="16" t="s">
        <v>69</v>
      </c>
      <c r="D82" s="16" t="s">
        <v>70</v>
      </c>
      <c r="E82" s="7" t="n">
        <v>3</v>
      </c>
      <c r="F82" s="16" t="s">
        <v>19</v>
      </c>
      <c r="G82" s="6" t="n">
        <v>117</v>
      </c>
      <c r="H82" s="6" t="n">
        <v>5140</v>
      </c>
      <c r="I82" s="6" t="n">
        <v>5985.67</v>
      </c>
      <c r="J82" s="6" t="n">
        <v>46</v>
      </c>
      <c r="K82" s="6" t="n">
        <v>351</v>
      </c>
      <c r="L82" s="6" t="n">
        <v>305</v>
      </c>
      <c r="M82" s="6" t="n">
        <v>1.7</v>
      </c>
      <c r="N82" s="6" t="n">
        <v>1.98</v>
      </c>
    </row>
    <row collapsed="false" customFormat="false" customHeight="false" hidden="false" ht="12.1" outlineLevel="0" r="83">
      <c r="A83" s="41" t="n">
        <v>45562</v>
      </c>
      <c r="B83" s="16" t="s">
        <v>378</v>
      </c>
      <c r="C83" s="16" t="s">
        <v>53</v>
      </c>
      <c r="D83" s="16" t="s">
        <v>54</v>
      </c>
      <c r="E83" s="7" t="n">
        <v>1430</v>
      </c>
      <c r="F83" s="16" t="s">
        <v>19</v>
      </c>
      <c r="G83" s="6" t="n">
        <v>6.06</v>
      </c>
      <c r="H83" s="6" t="n">
        <v>70.75</v>
      </c>
      <c r="I83" s="6" t="n">
        <v>76.73</v>
      </c>
      <c r="J83" s="6" t="n">
        <v>1127</v>
      </c>
      <c r="K83" s="6" t="n">
        <v>8665.8</v>
      </c>
      <c r="L83" s="6" t="n">
        <v>7538.8</v>
      </c>
      <c r="M83" s="6" t="n">
        <v>6.87</v>
      </c>
      <c r="N83" s="6" t="n">
        <v>7.45</v>
      </c>
    </row>
    <row collapsed="false" customFormat="false" customHeight="false" hidden="false" ht="12.1" outlineLevel="0" r="84">
      <c r="A84" s="41" t="n">
        <v>45576</v>
      </c>
      <c r="B84" s="16" t="s">
        <v>378</v>
      </c>
      <c r="C84" s="16" t="s">
        <v>33</v>
      </c>
      <c r="D84" s="16" t="s">
        <v>34</v>
      </c>
      <c r="E84" s="7" t="n">
        <v>344</v>
      </c>
      <c r="F84" s="16" t="s">
        <v>19</v>
      </c>
      <c r="G84" s="6" t="n">
        <v>12.5</v>
      </c>
      <c r="H84" s="6" t="n">
        <v>632</v>
      </c>
      <c r="I84" s="6" t="n">
        <v>733.52</v>
      </c>
      <c r="J84" s="6" t="n">
        <v>559</v>
      </c>
      <c r="K84" s="6" t="n">
        <v>4300</v>
      </c>
      <c r="L84" s="6" t="n">
        <v>3741</v>
      </c>
      <c r="M84" s="6" t="n">
        <v>1.48</v>
      </c>
      <c r="N84" s="6" t="n">
        <v>1.72</v>
      </c>
    </row>
    <row collapsed="false" customFormat="false" customHeight="false" hidden="false" ht="12.1" outlineLevel="0" r="85">
      <c r="A85" s="41" t="n">
        <v>45579</v>
      </c>
      <c r="B85" s="16" t="s">
        <v>378</v>
      </c>
      <c r="C85" s="16" t="s">
        <v>24</v>
      </c>
      <c r="D85" s="16" t="s">
        <v>25</v>
      </c>
      <c r="E85" s="7" t="n">
        <v>299</v>
      </c>
      <c r="F85" s="16" t="s">
        <v>19</v>
      </c>
      <c r="G85" s="6" t="n">
        <v>51.96</v>
      </c>
      <c r="H85" s="6" t="n">
        <v>652.1</v>
      </c>
      <c r="I85" s="6" t="n">
        <v>779.61</v>
      </c>
      <c r="J85" s="6" t="n">
        <v>2020</v>
      </c>
      <c r="K85" s="6" t="n">
        <v>15536.04</v>
      </c>
      <c r="L85" s="6" t="n">
        <v>13516.04</v>
      </c>
      <c r="M85" s="6" t="n">
        <v>5.8</v>
      </c>
      <c r="N85" s="6" t="n">
        <v>6.93</v>
      </c>
    </row>
    <row collapsed="false" customFormat="false" customHeight="false" hidden="false" ht="12.1" outlineLevel="0" r="86">
      <c r="A86" s="41" t="n">
        <v>45582</v>
      </c>
      <c r="B86" s="16" t="s">
        <v>378</v>
      </c>
      <c r="C86" s="16" t="s">
        <v>71</v>
      </c>
      <c r="D86" s="16" t="s">
        <v>72</v>
      </c>
      <c r="E86" s="7" t="n">
        <v>400</v>
      </c>
      <c r="F86" s="16" t="s">
        <v>19</v>
      </c>
      <c r="G86" s="6" t="n">
        <v>2.494</v>
      </c>
      <c r="H86" s="6" t="n">
        <v>40.655</v>
      </c>
      <c r="I86" s="6" t="n">
        <v>44</v>
      </c>
      <c r="J86" s="6" t="n">
        <v>130</v>
      </c>
      <c r="K86" s="6" t="n">
        <v>997.6</v>
      </c>
      <c r="L86" s="6" t="n">
        <v>867.6</v>
      </c>
      <c r="M86" s="6" t="n">
        <v>4.93</v>
      </c>
      <c r="N86" s="6" t="n">
        <v>5.34</v>
      </c>
    </row>
    <row collapsed="false" customFormat="false" customHeight="false" hidden="false" ht="12.1" outlineLevel="0" r="87">
      <c r="A87" s="41" t="n">
        <v>45636</v>
      </c>
      <c r="B87" s="16" t="s">
        <v>378</v>
      </c>
      <c r="C87" s="16" t="s">
        <v>67</v>
      </c>
      <c r="D87" s="16" t="s">
        <v>68</v>
      </c>
      <c r="E87" s="7" t="n">
        <v>1</v>
      </c>
      <c r="F87" s="16" t="s">
        <v>64</v>
      </c>
      <c r="G87" s="6" t="n">
        <v>36.5703</v>
      </c>
      <c r="H87" s="6" t="n">
        <v>156.24</v>
      </c>
      <c r="I87" s="6" t="n">
        <v>50</v>
      </c>
      <c r="J87" s="6" t="n">
        <v>0.04</v>
      </c>
      <c r="K87" s="6" t="n">
        <v>36.5703</v>
      </c>
      <c r="L87" s="6" t="n">
        <v>32.6</v>
      </c>
      <c r="M87" s="6" t="n">
        <v>65.2</v>
      </c>
      <c r="N87" s="6" t="n">
        <v>0.21</v>
      </c>
    </row>
    <row collapsed="false" customFormat="false" customHeight="false" hidden="false" ht="12.1" outlineLevel="0" r="88">
      <c r="A88" s="41" t="n">
        <v>45639</v>
      </c>
      <c r="B88" s="16" t="s">
        <v>378</v>
      </c>
      <c r="C88" s="16" t="s">
        <v>30</v>
      </c>
      <c r="D88" s="16" t="s">
        <v>31</v>
      </c>
      <c r="E88" s="7" t="n">
        <v>14</v>
      </c>
      <c r="F88" s="16" t="s">
        <v>19</v>
      </c>
      <c r="G88" s="6" t="n">
        <v>1301.75</v>
      </c>
      <c r="H88" s="6" t="n">
        <v>13692.5</v>
      </c>
      <c r="I88" s="6" t="n">
        <v>11523.5</v>
      </c>
      <c r="J88" s="6" t="n">
        <v>2369</v>
      </c>
      <c r="K88" s="6" t="n">
        <v>18224.5</v>
      </c>
      <c r="L88" s="6" t="n">
        <v>15855.5</v>
      </c>
      <c r="M88" s="6" t="n">
        <v>9.83</v>
      </c>
      <c r="N88" s="6" t="n">
        <v>8.27</v>
      </c>
    </row>
    <row collapsed="false" customFormat="false" customHeight="false" hidden="false" ht="12.1" outlineLevel="0" r="89">
      <c r="A89" s="41" t="n">
        <v>45643</v>
      </c>
      <c r="B89" s="16" t="s">
        <v>378</v>
      </c>
      <c r="C89" s="16" t="s">
        <v>16</v>
      </c>
      <c r="D89" s="16" t="s">
        <v>18</v>
      </c>
      <c r="E89" s="7" t="n">
        <v>54</v>
      </c>
      <c r="F89" s="16" t="s">
        <v>19</v>
      </c>
      <c r="G89" s="6" t="n">
        <v>514</v>
      </c>
      <c r="H89" s="6" t="n">
        <v>6290.5</v>
      </c>
      <c r="I89" s="6" t="n">
        <v>6831.85</v>
      </c>
      <c r="J89" s="6" t="n">
        <v>3608</v>
      </c>
      <c r="K89" s="6" t="n">
        <v>27756</v>
      </c>
      <c r="L89" s="6" t="n">
        <v>24148</v>
      </c>
      <c r="M89" s="6" t="n">
        <v>6.55</v>
      </c>
      <c r="N89" s="6" t="n">
        <v>7.11</v>
      </c>
    </row>
    <row collapsed="false" customFormat="false" customHeight="false" hidden="false" ht="12.1" outlineLevel="0" r="90">
      <c r="A90" s="41" t="n">
        <v>45643</v>
      </c>
      <c r="B90" s="16" t="s">
        <v>378</v>
      </c>
      <c r="C90" s="16" t="s">
        <v>62</v>
      </c>
      <c r="D90" s="16" t="s">
        <v>63</v>
      </c>
      <c r="E90" s="7" t="n">
        <v>68</v>
      </c>
      <c r="F90" s="16" t="s">
        <v>19</v>
      </c>
      <c r="G90" s="6" t="n">
        <v>49.06</v>
      </c>
      <c r="H90" s="6" t="n">
        <v>1016.4</v>
      </c>
      <c r="I90" s="6" t="n">
        <v>1723.82</v>
      </c>
      <c r="J90" s="6" t="n">
        <v>434</v>
      </c>
      <c r="K90" s="6" t="n">
        <v>3336.08</v>
      </c>
      <c r="L90" s="6" t="n">
        <v>2902.08</v>
      </c>
      <c r="M90" s="6" t="n">
        <v>2.48</v>
      </c>
      <c r="N90" s="6" t="n">
        <v>4.2</v>
      </c>
    </row>
    <row collapsed="false" customFormat="false" customHeight="false" hidden="false" ht="12.1" outlineLevel="0" r="91">
      <c r="A91" s="41" t="n">
        <v>45648</v>
      </c>
      <c r="B91" s="16" t="s">
        <v>378</v>
      </c>
      <c r="C91" s="16" t="s">
        <v>69</v>
      </c>
      <c r="D91" s="16" t="s">
        <v>70</v>
      </c>
      <c r="E91" s="7" t="n">
        <v>3</v>
      </c>
      <c r="F91" s="16" t="s">
        <v>19</v>
      </c>
      <c r="G91" s="6" t="n">
        <v>126</v>
      </c>
      <c r="H91" s="6" t="n">
        <v>5814</v>
      </c>
      <c r="I91" s="6" t="n">
        <v>5985.67</v>
      </c>
      <c r="J91" s="6" t="n">
        <v>49</v>
      </c>
      <c r="K91" s="6" t="n">
        <v>378</v>
      </c>
      <c r="L91" s="6" t="n">
        <v>329</v>
      </c>
      <c r="M91" s="6" t="n">
        <v>1.83</v>
      </c>
      <c r="N91" s="6" t="n">
        <v>1.89</v>
      </c>
    </row>
    <row collapsed="false" customFormat="false" customHeight="false" hidden="false" ht="12.1" outlineLevel="0" r="92">
      <c r="A92" s="41" t="n">
        <v>45667</v>
      </c>
      <c r="B92" s="16" t="s">
        <v>378</v>
      </c>
      <c r="C92" s="16" t="s">
        <v>48</v>
      </c>
      <c r="D92" s="16" t="s">
        <v>49</v>
      </c>
      <c r="E92" s="7" t="n">
        <v>179</v>
      </c>
      <c r="F92" s="16" t="s">
        <v>19</v>
      </c>
      <c r="G92" s="6" t="n">
        <v>36.47</v>
      </c>
      <c r="H92" s="6" t="n">
        <v>562.95</v>
      </c>
      <c r="I92" s="6" t="n">
        <v>566.18</v>
      </c>
      <c r="J92" s="6" t="n">
        <v>849</v>
      </c>
      <c r="K92" s="6" t="n">
        <v>6528.13</v>
      </c>
      <c r="L92" s="6" t="n">
        <v>5679.13</v>
      </c>
      <c r="M92" s="6" t="n">
        <v>5.6</v>
      </c>
      <c r="N92" s="6" t="n">
        <v>5.64</v>
      </c>
    </row>
    <row collapsed="false" customFormat="false" customHeight="false" hidden="false" ht="12.1" outlineLevel="0" r="93">
      <c r="A93" s="41" t="n">
        <v>45668</v>
      </c>
      <c r="B93" s="16" t="s">
        <v>378</v>
      </c>
      <c r="C93" s="16" t="s">
        <v>27</v>
      </c>
      <c r="D93" s="16" t="s">
        <v>28</v>
      </c>
      <c r="E93" s="7" t="n">
        <v>320</v>
      </c>
      <c r="F93" s="16" t="s">
        <v>19</v>
      </c>
      <c r="G93" s="6" t="n">
        <v>20</v>
      </c>
      <c r="H93" s="6" t="n">
        <v>282.2</v>
      </c>
      <c r="I93" s="6" t="n">
        <v>258.21</v>
      </c>
      <c r="J93" s="6" t="n">
        <v>832</v>
      </c>
      <c r="K93" s="6" t="n">
        <v>6400</v>
      </c>
      <c r="L93" s="6" t="n">
        <v>5568</v>
      </c>
      <c r="M93" s="6" t="n">
        <v>6.74</v>
      </c>
      <c r="N93" s="6" t="n">
        <v>6.17</v>
      </c>
    </row>
    <row collapsed="false" customFormat="false" customHeight="false" hidden="false" ht="12.1" outlineLevel="0" r="94">
      <c r="A94" s="41" t="n">
        <v>45734</v>
      </c>
      <c r="B94" s="16" t="s">
        <v>378</v>
      </c>
      <c r="C94" s="16" t="s">
        <v>67</v>
      </c>
      <c r="D94" s="16" t="s">
        <v>68</v>
      </c>
      <c r="E94" s="7" t="n">
        <v>1</v>
      </c>
      <c r="F94" s="16" t="s">
        <v>64</v>
      </c>
      <c r="G94" s="6" t="n">
        <v>34.1439</v>
      </c>
      <c r="H94" s="6" t="n">
        <v>125.54</v>
      </c>
      <c r="I94" s="6" t="n">
        <v>50</v>
      </c>
      <c r="J94" s="6" t="n">
        <v>0.04</v>
      </c>
      <c r="K94" s="6" t="n">
        <v>34.1439</v>
      </c>
      <c r="L94" s="6" t="n">
        <v>30.77</v>
      </c>
      <c r="M94" s="6" t="n">
        <v>61.54</v>
      </c>
      <c r="N94" s="6" t="n">
        <v>0.29</v>
      </c>
    </row>
    <row collapsed="false" customFormat="false" customHeight="false" hidden="false" ht="12.1" outlineLevel="0" r="95">
      <c r="A95" s="41" t="n">
        <v>45772</v>
      </c>
      <c r="B95" s="16" t="s">
        <v>378</v>
      </c>
      <c r="C95" s="16" t="s">
        <v>30</v>
      </c>
      <c r="D95" s="16" t="s">
        <v>31</v>
      </c>
      <c r="E95" s="7" t="n">
        <v>140</v>
      </c>
      <c r="F95" s="16" t="s">
        <v>19</v>
      </c>
      <c r="G95" s="6" t="n">
        <v>73</v>
      </c>
      <c r="H95" s="6" t="n">
        <v>1856.8</v>
      </c>
      <c r="I95" s="6" t="n">
        <v>1152.35</v>
      </c>
      <c r="J95" s="6" t="n">
        <v>1329</v>
      </c>
      <c r="K95" s="6" t="n">
        <v>10220</v>
      </c>
      <c r="L95" s="6" t="n">
        <v>8891</v>
      </c>
      <c r="M95" s="6" t="n">
        <v>5.51</v>
      </c>
      <c r="N95" s="6" t="n">
        <v>3.42</v>
      </c>
    </row>
    <row collapsed="false" customFormat="false" customHeight="false" hidden="false" ht="12.1" outlineLevel="0" r="96">
      <c r="A96" s="41" t="n">
        <v>45776</v>
      </c>
      <c r="B96" s="16" t="s">
        <v>378</v>
      </c>
      <c r="C96" s="16" t="s">
        <v>78</v>
      </c>
      <c r="D96" s="16" t="s">
        <v>79</v>
      </c>
      <c r="E96" s="7" t="n">
        <v>-64</v>
      </c>
      <c r="F96" s="16" t="s">
        <v>19</v>
      </c>
      <c r="G96" s="6" t="n">
        <v>78</v>
      </c>
      <c r="H96" s="6" t="n">
        <v>780.2</v>
      </c>
      <c r="I96" s="6" t="n">
        <v>-985.37</v>
      </c>
      <c r="J96" s="6" t="n">
        <v>-649</v>
      </c>
      <c r="K96" s="6" t="n">
        <v>-4992</v>
      </c>
      <c r="L96" s="6" t="n">
        <v>-4343</v>
      </c>
      <c r="M96" s="6" t="n">
        <v>-6.89</v>
      </c>
      <c r="N96" s="6" t="n">
        <v>8.7</v>
      </c>
    </row>
    <row collapsed="false" customFormat="false" customHeight="false" hidden="false" ht="12.1" outlineLevel="0" r="97">
      <c r="A97" s="41" t="n">
        <v>45810</v>
      </c>
      <c r="B97" s="16" t="s">
        <v>378</v>
      </c>
      <c r="C97" s="16" t="s">
        <v>27</v>
      </c>
      <c r="D97" s="16" t="s">
        <v>28</v>
      </c>
      <c r="E97" s="7" t="n">
        <v>320</v>
      </c>
      <c r="F97" s="16" t="s">
        <v>19</v>
      </c>
      <c r="G97" s="6" t="n">
        <v>37</v>
      </c>
      <c r="H97" s="6" t="n">
        <v>271.2</v>
      </c>
      <c r="I97" s="6" t="n">
        <v>258.21</v>
      </c>
      <c r="J97" s="6" t="n">
        <v>1539</v>
      </c>
      <c r="K97" s="6" t="n">
        <v>11840</v>
      </c>
      <c r="L97" s="6" t="n">
        <v>10301</v>
      </c>
      <c r="M97" s="6" t="n">
        <v>12.47</v>
      </c>
      <c r="N97" s="6" t="n">
        <v>11.87</v>
      </c>
    </row>
    <row collapsed="false" customFormat="false" customHeight="false" hidden="false" ht="12.1" outlineLevel="0" r="98">
      <c r="A98" s="41" t="n">
        <v>45811</v>
      </c>
      <c r="B98" s="16" t="s">
        <v>378</v>
      </c>
      <c r="C98" s="16" t="s">
        <v>16</v>
      </c>
      <c r="D98" s="16" t="s">
        <v>18</v>
      </c>
      <c r="E98" s="7" t="n">
        <v>54</v>
      </c>
      <c r="F98" s="16" t="s">
        <v>19</v>
      </c>
      <c r="G98" s="6" t="n">
        <v>541</v>
      </c>
      <c r="H98" s="6" t="n">
        <v>6473</v>
      </c>
      <c r="I98" s="6" t="n">
        <v>6831.85</v>
      </c>
      <c r="J98" s="6" t="n">
        <v>3798</v>
      </c>
      <c r="K98" s="6" t="n">
        <v>29214</v>
      </c>
      <c r="L98" s="6" t="n">
        <v>25416</v>
      </c>
      <c r="M98" s="6" t="n">
        <v>6.89</v>
      </c>
      <c r="N98" s="6" t="n">
        <v>7.27</v>
      </c>
    </row>
    <row collapsed="false" customFormat="false" customHeight="false" hidden="false" ht="12.1" outlineLevel="0" r="99">
      <c r="A99" s="41" t="n">
        <v>45817</v>
      </c>
      <c r="B99" s="16" t="s">
        <v>378</v>
      </c>
      <c r="C99" s="16" t="s">
        <v>33</v>
      </c>
      <c r="D99" s="16" t="s">
        <v>34</v>
      </c>
      <c r="E99" s="7" t="n">
        <v>344</v>
      </c>
      <c r="F99" s="16" t="s">
        <v>19</v>
      </c>
      <c r="G99" s="6" t="n">
        <v>25</v>
      </c>
      <c r="H99" s="6" t="n">
        <v>445.5</v>
      </c>
      <c r="I99" s="6" t="n">
        <v>733.52</v>
      </c>
      <c r="J99" s="6" t="n">
        <v>1118</v>
      </c>
      <c r="K99" s="6" t="n">
        <v>8600</v>
      </c>
      <c r="L99" s="6" t="n">
        <v>7482</v>
      </c>
      <c r="M99" s="6" t="n">
        <v>2.97</v>
      </c>
      <c r="N99" s="6" t="n">
        <v>4.88</v>
      </c>
    </row>
    <row collapsed="false" customFormat="false" customHeight="false" hidden="false" ht="12.1" outlineLevel="0" r="100">
      <c r="A100" s="41" t="n">
        <v>45817</v>
      </c>
      <c r="B100" s="16" t="s">
        <v>378</v>
      </c>
      <c r="C100" s="16" t="s">
        <v>69</v>
      </c>
      <c r="D100" s="16" t="s">
        <v>70</v>
      </c>
      <c r="E100" s="7" t="n">
        <v>3</v>
      </c>
      <c r="F100" s="16" t="s">
        <v>19</v>
      </c>
      <c r="G100" s="6" t="n">
        <v>87</v>
      </c>
      <c r="H100" s="6" t="n">
        <v>6223</v>
      </c>
      <c r="I100" s="6" t="n">
        <v>5985.67</v>
      </c>
      <c r="J100" s="6" t="n">
        <v>34</v>
      </c>
      <c r="K100" s="6" t="n">
        <v>261</v>
      </c>
      <c r="L100" s="6" t="n">
        <v>227</v>
      </c>
      <c r="M100" s="6" t="n">
        <v>1.26</v>
      </c>
      <c r="N100" s="6" t="n">
        <v>1.22</v>
      </c>
    </row>
    <row collapsed="false" customFormat="false" customHeight="false" hidden="false" ht="12.1" outlineLevel="0" r="101">
      <c r="A101" s="41" t="n">
        <v>45818</v>
      </c>
      <c r="B101" s="16" t="s">
        <v>378</v>
      </c>
      <c r="C101" s="16" t="s">
        <v>67</v>
      </c>
      <c r="D101" s="16" t="s">
        <v>68</v>
      </c>
      <c r="E101" s="7" t="n">
        <v>1</v>
      </c>
      <c r="F101" s="16" t="s">
        <v>64</v>
      </c>
      <c r="G101" s="6" t="n">
        <v>32.0575</v>
      </c>
      <c r="H101" s="6" t="n">
        <v>142.16</v>
      </c>
      <c r="I101" s="6" t="n">
        <v>50</v>
      </c>
      <c r="J101" s="6" t="n">
        <v>0.04</v>
      </c>
      <c r="K101" s="6" t="n">
        <v>32.0575</v>
      </c>
      <c r="L101" s="6" t="n">
        <v>28.89</v>
      </c>
      <c r="M101" s="6" t="n">
        <v>57.78</v>
      </c>
      <c r="N101" s="6" t="n">
        <v>0.26</v>
      </c>
    </row>
    <row collapsed="false" customFormat="false" customHeight="false" hidden="false" ht="12.1" outlineLevel="0" r="102">
      <c r="A102" s="41" t="n">
        <v>45839</v>
      </c>
      <c r="B102" s="16" t="s">
        <v>378</v>
      </c>
      <c r="C102" s="16" t="s">
        <v>45</v>
      </c>
      <c r="D102" s="16" t="s">
        <v>46</v>
      </c>
      <c r="E102" s="7" t="n">
        <v>130000</v>
      </c>
      <c r="F102" s="16" t="s">
        <v>19</v>
      </c>
      <c r="G102" s="6" t="n">
        <v>0.0502</v>
      </c>
      <c r="H102" s="6" t="n">
        <v>0.4286</v>
      </c>
      <c r="I102" s="6" t="n">
        <v>0.36</v>
      </c>
      <c r="J102" s="6" t="n">
        <v>849</v>
      </c>
      <c r="K102" s="6" t="n">
        <v>6527.95</v>
      </c>
      <c r="L102" s="6" t="n">
        <v>5678.95</v>
      </c>
      <c r="M102" s="6" t="n">
        <v>12.12</v>
      </c>
      <c r="N102" s="6" t="n">
        <v>10.19</v>
      </c>
    </row>
    <row collapsed="false" customFormat="false" customHeight="false" hidden="false" ht="12.1" outlineLevel="0" r="103">
      <c r="A103" s="41" t="n">
        <v>45845</v>
      </c>
      <c r="B103" s="16" t="s">
        <v>378</v>
      </c>
      <c r="C103" s="16" t="s">
        <v>42</v>
      </c>
      <c r="D103" s="16" t="s">
        <v>43</v>
      </c>
      <c r="E103" s="7" t="n">
        <v>410</v>
      </c>
      <c r="F103" s="16" t="s">
        <v>19</v>
      </c>
      <c r="G103" s="6" t="n">
        <v>35</v>
      </c>
      <c r="H103" s="6" t="n">
        <v>193.8</v>
      </c>
      <c r="I103" s="6" t="n">
        <v>290.8</v>
      </c>
      <c r="J103" s="6" t="n">
        <v>1866</v>
      </c>
      <c r="K103" s="6" t="n">
        <v>14350</v>
      </c>
      <c r="L103" s="6" t="n">
        <v>12484</v>
      </c>
      <c r="M103" s="6" t="n">
        <v>10.47</v>
      </c>
      <c r="N103" s="6" t="n">
        <v>15.71</v>
      </c>
    </row>
    <row collapsed="false" customFormat="false" customHeight="false" hidden="false" ht="12.1" outlineLevel="0" r="104">
      <c r="A104" s="41" t="n">
        <v>45846</v>
      </c>
      <c r="B104" s="16" t="s">
        <v>378</v>
      </c>
      <c r="C104" s="16" t="s">
        <v>24</v>
      </c>
      <c r="D104" s="16" t="s">
        <v>25</v>
      </c>
      <c r="E104" s="7" t="n">
        <v>299</v>
      </c>
      <c r="F104" s="16" t="s">
        <v>19</v>
      </c>
      <c r="G104" s="6" t="n">
        <v>27.21</v>
      </c>
      <c r="H104" s="6" t="n">
        <v>507.5</v>
      </c>
      <c r="I104" s="6" t="n">
        <v>779.61</v>
      </c>
      <c r="J104" s="6" t="n">
        <v>1058</v>
      </c>
      <c r="K104" s="6" t="n">
        <v>8135.79</v>
      </c>
      <c r="L104" s="6" t="n">
        <v>7077.79</v>
      </c>
      <c r="M104" s="6" t="n">
        <v>3.04</v>
      </c>
      <c r="N104" s="6" t="n">
        <v>4.66</v>
      </c>
    </row>
    <row collapsed="false" customFormat="false" customHeight="false" hidden="false" ht="12.1" outlineLevel="0" r="105">
      <c r="A105" s="41" t="n">
        <v>45848</v>
      </c>
      <c r="B105" s="16" t="s">
        <v>378</v>
      </c>
      <c r="C105" s="16" t="s">
        <v>39</v>
      </c>
      <c r="D105" s="16" t="s">
        <v>40</v>
      </c>
      <c r="E105" s="7" t="n">
        <v>490</v>
      </c>
      <c r="F105" s="16" t="s">
        <v>19</v>
      </c>
      <c r="G105" s="6" t="n">
        <v>26.11</v>
      </c>
      <c r="H105" s="6" t="n">
        <v>172.73</v>
      </c>
      <c r="I105" s="6" t="n">
        <v>211.28</v>
      </c>
      <c r="J105" s="6" t="n">
        <v>1663</v>
      </c>
      <c r="K105" s="6" t="n">
        <v>12793.9</v>
      </c>
      <c r="L105" s="6" t="n">
        <v>11130.9</v>
      </c>
      <c r="M105" s="6" t="n">
        <v>10.75</v>
      </c>
      <c r="N105" s="6" t="n">
        <v>13.15</v>
      </c>
    </row>
    <row collapsed="false" customFormat="false" customHeight="false" hidden="false" ht="12.1" outlineLevel="0" r="106">
      <c r="A106" s="41" t="n">
        <v>45849</v>
      </c>
      <c r="B106" s="16" t="s">
        <v>378</v>
      </c>
      <c r="C106" s="16" t="s">
        <v>76</v>
      </c>
      <c r="D106" s="16" t="s">
        <v>77</v>
      </c>
      <c r="E106" s="7" t="n">
        <v>-210</v>
      </c>
      <c r="F106" s="16" t="s">
        <v>19</v>
      </c>
      <c r="G106" s="6" t="n">
        <v>25.58</v>
      </c>
      <c r="H106" s="6" t="n">
        <v>72.79</v>
      </c>
      <c r="I106" s="6" t="n">
        <v>-118.48</v>
      </c>
      <c r="J106" s="6" t="n">
        <v>-698</v>
      </c>
      <c r="K106" s="6" t="n">
        <v>-5371.8</v>
      </c>
      <c r="L106" s="6" t="n">
        <v>-4673.8</v>
      </c>
      <c r="M106" s="6" t="n">
        <v>-18.79</v>
      </c>
      <c r="N106" s="6" t="n">
        <v>30.58</v>
      </c>
    </row>
    <row collapsed="false" customFormat="false" customHeight="false" hidden="false" ht="12.1" outlineLevel="0" r="107">
      <c r="A107" s="41" t="n">
        <v>45852</v>
      </c>
      <c r="B107" s="16" t="s">
        <v>378</v>
      </c>
      <c r="C107" s="16" t="s">
        <v>73</v>
      </c>
      <c r="D107" s="16" t="s">
        <v>74</v>
      </c>
      <c r="E107" s="7" t="n">
        <v>10</v>
      </c>
      <c r="F107" s="16" t="s">
        <v>19</v>
      </c>
      <c r="G107" s="6" t="n">
        <v>147.31</v>
      </c>
      <c r="H107" s="6" t="n">
        <v>1004.5</v>
      </c>
      <c r="I107" s="6" t="n">
        <v>1725</v>
      </c>
      <c r="J107" s="6" t="n">
        <v>192</v>
      </c>
      <c r="K107" s="6" t="n">
        <v>1473.1</v>
      </c>
      <c r="L107" s="6" t="n">
        <v>1281.1</v>
      </c>
      <c r="M107" s="6" t="n">
        <v>7.43</v>
      </c>
      <c r="N107" s="6" t="n">
        <v>12.75</v>
      </c>
    </row>
    <row collapsed="false" customFormat="false" customHeight="false" hidden="false" ht="12.1" outlineLevel="0" r="108">
      <c r="A108" s="41" t="n">
        <v>45852</v>
      </c>
      <c r="B108" s="16" t="s">
        <v>378</v>
      </c>
      <c r="C108" s="16" t="s">
        <v>56</v>
      </c>
      <c r="D108" s="16" t="s">
        <v>57</v>
      </c>
      <c r="E108" s="7" t="n">
        <v>8400</v>
      </c>
      <c r="F108" s="16" t="s">
        <v>19</v>
      </c>
      <c r="G108" s="6" t="n">
        <v>0.9573</v>
      </c>
      <c r="H108" s="6" t="n">
        <v>8.565</v>
      </c>
      <c r="I108" s="6" t="n">
        <v>11.67</v>
      </c>
      <c r="J108" s="6" t="n">
        <v>1045</v>
      </c>
      <c r="K108" s="6" t="n">
        <v>8041.32</v>
      </c>
      <c r="L108" s="6" t="n">
        <v>6996.32</v>
      </c>
      <c r="M108" s="6" t="n">
        <v>7.13</v>
      </c>
      <c r="N108" s="6" t="n">
        <v>9.72</v>
      </c>
    </row>
    <row collapsed="false" customFormat="false" customHeight="false" hidden="false" ht="12.1" outlineLevel="0" r="109">
      <c r="A109" s="41" t="n">
        <v>45856</v>
      </c>
      <c r="B109" s="16" t="s">
        <v>378</v>
      </c>
      <c r="C109" s="16" t="s">
        <v>65</v>
      </c>
      <c r="D109" s="16" t="s">
        <v>66</v>
      </c>
      <c r="E109" s="7" t="n">
        <v>80</v>
      </c>
      <c r="F109" s="16" t="s">
        <v>19</v>
      </c>
      <c r="G109" s="6" t="n">
        <v>34.84</v>
      </c>
      <c r="H109" s="6" t="n">
        <v>309</v>
      </c>
      <c r="I109" s="6" t="n">
        <v>221.57</v>
      </c>
      <c r="J109" s="6" t="n">
        <v>362</v>
      </c>
      <c r="K109" s="6" t="n">
        <v>2787.2</v>
      </c>
      <c r="L109" s="6" t="n">
        <v>2425.2</v>
      </c>
      <c r="M109" s="6" t="n">
        <v>13.68</v>
      </c>
      <c r="N109" s="6" t="n">
        <v>9.81</v>
      </c>
    </row>
    <row collapsed="false" customFormat="false" customHeight="false" hidden="false" ht="12.1" outlineLevel="0" r="110">
      <c r="A110" s="41" t="n">
        <v>45858</v>
      </c>
      <c r="B110" s="16" t="s">
        <v>378</v>
      </c>
      <c r="C110" s="16" t="s">
        <v>48</v>
      </c>
      <c r="D110" s="16" t="s">
        <v>49</v>
      </c>
      <c r="E110" s="7" t="n">
        <v>179</v>
      </c>
      <c r="F110" s="16" t="s">
        <v>19</v>
      </c>
      <c r="G110" s="6" t="n">
        <v>14.68</v>
      </c>
      <c r="H110" s="6" t="n">
        <v>418.25</v>
      </c>
      <c r="I110" s="6" t="n">
        <v>566.18</v>
      </c>
      <c r="J110" s="6" t="n">
        <v>342</v>
      </c>
      <c r="K110" s="6" t="n">
        <v>2627.72</v>
      </c>
      <c r="L110" s="6" t="n">
        <v>2285.72</v>
      </c>
      <c r="M110" s="6" t="n">
        <v>2.26</v>
      </c>
      <c r="N110" s="6" t="n">
        <v>3.05</v>
      </c>
    </row>
    <row collapsed="false" customFormat="false" customHeight="false" hidden="false" ht="12.1" outlineLevel="0" r="111">
      <c r="A111" s="41" t="n">
        <v>45856</v>
      </c>
      <c r="B111" s="16" t="s">
        <v>378</v>
      </c>
      <c r="C111" s="16" t="s">
        <v>21</v>
      </c>
      <c r="D111" s="16" t="s">
        <v>22</v>
      </c>
      <c r="E111" s="7" t="n">
        <v>1040</v>
      </c>
      <c r="F111" s="16" t="s">
        <v>19</v>
      </c>
      <c r="G111" s="6" t="n">
        <v>34.84</v>
      </c>
      <c r="H111" s="6" t="n">
        <v>308.4</v>
      </c>
      <c r="I111" s="6" t="n">
        <v>302.82</v>
      </c>
      <c r="J111" s="6" t="n">
        <v>4710</v>
      </c>
      <c r="K111" s="6" t="n">
        <v>36233.6</v>
      </c>
      <c r="L111" s="6" t="n">
        <v>31523.6</v>
      </c>
      <c r="M111" s="6" t="n">
        <v>10.01</v>
      </c>
      <c r="N111" s="6" t="n">
        <v>9.83</v>
      </c>
    </row>
    <row collapsed="false" customFormat="false" customHeight="false" hidden="false" ht="12.1" outlineLevel="0" r="112">
      <c r="A112" s="41" t="n">
        <v>45882</v>
      </c>
      <c r="B112" s="16" t="s">
        <v>378</v>
      </c>
      <c r="C112" s="16" t="s">
        <v>53</v>
      </c>
      <c r="D112" s="16" t="s">
        <v>54</v>
      </c>
      <c r="E112" s="7" t="n">
        <v>1430</v>
      </c>
      <c r="F112" s="16" t="s">
        <v>19</v>
      </c>
      <c r="G112" s="6" t="n">
        <v>6.25</v>
      </c>
      <c r="H112" s="6" t="n">
        <v>70.9</v>
      </c>
      <c r="I112" s="6" t="n">
        <v>76.73</v>
      </c>
      <c r="J112" s="6" t="n">
        <v>1162</v>
      </c>
      <c r="K112" s="6" t="n">
        <v>8937.5</v>
      </c>
      <c r="L112" s="6" t="n">
        <v>7775.5</v>
      </c>
      <c r="M112" s="6" t="n">
        <v>7.09</v>
      </c>
      <c r="N112" s="6" t="n">
        <v>7.67</v>
      </c>
    </row>
    <row collapsed="false" customFormat="false" customHeight="false" hidden="false" ht="12.1" outlineLevel="0" r="113">
      <c r="A113" s="41" t="n">
        <v>45909</v>
      </c>
      <c r="B113" s="16" t="s">
        <v>378</v>
      </c>
      <c r="C113" s="16" t="s">
        <v>67</v>
      </c>
      <c r="D113" s="16" t="s">
        <v>68</v>
      </c>
      <c r="E113" s="7" t="n">
        <v>1</v>
      </c>
      <c r="F113" s="16" t="s">
        <v>64</v>
      </c>
      <c r="G113" s="6" t="n">
        <v>33.3476</v>
      </c>
      <c r="H113" s="6" t="n">
        <v>151.57</v>
      </c>
      <c r="I113" s="6" t="n">
        <v>50</v>
      </c>
      <c r="J113" s="6" t="n">
        <v>0.04</v>
      </c>
      <c r="K113" s="6" t="n">
        <v>33.3476</v>
      </c>
      <c r="L113" s="6" t="n">
        <v>30.05</v>
      </c>
      <c r="M113" s="6" t="n">
        <v>60.1</v>
      </c>
      <c r="N113" s="6" t="n">
        <v>0.24</v>
      </c>
    </row>
    <row collapsed="false" customFormat="false" customHeight="false" hidden="false" ht="12.1" outlineLevel="0" r="114">
      <c r="A114" s="41" t="n">
        <v>45931</v>
      </c>
      <c r="B114" s="16" t="s">
        <v>378</v>
      </c>
      <c r="C114" s="16" t="s">
        <v>69</v>
      </c>
      <c r="D114" s="16" t="s">
        <v>70</v>
      </c>
      <c r="E114" s="7" t="n">
        <v>3</v>
      </c>
      <c r="F114" s="16" t="s">
        <v>19</v>
      </c>
      <c r="G114" s="6" t="n">
        <v>273</v>
      </c>
      <c r="H114" s="6" t="n">
        <v>6883</v>
      </c>
      <c r="I114" s="6" t="n">
        <v>5985.67</v>
      </c>
      <c r="J114" s="6" t="n">
        <v>106</v>
      </c>
      <c r="K114" s="6" t="n">
        <v>819</v>
      </c>
      <c r="L114" s="6" t="n">
        <v>713</v>
      </c>
      <c r="M114" s="6" t="n">
        <v>3.97</v>
      </c>
      <c r="N114" s="6" t="n">
        <v>3.45</v>
      </c>
    </row>
    <row collapsed="false" customFormat="false" customHeight="false" hidden="false" ht="12.1" outlineLevel="0" r="115">
      <c r="A115" s="41" t="n">
        <v>45943</v>
      </c>
      <c r="B115" s="16" t="s">
        <v>378</v>
      </c>
      <c r="C115" s="16" t="s">
        <v>30</v>
      </c>
      <c r="D115" s="16" t="s">
        <v>31</v>
      </c>
      <c r="E115" s="7" t="n">
        <v>140</v>
      </c>
      <c r="F115" s="16" t="s">
        <v>19</v>
      </c>
      <c r="G115" s="6" t="n">
        <v>70.85</v>
      </c>
      <c r="H115" s="6" t="n">
        <v>2223.6</v>
      </c>
      <c r="I115" s="6" t="n">
        <v>1152.35</v>
      </c>
      <c r="J115" s="6" t="n">
        <v>1289</v>
      </c>
      <c r="K115" s="6" t="n">
        <v>9919</v>
      </c>
      <c r="L115" s="6" t="n">
        <v>8630</v>
      </c>
      <c r="M115" s="6" t="n">
        <v>5.35</v>
      </c>
      <c r="N115" s="6" t="n">
        <v>2.77</v>
      </c>
    </row>
    <row collapsed="false" customFormat="false" customHeight="false" hidden="false" ht="12.1" outlineLevel="0" r="116">
      <c r="A116" s="41" t="n">
        <v>45943</v>
      </c>
      <c r="B116" s="16" t="s">
        <v>378</v>
      </c>
      <c r="C116" s="16" t="s">
        <v>24</v>
      </c>
      <c r="D116" s="16" t="s">
        <v>25</v>
      </c>
      <c r="E116" s="7" t="n">
        <v>299</v>
      </c>
      <c r="F116" s="16" t="s">
        <v>19</v>
      </c>
      <c r="G116" s="6" t="n">
        <v>17.3</v>
      </c>
      <c r="H116" s="6" t="n">
        <v>477.45</v>
      </c>
      <c r="I116" s="6" t="n">
        <v>779.61</v>
      </c>
      <c r="J116" s="6" t="n">
        <v>672</v>
      </c>
      <c r="K116" s="6" t="n">
        <v>5172.7</v>
      </c>
      <c r="L116" s="6" t="n">
        <v>4500.7</v>
      </c>
      <c r="M116" s="6" t="n">
        <v>1.93</v>
      </c>
      <c r="N116" s="6" t="n">
        <v>3.15</v>
      </c>
    </row>
    <row collapsed="false" customFormat="false" customHeight="false" hidden="false" ht="12.1" outlineLevel="0" r="117">
      <c r="A117" s="41" t="n">
        <v>45948</v>
      </c>
      <c r="B117" s="16" t="s">
        <v>378</v>
      </c>
      <c r="C117" s="16" t="s">
        <v>33</v>
      </c>
      <c r="D117" s="16" t="s">
        <v>34</v>
      </c>
      <c r="E117" s="7" t="n">
        <v>344</v>
      </c>
      <c r="F117" s="16" t="s">
        <v>19</v>
      </c>
      <c r="G117" s="6" t="n">
        <v>20</v>
      </c>
      <c r="H117" s="6" t="n">
        <v>392.4</v>
      </c>
      <c r="I117" s="6" t="n">
        <v>733.52</v>
      </c>
      <c r="J117" s="6" t="n">
        <v>894</v>
      </c>
      <c r="K117" s="6" t="n">
        <v>6880</v>
      </c>
      <c r="L117" s="6" t="n">
        <v>5986</v>
      </c>
      <c r="M117" s="6" t="n">
        <v>2.37</v>
      </c>
      <c r="N117" s="6" t="n">
        <v>4.43</v>
      </c>
    </row>
    <row collapsed="false" customFormat="false" customHeight="false" hidden="false" ht="12.1" outlineLevel="0" r="118">
      <c r="A118" s="41" t="n">
        <v>46000</v>
      </c>
      <c r="B118" s="16" t="s">
        <v>378</v>
      </c>
      <c r="C118" s="16" t="s">
        <v>67</v>
      </c>
      <c r="D118" s="16" t="s">
        <v>68</v>
      </c>
      <c r="E118" s="7" t="n">
        <v>1</v>
      </c>
      <c r="F118" s="16" t="s">
        <v>64</v>
      </c>
      <c r="G118" s="6" t="n">
        <v>31.2957</v>
      </c>
      <c r="H118" s="6" t="n">
        <v>177.785</v>
      </c>
      <c r="I118" s="6" t="n">
        <v>50</v>
      </c>
      <c r="J118" s="6" t="n">
        <v>0.04</v>
      </c>
      <c r="K118" s="6" t="n">
        <v>31.2957</v>
      </c>
      <c r="L118" s="6" t="n">
        <v>28.2</v>
      </c>
      <c r="M118" s="6" t="n">
        <v>56.4</v>
      </c>
      <c r="N118" s="6" t="n">
        <v>0.21</v>
      </c>
    </row>
    <row collapsed="false" customFormat="false" customHeight="false" hidden="false" ht="12.1" outlineLevel="0" r="119">
      <c r="A119" s="41" t="n">
        <v>46012</v>
      </c>
      <c r="B119" s="16" t="s">
        <v>378</v>
      </c>
      <c r="C119" s="16" t="s">
        <v>27</v>
      </c>
      <c r="D119" s="16" t="s">
        <v>28</v>
      </c>
      <c r="E119" s="7" t="n">
        <v>320</v>
      </c>
      <c r="F119" s="16" t="s">
        <v>19</v>
      </c>
      <c r="G119" s="6" t="n">
        <v>26</v>
      </c>
      <c r="H119" s="6" t="n">
        <v>441.8</v>
      </c>
      <c r="I119" s="6" t="n">
        <v>258.21</v>
      </c>
      <c r="J119" s="6" t="n">
        <v>1082</v>
      </c>
      <c r="K119" s="6" t="n">
        <v>8320</v>
      </c>
      <c r="L119" s="6" t="n">
        <v>7238</v>
      </c>
      <c r="M119" s="6" t="n">
        <v>8.76</v>
      </c>
      <c r="N119" s="6" t="n">
        <v>5.12</v>
      </c>
    </row>
    <row collapsed="false" customFormat="false" customHeight="false" hidden="false" ht="12.1" outlineLevel="0" r="120">
      <c r="A120" s="41" t="n">
        <v>46013</v>
      </c>
      <c r="B120" s="16" t="s">
        <v>378</v>
      </c>
      <c r="C120" s="16" t="s">
        <v>30</v>
      </c>
      <c r="D120" s="16" t="s">
        <v>31</v>
      </c>
      <c r="E120" s="7" t="n">
        <v>140</v>
      </c>
      <c r="F120" s="16" t="s">
        <v>19</v>
      </c>
      <c r="G120" s="6" t="n">
        <v>36</v>
      </c>
      <c r="H120" s="6" t="n">
        <v>2286.8</v>
      </c>
      <c r="I120" s="6" t="n">
        <v>1152.35</v>
      </c>
      <c r="J120" s="6" t="n">
        <v>655</v>
      </c>
      <c r="K120" s="6" t="n">
        <v>5040</v>
      </c>
      <c r="L120" s="6" t="n">
        <v>4385</v>
      </c>
      <c r="M120" s="6" t="n">
        <v>2.72</v>
      </c>
      <c r="N120" s="6" t="n">
        <v>1.37</v>
      </c>
    </row>
    <row collapsed="false" customFormat="false" customHeight="false" hidden="false" ht="12.1" outlineLevel="0" r="121">
      <c r="A121" s="41" t="n">
        <v>46034</v>
      </c>
      <c r="B121" s="16" t="s">
        <v>378</v>
      </c>
      <c r="C121" s="16" t="s">
        <v>16</v>
      </c>
      <c r="D121" s="16" t="s">
        <v>18</v>
      </c>
      <c r="E121" s="7" t="n">
        <v>54</v>
      </c>
      <c r="F121" s="16" t="s">
        <v>19</v>
      </c>
      <c r="G121" s="6" t="n">
        <v>397</v>
      </c>
      <c r="H121" s="6" t="n">
        <v>5393</v>
      </c>
      <c r="I121" s="6" t="n">
        <v>6831.85</v>
      </c>
      <c r="J121" s="6" t="n">
        <v>2787</v>
      </c>
      <c r="K121" s="6" t="n">
        <v>21438</v>
      </c>
      <c r="L121" s="6" t="n">
        <v>18651</v>
      </c>
      <c r="M121" s="6" t="n">
        <v>5.06</v>
      </c>
      <c r="N121" s="6" t="n">
        <v>6.4</v>
      </c>
    </row>
    <row collapsed="false" customFormat="false" customHeight="false" hidden="false" ht="12.1" outlineLevel="0" r="122">
      <c r="A122" s="41" t="n">
        <v>46034</v>
      </c>
      <c r="B122" s="16" t="s">
        <v>378</v>
      </c>
      <c r="C122" s="16" t="s">
        <v>48</v>
      </c>
      <c r="D122" s="16" t="s">
        <v>49</v>
      </c>
      <c r="E122" s="7" t="n">
        <v>179</v>
      </c>
      <c r="F122" s="16" t="s">
        <v>19</v>
      </c>
      <c r="G122" s="6" t="n">
        <v>11.56</v>
      </c>
      <c r="H122" s="6" t="n">
        <v>392.05</v>
      </c>
      <c r="I122" s="6" t="n">
        <v>566.18</v>
      </c>
      <c r="J122" s="6" t="n">
        <v>269</v>
      </c>
      <c r="K122" s="6" t="n">
        <v>2069.24</v>
      </c>
      <c r="L122" s="6" t="n">
        <v>1800.24</v>
      </c>
      <c r="M122" s="6" t="n">
        <v>1.78</v>
      </c>
      <c r="N122" s="6" t="n">
        <v>2.57</v>
      </c>
    </row>
    <row collapsed="false" customFormat="false" customHeight="false" hidden="false" ht="12.1" outlineLevel="0" r="123">
      <c r="A123" s="41" t="n">
        <v>46094</v>
      </c>
      <c r="B123" s="16" t="s">
        <v>378</v>
      </c>
      <c r="C123" s="16" t="s">
        <v>67</v>
      </c>
      <c r="D123" s="16" t="s">
        <v>68</v>
      </c>
      <c r="E123" s="7" t="n">
        <v>1</v>
      </c>
      <c r="F123" s="16" t="s">
        <v>64</v>
      </c>
      <c r="G123" s="6" t="n">
        <v>35.1849</v>
      </c>
      <c r="H123" s="6" t="n">
        <v>209.395</v>
      </c>
      <c r="I123" s="6" t="n">
        <v>50</v>
      </c>
      <c r="J123" s="6" t="n">
        <v>0.04</v>
      </c>
      <c r="K123" s="6" t="n">
        <v>35.1849</v>
      </c>
      <c r="L123" s="6" t="n">
        <v>32.02</v>
      </c>
      <c r="M123" s="6" t="n">
        <v>64.04</v>
      </c>
      <c r="N123" s="6" t="n">
        <v>0.19</v>
      </c>
    </row>
    <row collapsed="false" customFormat="false" customHeight="false" hidden="false" ht="12.1" outlineLevel="0" r="124">
      <c r="A124" s="41" t="n">
        <v>46146</v>
      </c>
      <c r="B124" s="16" t="s">
        <v>378</v>
      </c>
      <c r="C124" s="16" t="s">
        <v>16</v>
      </c>
      <c r="D124" s="16" t="s">
        <v>18</v>
      </c>
      <c r="E124" s="7" t="n">
        <v>54</v>
      </c>
      <c r="F124" s="16" t="s">
        <v>19</v>
      </c>
      <c r="G124" s="6" t="n">
        <v>278</v>
      </c>
      <c r="H124" s="6" t="n">
        <v>5217</v>
      </c>
      <c r="I124" s="6" t="n">
        <v>6831.85</v>
      </c>
      <c r="J124" s="6" t="n">
        <v>1952</v>
      </c>
      <c r="K124" s="6" t="n">
        <v>15012</v>
      </c>
      <c r="L124" s="6" t="n">
        <v>13060</v>
      </c>
      <c r="M124" s="6" t="n">
        <v>3.54</v>
      </c>
      <c r="N124" s="6" t="n">
        <v>4.64</v>
      </c>
    </row>
    <row collapsed="false" customFormat="false" customHeight="false" hidden="false" ht="12.1" outlineLevel="0" r="125">
      <c r="A125" s="41" t="n">
        <v>46147</v>
      </c>
      <c r="B125" s="16" t="s">
        <v>378</v>
      </c>
      <c r="C125" s="16" t="s">
        <v>27</v>
      </c>
      <c r="D125" s="16" t="s">
        <v>28</v>
      </c>
      <c r="E125" s="7" t="n">
        <v>320</v>
      </c>
      <c r="F125" s="16" t="s">
        <v>19</v>
      </c>
      <c r="G125" s="6" t="n">
        <v>32</v>
      </c>
      <c r="H125" s="6" t="n">
        <v>568.8</v>
      </c>
      <c r="I125" s="6" t="n">
        <v>258.21</v>
      </c>
      <c r="J125" s="6" t="n">
        <v>1331</v>
      </c>
      <c r="K125" s="6" t="n">
        <v>10240</v>
      </c>
      <c r="L125" s="6" t="n">
        <v>8909</v>
      </c>
      <c r="M125" s="6" t="n">
        <v>10.78</v>
      </c>
      <c r="N125" s="6" t="n">
        <v>4.89</v>
      </c>
    </row>
    <row collapsed="false" customFormat="false" customHeight="false" hidden="false" ht="12.1" outlineLevel="0" r="126">
      <c r="A126" s="41" t="n">
        <v>46160</v>
      </c>
      <c r="B126" s="16" t="s">
        <v>378</v>
      </c>
      <c r="C126" s="16" t="s">
        <v>30</v>
      </c>
      <c r="D126" s="16" t="s">
        <v>31</v>
      </c>
      <c r="E126" s="7" t="n">
        <v>140</v>
      </c>
      <c r="F126" s="16" t="s">
        <v>19</v>
      </c>
      <c r="G126" s="6" t="n">
        <v>56.8</v>
      </c>
      <c r="H126" s="6" t="n">
        <v>2090.4</v>
      </c>
      <c r="I126" s="6" t="n">
        <v>1152.35</v>
      </c>
      <c r="J126" s="6" t="n">
        <v>1034</v>
      </c>
      <c r="K126" s="6" t="n">
        <v>7952</v>
      </c>
      <c r="L126" s="6" t="n">
        <v>6918</v>
      </c>
      <c r="M126" s="6" t="n">
        <v>4.29</v>
      </c>
      <c r="N126" s="6" t="n">
        <v>2.36</v>
      </c>
    </row>
    <row collapsed="false" customFormat="false" customHeight="false" hidden="false" ht="12.1" outlineLevel="0" r="127">
      <c r="A127" s="41" t="n">
        <v>46182</v>
      </c>
      <c r="B127" s="16" t="s">
        <v>378</v>
      </c>
      <c r="C127" s="16" t="s">
        <v>67</v>
      </c>
      <c r="D127" s="16" t="s">
        <v>68</v>
      </c>
      <c r="E127" s="7" t="n">
        <v>1</v>
      </c>
      <c r="F127" s="16" t="s">
        <v>64</v>
      </c>
      <c r="G127" s="6" t="n">
        <v>32.6027</v>
      </c>
      <c r="H127" s="6" t="n">
        <v>227.42</v>
      </c>
      <c r="I127" s="6" t="n">
        <v>50</v>
      </c>
      <c r="J127" s="6" t="n">
        <v>0.04</v>
      </c>
      <c r="K127" s="6" t="n">
        <v>32.6027</v>
      </c>
      <c r="L127" s="6" t="n">
        <v>29.67</v>
      </c>
      <c r="M127" s="6" t="n">
        <v>59.34</v>
      </c>
      <c r="N127" s="6" t="n">
        <v>0.18</v>
      </c>
    </row>
    <row collapsed="false" customFormat="false" customHeight="false" hidden="false" ht="12.1" outlineLevel="0" r="128">
      <c r="A128" s="41" t="n">
        <v>46202</v>
      </c>
      <c r="B128" s="16" t="s">
        <v>378</v>
      </c>
      <c r="C128" s="16" t="s">
        <v>33</v>
      </c>
      <c r="D128" s="16" t="s">
        <v>34</v>
      </c>
      <c r="E128" s="7" t="n">
        <v>344</v>
      </c>
      <c r="F128" s="16" t="s">
        <v>19</v>
      </c>
      <c r="G128" s="6" t="n">
        <v>10</v>
      </c>
      <c r="H128" s="6" t="n">
        <v>249.6</v>
      </c>
      <c r="I128" s="6" t="n">
        <v>733.52</v>
      </c>
      <c r="J128" s="6" t="n">
        <v>447</v>
      </c>
      <c r="K128" s="6" t="n">
        <v>3440</v>
      </c>
      <c r="L128" s="6" t="n">
        <v>2993</v>
      </c>
      <c r="M128" s="6" t="n">
        <v>1.19</v>
      </c>
      <c r="N128" s="6" t="n">
        <v>3.49</v>
      </c>
    </row>
    <row collapsed="false" customFormat="false" customHeight="false" hidden="false" ht="12.1" outlineLevel="0" r="129">
      <c r="A129" s="41" t="n">
        <v>46203</v>
      </c>
      <c r="B129" s="16" t="s">
        <v>378</v>
      </c>
      <c r="C129" s="16" t="s">
        <v>45</v>
      </c>
      <c r="D129" s="16" t="s">
        <v>46</v>
      </c>
      <c r="E129" s="7" t="n">
        <v>130000</v>
      </c>
      <c r="F129" s="16" t="s">
        <v>19</v>
      </c>
      <c r="G129" s="6" t="n">
        <v>0.0725</v>
      </c>
      <c r="H129" s="6" t="n">
        <v>0.5215</v>
      </c>
      <c r="I129" s="6" t="n">
        <v>0.36</v>
      </c>
      <c r="J129" s="6" t="n">
        <v>1225</v>
      </c>
      <c r="K129" s="6" t="n">
        <v>9425</v>
      </c>
      <c r="L129" s="6" t="n">
        <v>8200</v>
      </c>
      <c r="M129" s="6" t="n">
        <v>17.49</v>
      </c>
      <c r="N129" s="6" t="n">
        <v>12.1</v>
      </c>
    </row>
    <row collapsed="false" customFormat="false" customHeight="false" hidden="false" ht="12.1" outlineLevel="0" r="130">
      <c r="A130" s="41" t="n">
        <v>46209</v>
      </c>
      <c r="B130" s="16" t="s">
        <v>378</v>
      </c>
      <c r="C130" s="16" t="s">
        <v>24</v>
      </c>
      <c r="D130" s="16" t="s">
        <v>25</v>
      </c>
      <c r="E130" s="7" t="n">
        <v>299</v>
      </c>
      <c r="F130" s="16" t="s">
        <v>19</v>
      </c>
      <c r="G130" s="6" t="n">
        <v>28.11</v>
      </c>
      <c r="H130" s="6" t="n">
        <v>403.95</v>
      </c>
      <c r="I130" s="6" t="n">
        <v>779.61</v>
      </c>
      <c r="J130" s="6" t="n">
        <v>1093</v>
      </c>
      <c r="K130" s="6" t="n">
        <v>8404.89</v>
      </c>
      <c r="L130" s="6" t="n">
        <v>7311.89</v>
      </c>
      <c r="M130" s="6" t="n">
        <v>3.14</v>
      </c>
      <c r="N130" s="6" t="n">
        <v>6.05</v>
      </c>
    </row>
    <row collapsed="false" customFormat="false" customHeight="false" hidden="false" ht="12.1" outlineLevel="0" r="131">
      <c r="A131" s="41" t="n">
        <v>46212</v>
      </c>
      <c r="B131" s="16" t="s">
        <v>378</v>
      </c>
      <c r="C131" s="16" t="s">
        <v>42</v>
      </c>
      <c r="D131" s="16" t="s">
        <v>43</v>
      </c>
      <c r="E131" s="7" t="n">
        <v>410</v>
      </c>
      <c r="F131" s="16" t="s">
        <v>19</v>
      </c>
      <c r="G131" s="6" t="n">
        <v>35</v>
      </c>
      <c r="H131" s="6" t="n">
        <v>181.75</v>
      </c>
      <c r="I131" s="6" t="n">
        <v>290.8</v>
      </c>
      <c r="J131" s="6" t="n">
        <v>1866</v>
      </c>
      <c r="K131" s="6" t="n">
        <v>14350</v>
      </c>
      <c r="L131" s="6" t="n">
        <v>12484</v>
      </c>
      <c r="M131" s="6" t="n">
        <v>10.47</v>
      </c>
      <c r="N131" s="6" t="n">
        <v>16.75</v>
      </c>
    </row>
    <row collapsed="false" customFormat="false" customHeight="false" hidden="false" ht="12.1" outlineLevel="0" r="132">
      <c r="A132" s="41" t="n">
        <v>46212</v>
      </c>
      <c r="B132" s="16" t="s">
        <v>378</v>
      </c>
      <c r="C132" s="16" t="s">
        <v>48</v>
      </c>
      <c r="D132" s="16" t="s">
        <v>49</v>
      </c>
      <c r="E132" s="7" t="n">
        <v>179</v>
      </c>
      <c r="F132" s="16" t="s">
        <v>19</v>
      </c>
      <c r="G132" s="6" t="n">
        <v>2.27</v>
      </c>
      <c r="H132" s="6" t="n">
        <v>312.85</v>
      </c>
      <c r="I132" s="6" t="n">
        <v>566.18</v>
      </c>
      <c r="J132" s="6" t="n">
        <v>53</v>
      </c>
      <c r="K132" s="6" t="n">
        <v>406.33</v>
      </c>
      <c r="L132" s="6" t="n">
        <v>353.33</v>
      </c>
      <c r="M132" s="6" t="n">
        <v>0.35</v>
      </c>
      <c r="N132" s="6" t="n">
        <v>0.63</v>
      </c>
    </row>
    <row collapsed="false" customFormat="false" customHeight="false" hidden="false" ht="12.1" outlineLevel="0" r="133">
      <c r="A133" s="41" t="n">
        <v>46212</v>
      </c>
      <c r="B133" s="16" t="s">
        <v>378</v>
      </c>
      <c r="C133" s="16" t="s">
        <v>39</v>
      </c>
      <c r="D133" s="16" t="s">
        <v>40</v>
      </c>
      <c r="E133" s="7" t="n">
        <v>490</v>
      </c>
      <c r="F133" s="16" t="s">
        <v>19</v>
      </c>
      <c r="G133" s="6" t="n">
        <v>19.57</v>
      </c>
      <c r="H133" s="6" t="n">
        <v>147.75</v>
      </c>
      <c r="I133" s="6" t="n">
        <v>211.28</v>
      </c>
      <c r="J133" s="6" t="n">
        <v>1247</v>
      </c>
      <c r="K133" s="6" t="n">
        <v>9589.3</v>
      </c>
      <c r="L133" s="6" t="n">
        <v>8342.3</v>
      </c>
      <c r="M133" s="6" t="n">
        <v>8.06</v>
      </c>
      <c r="N133" s="6" t="n">
        <v>11.52</v>
      </c>
    </row>
    <row collapsed="false" customFormat="false" customHeight="false" hidden="false" ht="12.1" outlineLevel="0" r="134">
      <c r="A134" s="41" t="n">
        <v>46216</v>
      </c>
      <c r="B134" s="16" t="s">
        <v>378</v>
      </c>
      <c r="C134" s="16" t="s">
        <v>73</v>
      </c>
      <c r="D134" s="16" t="s">
        <v>74</v>
      </c>
      <c r="E134" s="7" t="n">
        <v>10</v>
      </c>
      <c r="F134" s="16" t="s">
        <v>19</v>
      </c>
      <c r="G134" s="6" t="n">
        <v>69.29</v>
      </c>
      <c r="H134" s="6" t="n">
        <v>863</v>
      </c>
      <c r="I134" s="6" t="n">
        <v>1725</v>
      </c>
      <c r="J134" s="6" t="n">
        <v>90</v>
      </c>
      <c r="K134" s="6" t="n">
        <v>692.9</v>
      </c>
      <c r="L134" s="6" t="n">
        <v>602.9</v>
      </c>
      <c r="M134" s="6" t="n">
        <v>3.5</v>
      </c>
      <c r="N134" s="6" t="n">
        <v>6.99</v>
      </c>
    </row>
    <row collapsed="false" customFormat="false" customHeight="false" hidden="false" ht="12.1" outlineLevel="0" r="135">
      <c r="A135" s="41" t="n">
        <v>46216</v>
      </c>
      <c r="B135" s="16" t="s">
        <v>378</v>
      </c>
      <c r="C135" s="16" t="s">
        <v>78</v>
      </c>
      <c r="D135" s="16" t="s">
        <v>79</v>
      </c>
      <c r="E135" s="7" t="n">
        <v>-64</v>
      </c>
      <c r="F135" s="16" t="s">
        <v>19</v>
      </c>
      <c r="G135" s="6" t="n">
        <v>78</v>
      </c>
      <c r="H135" s="6" t="n">
        <v>500.6</v>
      </c>
      <c r="I135" s="6" t="n">
        <v>-985.37</v>
      </c>
      <c r="J135" s="6" t="n">
        <v>-649</v>
      </c>
      <c r="K135" s="6" t="n">
        <v>-4992</v>
      </c>
      <c r="L135" s="6" t="n">
        <v>-4343</v>
      </c>
      <c r="M135" s="6" t="n">
        <v>-6.89</v>
      </c>
      <c r="N135" s="6" t="n">
        <v>13.56</v>
      </c>
    </row>
    <row collapsed="false" customFormat="false" customHeight="false" hidden="false" ht="12.1" outlineLevel="0" r="136">
      <c r="A136" s="41" t="n">
        <v>46216</v>
      </c>
      <c r="B136" s="16" t="s">
        <v>378</v>
      </c>
      <c r="C136" s="16" t="s">
        <v>56</v>
      </c>
      <c r="D136" s="16" t="s">
        <v>57</v>
      </c>
      <c r="E136" s="7" t="n">
        <v>8400</v>
      </c>
      <c r="F136" s="16" t="s">
        <v>19</v>
      </c>
      <c r="G136" s="6" t="n">
        <v>1.1448</v>
      </c>
      <c r="H136" s="6" t="n">
        <v>7.275</v>
      </c>
      <c r="I136" s="6" t="n">
        <v>11.67</v>
      </c>
      <c r="J136" s="6" t="n">
        <v>1250</v>
      </c>
      <c r="K136" s="6" t="n">
        <v>9616.32</v>
      </c>
      <c r="L136" s="6" t="n">
        <v>8366.32</v>
      </c>
      <c r="M136" s="6" t="n">
        <v>8.53</v>
      </c>
      <c r="N136" s="6" t="n">
        <v>13.69</v>
      </c>
    </row>
    <row collapsed="false" customFormat="false" customHeight="false" hidden="false" ht="12.1" outlineLevel="0" r="137">
      <c r="A137" s="41" t="n">
        <v>46216</v>
      </c>
      <c r="B137" s="16" t="s">
        <v>378</v>
      </c>
      <c r="C137" s="16" t="s">
        <v>30</v>
      </c>
      <c r="D137" s="16" t="s">
        <v>31</v>
      </c>
      <c r="E137" s="7" t="n">
        <v>140</v>
      </c>
      <c r="F137" s="16" t="s">
        <v>19</v>
      </c>
      <c r="G137" s="6" t="n">
        <v>29.05</v>
      </c>
      <c r="H137" s="6" t="n">
        <v>1193.4</v>
      </c>
      <c r="I137" s="6" t="n">
        <v>1152.35</v>
      </c>
      <c r="J137" s="6" t="n">
        <v>529</v>
      </c>
      <c r="K137" s="6" t="n">
        <v>4067</v>
      </c>
      <c r="L137" s="6" t="n">
        <v>3538</v>
      </c>
      <c r="M137" s="6" t="n">
        <v>2.19</v>
      </c>
      <c r="N137" s="6" t="n">
        <v>2.12</v>
      </c>
    </row>
    <row collapsed="false" customFormat="false" customHeight="false" hidden="false" ht="12.1" outlineLevel="0" r="138">
      <c r="A138" s="41" t="n">
        <v>46223</v>
      </c>
      <c r="B138" s="16" t="s">
        <v>378</v>
      </c>
      <c r="C138" s="16" t="s">
        <v>65</v>
      </c>
      <c r="D138" s="16" t="s">
        <v>66</v>
      </c>
      <c r="E138" s="7" t="n">
        <v>80</v>
      </c>
      <c r="F138" s="16" t="s">
        <v>19</v>
      </c>
      <c r="G138" s="6" t="n">
        <v>37.64</v>
      </c>
      <c r="H138" s="6" t="n">
        <v>260.99</v>
      </c>
      <c r="I138" s="6" t="n">
        <v>221.57</v>
      </c>
      <c r="J138" s="6" t="n">
        <v>391</v>
      </c>
      <c r="K138" s="6" t="n">
        <v>3011.2</v>
      </c>
      <c r="L138" s="6" t="n">
        <v>2620.2</v>
      </c>
      <c r="M138" s="6" t="n">
        <v>14.78</v>
      </c>
      <c r="N138" s="6" t="n">
        <v>12.55</v>
      </c>
    </row>
    <row collapsed="false" customFormat="false" customHeight="false" hidden="false" ht="12.1" outlineLevel="0" r="139">
      <c r="A139" s="41" t="n">
        <v>46223</v>
      </c>
      <c r="B139" s="16" t="s">
        <v>378</v>
      </c>
      <c r="C139" s="16" t="s">
        <v>76</v>
      </c>
      <c r="D139" s="16" t="s">
        <v>77</v>
      </c>
      <c r="E139" s="7" t="n">
        <v>-210</v>
      </c>
      <c r="F139" s="16" t="s">
        <v>19</v>
      </c>
      <c r="G139" s="6" t="n">
        <v>9.71</v>
      </c>
      <c r="H139" s="6" t="n">
        <v>55.885</v>
      </c>
      <c r="I139" s="6" t="n">
        <v>-118.48</v>
      </c>
      <c r="J139" s="6" t="n">
        <v>-265</v>
      </c>
      <c r="K139" s="6" t="n">
        <v>-2039.1</v>
      </c>
      <c r="L139" s="6" t="n">
        <v>-1774.1</v>
      </c>
      <c r="M139" s="6" t="n">
        <v>-7.13</v>
      </c>
      <c r="N139" s="6" t="n">
        <v>15.12</v>
      </c>
    </row>
    <row collapsed="false" customFormat="false" customHeight="false" hidden="false" ht="12.1" outlineLevel="0" r="140">
      <c r="A140" s="41" t="n">
        <v>46223</v>
      </c>
      <c r="B140" s="16" t="s">
        <v>378</v>
      </c>
      <c r="C140" s="16" t="s">
        <v>53</v>
      </c>
      <c r="D140" s="16" t="s">
        <v>54</v>
      </c>
      <c r="E140" s="7" t="n">
        <v>1430</v>
      </c>
      <c r="F140" s="16" t="s">
        <v>19</v>
      </c>
      <c r="G140" s="6" t="n">
        <v>2.71</v>
      </c>
      <c r="H140" s="6" t="n">
        <v>41.05</v>
      </c>
      <c r="I140" s="6" t="n">
        <v>76.73</v>
      </c>
      <c r="J140" s="6" t="n">
        <v>504</v>
      </c>
      <c r="K140" s="6" t="n">
        <v>3875.3</v>
      </c>
      <c r="L140" s="6" t="n">
        <v>3371.3</v>
      </c>
      <c r="M140" s="6" t="n">
        <v>3.07</v>
      </c>
      <c r="N140" s="6" t="n">
        <v>5.74</v>
      </c>
    </row>
    <row collapsed="false" customFormat="false" customHeight="false" hidden="false" ht="12.1" outlineLevel="0" r="141">
      <c r="A141" s="41" t="n">
        <v>46223</v>
      </c>
      <c r="B141" s="16" t="s">
        <v>378</v>
      </c>
      <c r="C141" s="16" t="s">
        <v>21</v>
      </c>
      <c r="D141" s="16" t="s">
        <v>22</v>
      </c>
      <c r="E141" s="7" t="n">
        <v>1040</v>
      </c>
      <c r="F141" s="16" t="s">
        <v>19</v>
      </c>
      <c r="G141" s="6" t="n">
        <v>37.64</v>
      </c>
      <c r="H141" s="6" t="n">
        <v>263.26</v>
      </c>
      <c r="I141" s="6" t="n">
        <v>302.82</v>
      </c>
      <c r="J141" s="6" t="n">
        <v>5089</v>
      </c>
      <c r="K141" s="6" t="n">
        <v>39145.6</v>
      </c>
      <c r="L141" s="6" t="n">
        <v>34056.6</v>
      </c>
      <c r="M141" s="6" t="n">
        <v>10.81</v>
      </c>
      <c r="N141" s="6" t="n">
        <v>12.44</v>
      </c>
    </row>
    <row collapsed="false" customFormat="false" customHeight="false" hidden="false" ht="12.1" outlineLevel="0" r="142">
      <c r="A142" s="41" t="n">
        <v>46273</v>
      </c>
      <c r="B142" s="16" t="s">
        <v>378</v>
      </c>
      <c r="C142" s="16" t="s">
        <v>67</v>
      </c>
      <c r="D142" s="16" t="s">
        <v>68</v>
      </c>
      <c r="E142" s="7" t="n">
        <v>1</v>
      </c>
      <c r="F142" s="16" t="s">
        <v>64</v>
      </c>
      <c r="G142" s="6" t="n">
        <v>38.355</v>
      </c>
      <c r="H142" s="6" t="n">
        <v>230.69</v>
      </c>
      <c r="I142" s="6" t="n">
        <v>50</v>
      </c>
      <c r="J142" s="6" t="n">
        <v>0.04</v>
      </c>
      <c r="K142" s="6" t="n">
        <v>38.355</v>
      </c>
      <c r="L142" s="6" t="n">
        <v>34.91</v>
      </c>
      <c r="M142" s="6" t="n">
        <v>69.82</v>
      </c>
      <c r="N142" s="6" t="n">
        <v>0.18</v>
      </c>
    </row>
    <row collapsed="false" customFormat="false" customHeight="false" hidden="false" ht="12.1" outlineLevel="0" r="143">
      <c r="A143" s="41"/>
      <c r="B143" s="16"/>
      <c r="C143" s="16"/>
      <c r="D143" s="16"/>
      <c r="E143" s="7"/>
      <c r="F143" s="16"/>
      <c r="G143" s="6"/>
      <c r="H143" s="6"/>
      <c r="I143" s="6"/>
      <c r="J143" s="6"/>
      <c r="K143" s="6"/>
      <c r="L143" s="6"/>
      <c r="M143" s="6"/>
      <c r="N143" s="6"/>
    </row>
    <row collapsed="false" customFormat="false" customHeight="false" hidden="false" ht="12.1" outlineLevel="0" r="144">
      <c r="A144" s="41" t="n">
        <v>46307</v>
      </c>
      <c r="B144" s="16" t="s">
        <v>378</v>
      </c>
      <c r="C144" s="16" t="s">
        <v>33</v>
      </c>
      <c r="D144" s="16" t="s">
        <v>34</v>
      </c>
      <c r="E144" s="7" t="n">
        <v>344</v>
      </c>
      <c r="F144" s="16" t="s">
        <v>19</v>
      </c>
      <c r="G144" s="6" t="n">
        <v>8</v>
      </c>
      <c r="H144" s="6" t="n">
        <v>249</v>
      </c>
      <c r="I144" s="6" t="n">
        <v>733.52</v>
      </c>
      <c r="J144" s="6" t="n">
        <v>358</v>
      </c>
      <c r="K144" s="6" t="n">
        <v>2752</v>
      </c>
      <c r="L144" s="6" t="n">
        <v>2394</v>
      </c>
      <c r="M144" s="6" t="n">
        <v>0.95</v>
      </c>
      <c r="N144" s="6" t="n">
        <v>2.79</v>
      </c>
    </row>
    <row collapsed="false" customFormat="false" customHeight="false" hidden="false" ht="12.1" outlineLevel="0" r="145">
      <c r="A145" s="41" t="n">
        <v>46308</v>
      </c>
      <c r="B145" s="16" t="s">
        <v>378</v>
      </c>
      <c r="C145" s="16" t="s">
        <v>24</v>
      </c>
      <c r="D145" s="16" t="s">
        <v>25</v>
      </c>
      <c r="E145" s="7" t="n">
        <v>299</v>
      </c>
      <c r="F145" s="16" t="s">
        <v>19</v>
      </c>
      <c r="G145" s="6" t="n">
        <v>42.51</v>
      </c>
      <c r="H145" s="6" t="n">
        <v>557.85</v>
      </c>
      <c r="I145" s="6" t="n">
        <v>779.61</v>
      </c>
      <c r="J145" s="6" t="n">
        <v>1652</v>
      </c>
      <c r="K145" s="6" t="n">
        <v>12710.49</v>
      </c>
      <c r="L145" s="6" t="n">
        <v>11058.49</v>
      </c>
      <c r="M145" s="6" t="n">
        <v>4.74</v>
      </c>
      <c r="N145" s="6" t="n">
        <v>6.63</v>
      </c>
    </row>
  </sheetData>
  <autoFilter ref="A1:N1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95</v>
      </c>
      <c r="B1" s="42" t="s">
        <v>368</v>
      </c>
      <c r="C1" s="42" t="s">
        <v>0</v>
      </c>
      <c r="D1" s="42" t="s">
        <v>2</v>
      </c>
      <c r="E1" s="42" t="s">
        <v>6</v>
      </c>
      <c r="F1" s="42" t="s">
        <v>369</v>
      </c>
      <c r="G1" s="42" t="s">
        <v>379</v>
      </c>
      <c r="H1" s="42" t="s">
        <v>373</v>
      </c>
      <c r="I1" s="42" t="s">
        <v>374</v>
      </c>
      <c r="J1" s="42" t="s">
        <v>375</v>
      </c>
    </row>
    <row collapsed="false" customFormat="false" customHeight="false" hidden="false" ht="12.1" outlineLevel="0" r="2">
      <c r="A2" s="43" t="n">
        <v>43455</v>
      </c>
      <c r="B2" s="16" t="s">
        <v>378</v>
      </c>
      <c r="C2" s="16" t="s">
        <v>279</v>
      </c>
      <c r="D2" s="16" t="s">
        <v>380</v>
      </c>
      <c r="E2" s="6" t="n">
        <v>1000</v>
      </c>
      <c r="F2" s="7" t="n">
        <v>50</v>
      </c>
      <c r="G2" s="6" t="n">
        <v>43.63</v>
      </c>
      <c r="H2" s="6" t="n">
        <v>0</v>
      </c>
      <c r="I2" s="6" t="n">
        <v>2181.5</v>
      </c>
      <c r="J2" s="6" t="n">
        <v>2181.5</v>
      </c>
    </row>
    <row collapsed="false" customFormat="false" customHeight="false" hidden="false" ht="12.1" outlineLevel="0" r="3">
      <c r="A3" s="43" t="n">
        <v>43637</v>
      </c>
      <c r="B3" s="16" t="s">
        <v>378</v>
      </c>
      <c r="C3" s="16" t="s">
        <v>279</v>
      </c>
      <c r="D3" s="16" t="s">
        <v>380</v>
      </c>
      <c r="E3" s="6" t="n">
        <v>1000</v>
      </c>
      <c r="F3" s="7" t="n">
        <v>50</v>
      </c>
      <c r="G3" s="6" t="n">
        <v>43.63</v>
      </c>
      <c r="H3" s="6" t="n">
        <v>0</v>
      </c>
      <c r="I3" s="6" t="n">
        <v>2181.5</v>
      </c>
      <c r="J3" s="6" t="n">
        <v>2181.5</v>
      </c>
    </row>
    <row collapsed="false" customFormat="false" customHeight="false" hidden="false" ht="12.1" outlineLevel="0" r="4">
      <c r="A4" s="43" t="n">
        <v>43818</v>
      </c>
      <c r="B4" s="16" t="s">
        <v>378</v>
      </c>
      <c r="C4" s="16" t="s">
        <v>279</v>
      </c>
      <c r="D4" s="16" t="s">
        <v>380</v>
      </c>
      <c r="E4" s="6" t="n">
        <v>1000</v>
      </c>
      <c r="F4" s="7" t="n">
        <v>50</v>
      </c>
      <c r="G4" s="6" t="n">
        <v>43.63</v>
      </c>
      <c r="H4" s="6" t="n">
        <v>0</v>
      </c>
      <c r="I4" s="6" t="n">
        <v>2181.5</v>
      </c>
      <c r="J4" s="6" t="n">
        <v>2181.5</v>
      </c>
    </row>
    <row collapsed="false" customFormat="false" customHeight="false" hidden="false" ht="12.1" outlineLevel="0" r="5">
      <c r="A5" s="43" t="n">
        <v>44000</v>
      </c>
      <c r="B5" s="16" t="s">
        <v>378</v>
      </c>
      <c r="C5" s="16" t="s">
        <v>279</v>
      </c>
      <c r="D5" s="16" t="s">
        <v>380</v>
      </c>
      <c r="E5" s="6" t="n">
        <v>1000</v>
      </c>
      <c r="F5" s="7" t="n">
        <v>50</v>
      </c>
      <c r="G5" s="6" t="n">
        <v>43.63</v>
      </c>
      <c r="H5" s="6" t="n">
        <v>0</v>
      </c>
      <c r="I5" s="6" t="n">
        <v>2181.5</v>
      </c>
      <c r="J5" s="6" t="n">
        <v>2181.5</v>
      </c>
    </row>
    <row collapsed="false" customFormat="false" customHeight="false" hidden="false" ht="12.1" outlineLevel="0" r="6">
      <c r="A6" s="43" t="n">
        <v>44170</v>
      </c>
      <c r="B6" s="16" t="s">
        <v>378</v>
      </c>
      <c r="C6" s="16" t="s">
        <v>85</v>
      </c>
      <c r="D6" s="16" t="s">
        <v>87</v>
      </c>
      <c r="E6" s="6" t="n">
        <v>1000</v>
      </c>
      <c r="F6" s="7" t="n">
        <v>1</v>
      </c>
      <c r="G6" s="6" t="n">
        <v>3527.0128</v>
      </c>
      <c r="H6" s="6" t="n">
        <v>6</v>
      </c>
      <c r="I6" s="6" t="n">
        <v>3527.0128</v>
      </c>
      <c r="J6" s="6" t="n">
        <v>3081.5</v>
      </c>
    </row>
    <row collapsed="false" customFormat="false" customHeight="false" hidden="false" ht="12.1" outlineLevel="0" r="7">
      <c r="A7" s="43" t="n">
        <v>44182</v>
      </c>
      <c r="B7" s="16" t="s">
        <v>378</v>
      </c>
      <c r="C7" s="16" t="s">
        <v>279</v>
      </c>
      <c r="D7" s="16" t="s">
        <v>380</v>
      </c>
      <c r="E7" s="6" t="n">
        <v>1000</v>
      </c>
      <c r="F7" s="7" t="n">
        <v>50</v>
      </c>
      <c r="G7" s="6" t="n">
        <v>43.63</v>
      </c>
      <c r="H7" s="6" t="n">
        <v>0</v>
      </c>
      <c r="I7" s="6" t="n">
        <v>2181.5</v>
      </c>
      <c r="J7" s="6" t="n">
        <v>2181.5</v>
      </c>
    </row>
    <row collapsed="false" customFormat="false" customHeight="false" hidden="false" ht="12.1" outlineLevel="0" r="8">
      <c r="A8" s="43" t="n">
        <v>44352</v>
      </c>
      <c r="B8" s="16" t="s">
        <v>378</v>
      </c>
      <c r="C8" s="16" t="s">
        <v>85</v>
      </c>
      <c r="D8" s="16" t="s">
        <v>87</v>
      </c>
      <c r="E8" s="6" t="n">
        <v>1000</v>
      </c>
      <c r="F8" s="7" t="n">
        <v>1</v>
      </c>
      <c r="G8" s="6" t="n">
        <v>3480.4247</v>
      </c>
      <c r="H8" s="6" t="n">
        <v>6.18</v>
      </c>
      <c r="I8" s="6" t="n">
        <v>3480.4247</v>
      </c>
      <c r="J8" s="6" t="n">
        <v>3027.6</v>
      </c>
    </row>
    <row collapsed="false" customFormat="false" customHeight="false" hidden="false" ht="12.1" outlineLevel="0" r="9">
      <c r="A9" s="43" t="n">
        <v>44364</v>
      </c>
      <c r="B9" s="16" t="s">
        <v>378</v>
      </c>
      <c r="C9" s="16" t="s">
        <v>279</v>
      </c>
      <c r="D9" s="16" t="s">
        <v>380</v>
      </c>
      <c r="E9" s="6" t="n">
        <v>1000</v>
      </c>
      <c r="F9" s="7" t="n">
        <v>50</v>
      </c>
      <c r="G9" s="6" t="n">
        <v>43.63</v>
      </c>
      <c r="H9" s="6" t="n">
        <v>284</v>
      </c>
      <c r="I9" s="6" t="n">
        <v>2181.5</v>
      </c>
      <c r="J9" s="6" t="n">
        <v>1897.5</v>
      </c>
    </row>
    <row collapsed="false" customFormat="false" customHeight="false" hidden="false" ht="12.1" outlineLevel="0" r="10">
      <c r="A10" s="43" t="n">
        <v>44535</v>
      </c>
      <c r="B10" s="16" t="s">
        <v>378</v>
      </c>
      <c r="C10" s="16" t="s">
        <v>85</v>
      </c>
      <c r="D10" s="16" t="s">
        <v>87</v>
      </c>
      <c r="E10" s="6" t="n">
        <v>1000</v>
      </c>
      <c r="F10" s="7" t="n">
        <v>1</v>
      </c>
      <c r="G10" s="6" t="n">
        <v>3502.7735</v>
      </c>
      <c r="H10" s="6" t="n">
        <v>6.18</v>
      </c>
      <c r="I10" s="6" t="n">
        <v>3502.7735</v>
      </c>
      <c r="J10" s="6" t="n">
        <v>3047.04</v>
      </c>
    </row>
    <row collapsed="false" customFormat="false" customHeight="false" hidden="false" ht="12.1" outlineLevel="0" r="11">
      <c r="A11" s="43" t="n">
        <v>44717</v>
      </c>
      <c r="B11" s="16" t="s">
        <v>378</v>
      </c>
      <c r="C11" s="16" t="s">
        <v>85</v>
      </c>
      <c r="D11" s="16" t="s">
        <v>87</v>
      </c>
      <c r="E11" s="6" t="n">
        <v>1000</v>
      </c>
      <c r="F11" s="7" t="n">
        <v>1</v>
      </c>
      <c r="G11" s="6" t="n">
        <v>2943.3802</v>
      </c>
      <c r="H11" s="6" t="n">
        <v>6.18</v>
      </c>
      <c r="I11" s="6" t="n">
        <v>2943.3802</v>
      </c>
      <c r="J11" s="6" t="n">
        <v>2560.43</v>
      </c>
    </row>
    <row collapsed="false" customFormat="false" customHeight="false" hidden="false" ht="12.1" outlineLevel="0" r="12">
      <c r="A12" s="43" t="n">
        <v>44900</v>
      </c>
      <c r="B12" s="16" t="s">
        <v>378</v>
      </c>
      <c r="C12" s="16" t="s">
        <v>85</v>
      </c>
      <c r="D12" s="16" t="s">
        <v>87</v>
      </c>
      <c r="E12" s="6" t="n">
        <v>1000</v>
      </c>
      <c r="F12" s="7" t="n">
        <v>1</v>
      </c>
      <c r="G12" s="6" t="n">
        <v>2953.7828</v>
      </c>
      <c r="H12" s="6" t="n">
        <v>6.18</v>
      </c>
      <c r="I12" s="6" t="n">
        <v>2953.7828</v>
      </c>
      <c r="J12" s="6" t="n">
        <v>2569.48</v>
      </c>
    </row>
    <row collapsed="false" customFormat="false" customHeight="false" hidden="false" ht="12.1" outlineLevel="0" r="13">
      <c r="A13" s="43" t="n">
        <v>45082</v>
      </c>
      <c r="B13" s="16" t="s">
        <v>378</v>
      </c>
      <c r="C13" s="16" t="s">
        <v>85</v>
      </c>
      <c r="D13" s="16" t="s">
        <v>87</v>
      </c>
      <c r="E13" s="6" t="n">
        <v>1000</v>
      </c>
      <c r="F13" s="7" t="n">
        <v>1</v>
      </c>
      <c r="G13" s="6" t="n">
        <v>3863.1465</v>
      </c>
      <c r="H13" s="6" t="n">
        <v>6.18</v>
      </c>
      <c r="I13" s="6" t="n">
        <v>3863.1465</v>
      </c>
      <c r="J13" s="6" t="n">
        <v>3360.53</v>
      </c>
    </row>
    <row collapsed="false" customFormat="false" customHeight="false" hidden="false" ht="12.1" outlineLevel="0" r="14">
      <c r="A14" s="43" t="n">
        <v>45265</v>
      </c>
      <c r="B14" s="16" t="s">
        <v>378</v>
      </c>
      <c r="C14" s="16" t="s">
        <v>85</v>
      </c>
      <c r="D14" s="16" t="s">
        <v>87</v>
      </c>
      <c r="E14" s="6" t="n">
        <v>1000</v>
      </c>
      <c r="F14" s="7" t="n">
        <v>1</v>
      </c>
      <c r="G14" s="6" t="n">
        <v>4350.1593</v>
      </c>
      <c r="H14" s="6" t="n">
        <v>6.18</v>
      </c>
      <c r="I14" s="6" t="n">
        <v>4350.1593</v>
      </c>
      <c r="J14" s="6" t="n">
        <v>3784.18</v>
      </c>
    </row>
    <row collapsed="false" customFormat="false" customHeight="false" hidden="false" ht="12.1" outlineLevel="0" r="15">
      <c r="A15" s="43" t="n">
        <v>45448</v>
      </c>
      <c r="B15" s="16" t="s">
        <v>378</v>
      </c>
      <c r="C15" s="16" t="s">
        <v>85</v>
      </c>
      <c r="D15" s="16" t="s">
        <v>87</v>
      </c>
      <c r="E15" s="6" t="n">
        <v>1000</v>
      </c>
      <c r="F15" s="7" t="n">
        <v>1</v>
      </c>
      <c r="G15" s="6" t="n">
        <v>4215.321</v>
      </c>
      <c r="H15" s="6" t="n">
        <v>6.18</v>
      </c>
      <c r="I15" s="6" t="n">
        <v>4215.321</v>
      </c>
      <c r="J15" s="6" t="n">
        <v>3666.89</v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95</v>
      </c>
      <c r="B1" s="42" t="s">
        <v>368</v>
      </c>
      <c r="C1" s="42" t="s">
        <v>0</v>
      </c>
      <c r="D1" s="42" t="s">
        <v>2</v>
      </c>
      <c r="E1" s="42" t="s">
        <v>369</v>
      </c>
      <c r="F1" s="42" t="s">
        <v>381</v>
      </c>
      <c r="G1" s="42" t="s">
        <v>382</v>
      </c>
      <c r="H1" s="42" t="s">
        <v>100</v>
      </c>
      <c r="I1" s="42" t="s">
        <v>383</v>
      </c>
      <c r="J1" s="42" t="s">
        <v>384</v>
      </c>
      <c r="K1" s="42" t="s">
        <v>385</v>
      </c>
      <c r="L1" s="42" t="s">
        <v>386</v>
      </c>
      <c r="M1" s="42" t="s">
        <v>387</v>
      </c>
      <c r="N1" s="42" t="s">
        <v>388</v>
      </c>
      <c r="O1" s="42" t="s">
        <v>389</v>
      </c>
    </row>
    <row collapsed="false" customFormat="false" customHeight="false" hidden="false" ht="12.1" outlineLevel="0" r="2">
      <c r="A2" s="44" t="n">
        <v>43881</v>
      </c>
      <c r="B2" s="16" t="s">
        <v>378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2413</v>
      </c>
      <c r="J2" s="17" t="n">
        <v>6543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44016</v>
      </c>
      <c r="B3" s="16" t="s">
        <v>378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2278</v>
      </c>
      <c r="J3" s="17" t="n">
        <v>5417.52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45352</v>
      </c>
      <c r="B4" s="16" t="s">
        <v>378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941</v>
      </c>
      <c r="J4" s="17" t="n">
        <v>7403.5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45352</v>
      </c>
      <c r="B5" s="16" t="s">
        <v>378</v>
      </c>
      <c r="C5" s="16" t="s">
        <v>16</v>
      </c>
      <c r="D5" s="16" t="s">
        <v>18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941</v>
      </c>
      <c r="J5" s="17" t="n">
        <v>7404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45370</v>
      </c>
      <c r="B6" s="16" t="s">
        <v>378</v>
      </c>
      <c r="C6" s="16" t="s">
        <v>16</v>
      </c>
      <c r="D6" s="16" t="s">
        <v>18</v>
      </c>
      <c r="E6" s="17" t="n">
        <v>26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923</v>
      </c>
      <c r="J6" s="17" t="n">
        <v>7311.5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45443</v>
      </c>
      <c r="B7" s="16" t="s">
        <v>378</v>
      </c>
      <c r="C7" s="16" t="s">
        <v>16</v>
      </c>
      <c r="D7" s="16" t="s">
        <v>18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850</v>
      </c>
      <c r="J7" s="17" t="n">
        <v>7400.5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45443</v>
      </c>
      <c r="B8" s="16" t="s">
        <v>378</v>
      </c>
      <c r="C8" s="16" t="s">
        <v>16</v>
      </c>
      <c r="D8" s="16" t="s">
        <v>18</v>
      </c>
      <c r="E8" s="17" t="n">
        <v>3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850</v>
      </c>
      <c r="J8" s="17" t="n">
        <v>7401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45370</v>
      </c>
      <c r="B9" s="16" t="s">
        <v>378</v>
      </c>
      <c r="C9" s="16" t="s">
        <v>21</v>
      </c>
      <c r="D9" s="16" t="s">
        <v>22</v>
      </c>
      <c r="E9" s="17" t="n">
        <v>480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923</v>
      </c>
      <c r="J9" s="17" t="n">
        <v>296.3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45370</v>
      </c>
      <c r="B10" s="16" t="s">
        <v>378</v>
      </c>
      <c r="C10" s="16" t="s">
        <v>21</v>
      </c>
      <c r="D10" s="16" t="s">
        <v>22</v>
      </c>
      <c r="E10" s="17" t="n">
        <v>90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923</v>
      </c>
      <c r="J10" s="17" t="n">
        <v>296.3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45443</v>
      </c>
      <c r="B11" s="16" t="s">
        <v>378</v>
      </c>
      <c r="C11" s="16" t="s">
        <v>21</v>
      </c>
      <c r="D11" s="16" t="s">
        <v>22</v>
      </c>
      <c r="E11" s="17" t="n">
        <v>340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850</v>
      </c>
      <c r="J11" s="17" t="n">
        <v>312.37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45443</v>
      </c>
      <c r="B12" s="16" t="s">
        <v>378</v>
      </c>
      <c r="C12" s="16" t="s">
        <v>21</v>
      </c>
      <c r="D12" s="16" t="s">
        <v>22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850</v>
      </c>
      <c r="J12" s="17" t="n">
        <v>312.41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45446</v>
      </c>
      <c r="B13" s="16" t="s">
        <v>378</v>
      </c>
      <c r="C13" s="16" t="s">
        <v>21</v>
      </c>
      <c r="D13" s="16" t="s">
        <v>22</v>
      </c>
      <c r="E13" s="17" t="n">
        <v>120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847</v>
      </c>
      <c r="J13" s="17" t="n">
        <v>305.92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45370</v>
      </c>
      <c r="B14" s="16" t="s">
        <v>378</v>
      </c>
      <c r="C14" s="16" t="s">
        <v>24</v>
      </c>
      <c r="D14" s="16" t="s">
        <v>25</v>
      </c>
      <c r="E14" s="17" t="n">
        <v>119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923</v>
      </c>
      <c r="J14" s="17" t="n">
        <v>787.5</v>
      </c>
      <c r="K14" s="6" t="s">
        <f>=Портфель!F4*Портфель!$Q$13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 t="n">
        <v>45370</v>
      </c>
      <c r="B15" s="16" t="s">
        <v>378</v>
      </c>
      <c r="C15" s="16" t="s">
        <v>24</v>
      </c>
      <c r="D15" s="16" t="s">
        <v>25</v>
      </c>
      <c r="E15" s="17" t="n">
        <v>159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923</v>
      </c>
      <c r="J15" s="17" t="n">
        <v>787.55</v>
      </c>
      <c r="K15" s="6" t="s">
        <f>=Портфель!F4*Портфель!$Q$13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4" t="n">
        <v>45443</v>
      </c>
      <c r="B16" s="16" t="s">
        <v>378</v>
      </c>
      <c r="C16" s="16" t="s">
        <v>24</v>
      </c>
      <c r="D16" s="16" t="s">
        <v>25</v>
      </c>
      <c r="E16" s="17" t="n">
        <v>8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850</v>
      </c>
      <c r="J16" s="17" t="n">
        <v>674.85</v>
      </c>
      <c r="K16" s="6" t="s">
        <f>=Портфель!F4*Портфель!$Q$13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4" t="n">
        <v>45443</v>
      </c>
      <c r="B17" s="16" t="s">
        <v>378</v>
      </c>
      <c r="C17" s="16" t="s">
        <v>24</v>
      </c>
      <c r="D17" s="16" t="s">
        <v>25</v>
      </c>
      <c r="E17" s="17" t="n">
        <v>11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850</v>
      </c>
      <c r="J17" s="17" t="n">
        <v>674.85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4" t="n">
        <v>45443</v>
      </c>
      <c r="B18" s="16" t="s">
        <v>378</v>
      </c>
      <c r="C18" s="16" t="s">
        <v>24</v>
      </c>
      <c r="D18" s="16" t="s">
        <v>25</v>
      </c>
      <c r="E18" s="17" t="n">
        <v>2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850</v>
      </c>
      <c r="J18" s="17" t="n">
        <v>673.7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4" t="n">
        <v>45370</v>
      </c>
      <c r="B19" s="16" t="s">
        <v>378</v>
      </c>
      <c r="C19" s="16" t="s">
        <v>27</v>
      </c>
      <c r="D19" s="16" t="s">
        <v>28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923</v>
      </c>
      <c r="J19" s="17" t="n">
        <v>228</v>
      </c>
      <c r="K19" s="6" t="s">
        <f>=Портфель!F5*Портфель!$Q$13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4" t="n">
        <v>45370</v>
      </c>
      <c r="B20" s="16" t="s">
        <v>378</v>
      </c>
      <c r="C20" s="16" t="s">
        <v>27</v>
      </c>
      <c r="D20" s="16" t="s">
        <v>28</v>
      </c>
      <c r="E20" s="17" t="n">
        <v>90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923</v>
      </c>
      <c r="J20" s="17" t="n">
        <v>228</v>
      </c>
      <c r="K20" s="6" t="s">
        <f>=Портфель!F5*Портфель!$Q$13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4" t="n">
        <v>45370</v>
      </c>
      <c r="B21" s="16" t="s">
        <v>378</v>
      </c>
      <c r="C21" s="16" t="s">
        <v>27</v>
      </c>
      <c r="D21" s="16" t="s">
        <v>28</v>
      </c>
      <c r="E21" s="17" t="n">
        <v>40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923</v>
      </c>
      <c r="J21" s="17" t="n">
        <v>228.2</v>
      </c>
      <c r="K21" s="6" t="s">
        <f>=Портфель!F5*Портфель!$Q$13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4" t="n">
        <v>45406</v>
      </c>
      <c r="B22" s="16" t="s">
        <v>378</v>
      </c>
      <c r="C22" s="16" t="s">
        <v>27</v>
      </c>
      <c r="D22" s="16" t="s">
        <v>28</v>
      </c>
      <c r="E22" s="17" t="n">
        <v>20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887</v>
      </c>
      <c r="J22" s="17" t="n">
        <v>281.6</v>
      </c>
      <c r="K22" s="6" t="s">
        <f>=Портфель!F5*Портфель!$Q$13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4" t="n">
        <v>45406</v>
      </c>
      <c r="B23" s="16" t="s">
        <v>378</v>
      </c>
      <c r="C23" s="16" t="s">
        <v>27</v>
      </c>
      <c r="D23" s="16" t="s">
        <v>28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887</v>
      </c>
      <c r="J23" s="17" t="n">
        <v>281.6</v>
      </c>
      <c r="K23" s="6" t="s">
        <f>=Портфель!F5*Портфель!$Q$13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4" t="n">
        <v>45406</v>
      </c>
      <c r="B24" s="16" t="s">
        <v>378</v>
      </c>
      <c r="C24" s="16" t="s">
        <v>27</v>
      </c>
      <c r="D24" s="16" t="s">
        <v>28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887</v>
      </c>
      <c r="J24" s="17" t="n">
        <v>281.6</v>
      </c>
      <c r="K24" s="6" t="s">
        <f>=Портфель!F5*Портфель!$Q$13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4" t="n">
        <v>45406</v>
      </c>
      <c r="B25" s="16" t="s">
        <v>378</v>
      </c>
      <c r="C25" s="16" t="s">
        <v>27</v>
      </c>
      <c r="D25" s="16" t="s">
        <v>28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887</v>
      </c>
      <c r="J25" s="17" t="n">
        <v>281.6</v>
      </c>
      <c r="K25" s="6" t="s">
        <f>=Портфель!F5*Портфель!$Q$13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4" t="n">
        <v>45406</v>
      </c>
      <c r="B26" s="16" t="s">
        <v>378</v>
      </c>
      <c r="C26" s="16" t="s">
        <v>27</v>
      </c>
      <c r="D26" s="16" t="s">
        <v>28</v>
      </c>
      <c r="E26" s="17" t="n">
        <v>80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887</v>
      </c>
      <c r="J26" s="17" t="n">
        <v>281.6</v>
      </c>
      <c r="K26" s="6" t="s">
        <f>=Портфель!F5*Портфель!$Q$13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4" t="n">
        <v>45406</v>
      </c>
      <c r="B27" s="16" t="s">
        <v>378</v>
      </c>
      <c r="C27" s="16" t="s">
        <v>27</v>
      </c>
      <c r="D27" s="16" t="s">
        <v>28</v>
      </c>
      <c r="E27" s="17" t="n">
        <v>50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887</v>
      </c>
      <c r="J27" s="17" t="n">
        <v>281.8</v>
      </c>
      <c r="K27" s="6" t="s">
        <f>=Портфель!F5*Портфель!$Q$13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4" t="n">
        <v>45370</v>
      </c>
      <c r="B28" s="16" t="s">
        <v>378</v>
      </c>
      <c r="C28" s="16" t="s">
        <v>30</v>
      </c>
      <c r="D28" s="16" t="s">
        <v>31</v>
      </c>
      <c r="E28" s="17" t="n">
        <v>50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923</v>
      </c>
      <c r="J28" s="17" t="n">
        <v>1152.35</v>
      </c>
      <c r="K28" s="6" t="s">
        <f>=Портфель!F6*Портфель!$Q$13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4" t="n">
        <v>45370</v>
      </c>
      <c r="B29" s="16" t="s">
        <v>378</v>
      </c>
      <c r="C29" s="16" t="s">
        <v>30</v>
      </c>
      <c r="D29" s="16" t="s">
        <v>31</v>
      </c>
      <c r="E29" s="17" t="n">
        <v>90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923</v>
      </c>
      <c r="J29" s="17" t="n">
        <v>1152.35</v>
      </c>
      <c r="K29" s="6" t="s">
        <f>=Портфель!F6*Портфель!$Q$13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4" t="n">
        <v>45363</v>
      </c>
      <c r="B30" s="16" t="s">
        <v>378</v>
      </c>
      <c r="C30" s="16" t="s">
        <v>33</v>
      </c>
      <c r="D30" s="16" t="s">
        <v>34</v>
      </c>
      <c r="E30" s="17" t="n">
        <v>16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930</v>
      </c>
      <c r="J30" s="17" t="n">
        <v>735.5</v>
      </c>
      <c r="K30" s="6" t="s">
        <f>=Портфель!F7*Портфель!$Q$13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4" t="n">
        <v>45363</v>
      </c>
      <c r="B31" s="16" t="s">
        <v>378</v>
      </c>
      <c r="C31" s="16" t="s">
        <v>33</v>
      </c>
      <c r="D31" s="16" t="s">
        <v>34</v>
      </c>
      <c r="E31" s="17" t="n">
        <v>56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930</v>
      </c>
      <c r="J31" s="17" t="n">
        <v>735.5</v>
      </c>
      <c r="K31" s="6" t="s">
        <f>=Портфель!F7*Портфель!$Q$13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4" t="n">
        <v>45363</v>
      </c>
      <c r="B32" s="16" t="s">
        <v>378</v>
      </c>
      <c r="C32" s="16" t="s">
        <v>33</v>
      </c>
      <c r="D32" s="16" t="s">
        <v>34</v>
      </c>
      <c r="E32" s="17" t="n">
        <v>16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930</v>
      </c>
      <c r="J32" s="17" t="n">
        <v>735.625</v>
      </c>
      <c r="K32" s="6" t="s">
        <f>=Портфель!F7*Портфель!$Q$13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4" t="n">
        <v>45370</v>
      </c>
      <c r="B33" s="16" t="s">
        <v>378</v>
      </c>
      <c r="C33" s="16" t="s">
        <v>33</v>
      </c>
      <c r="D33" s="16" t="s">
        <v>34</v>
      </c>
      <c r="E33" s="17" t="n">
        <v>224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923</v>
      </c>
      <c r="J33" s="17" t="n">
        <v>737.125</v>
      </c>
      <c r="K33" s="6" t="s">
        <f>=Портфель!F7*Портфель!$Q$13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4" t="n">
        <v>45443</v>
      </c>
      <c r="B34" s="16" t="s">
        <v>378</v>
      </c>
      <c r="C34" s="16" t="s">
        <v>33</v>
      </c>
      <c r="D34" s="16" t="s">
        <v>34</v>
      </c>
      <c r="E34" s="17" t="n">
        <v>32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850</v>
      </c>
      <c r="J34" s="17" t="n">
        <v>702.75</v>
      </c>
      <c r="K34" s="6" t="s">
        <f>=Портфель!F7*Портфель!$Q$13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4" t="n">
        <v>43389</v>
      </c>
      <c r="B35" s="16" t="s">
        <v>378</v>
      </c>
      <c r="C35" s="16" t="s">
        <v>36</v>
      </c>
      <c r="D35" s="16" t="s">
        <v>37</v>
      </c>
      <c r="E35" s="17" t="n">
        <v>50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2905</v>
      </c>
      <c r="J35" s="17" t="n">
        <v>167.58000183105</v>
      </c>
      <c r="K35" s="6" t="s">
        <f>=Портфель!F8*Портфель!$Q$13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4" t="n">
        <v>44016</v>
      </c>
      <c r="B36" s="16" t="s">
        <v>378</v>
      </c>
      <c r="C36" s="16" t="s">
        <v>36</v>
      </c>
      <c r="D36" s="16" t="s">
        <v>37</v>
      </c>
      <c r="E36" s="17" t="n">
        <v>50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2278</v>
      </c>
      <c r="J36" s="17" t="n">
        <v>197.17</v>
      </c>
      <c r="K36" s="6" t="s">
        <f>=Портфель!F8*Портфель!$Q$13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4" t="n">
        <v>45370</v>
      </c>
      <c r="B37" s="16" t="s">
        <v>378</v>
      </c>
      <c r="C37" s="16" t="s">
        <v>36</v>
      </c>
      <c r="D37" s="16" t="s">
        <v>37</v>
      </c>
      <c r="E37" s="17" t="n">
        <v>700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923</v>
      </c>
      <c r="J37" s="17" t="n">
        <v>158.8</v>
      </c>
      <c r="K37" s="6" t="s">
        <f>=Портфель!F8*Портфель!$Q$13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4" t="n">
        <v>45370</v>
      </c>
      <c r="B38" s="16" t="s">
        <v>378</v>
      </c>
      <c r="C38" s="16" t="s">
        <v>39</v>
      </c>
      <c r="D38" s="16" t="s">
        <v>40</v>
      </c>
      <c r="E38" s="17" t="n">
        <v>450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923</v>
      </c>
      <c r="J38" s="17" t="n">
        <v>208.94</v>
      </c>
      <c r="K38" s="6" t="s">
        <f>=Портфель!F9*Портфель!$Q$13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4" t="n">
        <v>45443</v>
      </c>
      <c r="B39" s="16" t="s">
        <v>378</v>
      </c>
      <c r="C39" s="16" t="s">
        <v>39</v>
      </c>
      <c r="D39" s="16" t="s">
        <v>40</v>
      </c>
      <c r="E39" s="17" t="n">
        <v>10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850</v>
      </c>
      <c r="J39" s="17" t="n">
        <v>237.65</v>
      </c>
      <c r="K39" s="6" t="s">
        <f>=Портфель!F9*Портфель!$Q$13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4" t="n">
        <v>45443</v>
      </c>
      <c r="B40" s="16" t="s">
        <v>378</v>
      </c>
      <c r="C40" s="16" t="s">
        <v>39</v>
      </c>
      <c r="D40" s="16" t="s">
        <v>40</v>
      </c>
      <c r="E40" s="17" t="n">
        <v>30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850</v>
      </c>
      <c r="J40" s="17" t="n">
        <v>237.66</v>
      </c>
      <c r="K40" s="6" t="s">
        <f>=Портфель!F9*Портфель!$Q$13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4" t="n">
        <v>45370</v>
      </c>
      <c r="B41" s="16" t="s">
        <v>378</v>
      </c>
      <c r="C41" s="16" t="s">
        <v>42</v>
      </c>
      <c r="D41" s="16" t="s">
        <v>43</v>
      </c>
      <c r="E41" s="17" t="n">
        <v>160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923</v>
      </c>
      <c r="J41" s="17" t="n">
        <v>290.8</v>
      </c>
      <c r="K41" s="6" t="s">
        <f>=Портфель!F10*Портфель!$Q$13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4" t="n">
        <v>45370</v>
      </c>
      <c r="B42" s="16" t="s">
        <v>378</v>
      </c>
      <c r="C42" s="16" t="s">
        <v>42</v>
      </c>
      <c r="D42" s="16" t="s">
        <v>43</v>
      </c>
      <c r="E42" s="17" t="n">
        <v>250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923</v>
      </c>
      <c r="J42" s="17" t="n">
        <v>290.8</v>
      </c>
      <c r="K42" s="6" t="s">
        <f>=Портфель!F10*Портфель!$Q$13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4" t="n">
        <v>45406</v>
      </c>
      <c r="B43" s="16" t="s">
        <v>378</v>
      </c>
      <c r="C43" s="16" t="s">
        <v>45</v>
      </c>
      <c r="D43" s="16" t="s">
        <v>46</v>
      </c>
      <c r="E43" s="17" t="n">
        <v>30000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887</v>
      </c>
      <c r="J43" s="17" t="n">
        <v>0.3605</v>
      </c>
      <c r="K43" s="6" t="s">
        <f>=Портфель!F11*Портфель!$Q$13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4" t="n">
        <v>45406</v>
      </c>
      <c r="B44" s="16" t="s">
        <v>378</v>
      </c>
      <c r="C44" s="16" t="s">
        <v>45</v>
      </c>
      <c r="D44" s="16" t="s">
        <v>46</v>
      </c>
      <c r="E44" s="17" t="n">
        <v>60000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887</v>
      </c>
      <c r="J44" s="17" t="n">
        <v>0.3606</v>
      </c>
      <c r="K44" s="6" t="s">
        <f>=Портфель!F11*Портфель!$Q$13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4" t="n">
        <v>45406</v>
      </c>
      <c r="B45" s="16" t="s">
        <v>378</v>
      </c>
      <c r="C45" s="16" t="s">
        <v>45</v>
      </c>
      <c r="D45" s="16" t="s">
        <v>46</v>
      </c>
      <c r="E45" s="17" t="n">
        <v>40000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887</v>
      </c>
      <c r="J45" s="17" t="n">
        <v>0.3606</v>
      </c>
      <c r="K45" s="6" t="s">
        <f>=Портфель!F11*Портфель!$Q$13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4" t="n">
        <v>45370</v>
      </c>
      <c r="B46" s="16" t="s">
        <v>378</v>
      </c>
      <c r="C46" s="16" t="s">
        <v>48</v>
      </c>
      <c r="D46" s="16" t="s">
        <v>49</v>
      </c>
      <c r="E46" s="17" t="n">
        <v>14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923</v>
      </c>
      <c r="J46" s="17" t="n">
        <v>566.6</v>
      </c>
      <c r="K46" s="6" t="s">
        <f>=Портфель!F12*Портфель!$Q$13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4" t="n">
        <v>45370</v>
      </c>
      <c r="B47" s="16" t="s">
        <v>378</v>
      </c>
      <c r="C47" s="16" t="s">
        <v>48</v>
      </c>
      <c r="D47" s="16" t="s">
        <v>49</v>
      </c>
      <c r="E47" s="17" t="n">
        <v>31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923</v>
      </c>
      <c r="J47" s="17" t="n">
        <v>566.65</v>
      </c>
      <c r="K47" s="6" t="s">
        <f>=Портфель!F12*Портфель!$Q$13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4" t="n">
        <v>45370</v>
      </c>
      <c r="B48" s="16" t="s">
        <v>378</v>
      </c>
      <c r="C48" s="16" t="s">
        <v>48</v>
      </c>
      <c r="D48" s="16" t="s">
        <v>49</v>
      </c>
      <c r="E48" s="17" t="n">
        <v>19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923</v>
      </c>
      <c r="J48" s="17" t="n">
        <v>566.65</v>
      </c>
      <c r="K48" s="6" t="s">
        <f>=Портфель!F12*Портфель!$Q$13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4" t="n">
        <v>45370</v>
      </c>
      <c r="B49" s="16" t="s">
        <v>378</v>
      </c>
      <c r="C49" s="16" t="s">
        <v>48</v>
      </c>
      <c r="D49" s="16" t="s">
        <v>49</v>
      </c>
      <c r="E49" s="17" t="n">
        <v>99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923</v>
      </c>
      <c r="J49" s="17" t="n">
        <v>566.65</v>
      </c>
      <c r="K49" s="6" t="s">
        <f>=Портфель!F12*Портфель!$Q$13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4" t="n">
        <v>45443</v>
      </c>
      <c r="B50" s="16" t="s">
        <v>378</v>
      </c>
      <c r="C50" s="16" t="s">
        <v>48</v>
      </c>
      <c r="D50" s="16" t="s">
        <v>49</v>
      </c>
      <c r="E50" s="17" t="n">
        <v>16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850</v>
      </c>
      <c r="J50" s="17" t="n">
        <v>561.45</v>
      </c>
      <c r="K50" s="6" t="s">
        <f>=Портфель!F12*Портфель!$Q$13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4" t="n">
        <v>43490</v>
      </c>
      <c r="B51" s="16" t="s">
        <v>378</v>
      </c>
      <c r="C51" s="16" t="s">
        <v>51</v>
      </c>
      <c r="D51" s="16" t="s">
        <v>52</v>
      </c>
      <c r="E51" s="17" t="n">
        <v>200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2804</v>
      </c>
      <c r="J51" s="17" t="n">
        <v>146</v>
      </c>
      <c r="K51" s="6" t="s">
        <f>=Портфель!F13*Портфель!$Q$13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4" t="n">
        <v>45370</v>
      </c>
      <c r="B52" s="16" t="s">
        <v>378</v>
      </c>
      <c r="C52" s="16" t="s">
        <v>51</v>
      </c>
      <c r="D52" s="16" t="s">
        <v>52</v>
      </c>
      <c r="E52" s="17" t="n">
        <v>530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923</v>
      </c>
      <c r="J52" s="17" t="n">
        <v>205.84</v>
      </c>
      <c r="K52" s="6" t="s">
        <f>=Портфель!F13*Портфель!$Q$13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4" t="n">
        <v>45443</v>
      </c>
      <c r="B53" s="16" t="s">
        <v>378</v>
      </c>
      <c r="C53" s="16" t="s">
        <v>51</v>
      </c>
      <c r="D53" s="16" t="s">
        <v>52</v>
      </c>
      <c r="E53" s="17" t="n">
        <v>70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850</v>
      </c>
      <c r="J53" s="17" t="n">
        <v>194.72</v>
      </c>
      <c r="K53" s="6" t="s">
        <f>=Портфель!F13*Портфель!$Q$13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4" t="n">
        <v>45446</v>
      </c>
      <c r="B54" s="16" t="s">
        <v>378</v>
      </c>
      <c r="C54" s="16" t="s">
        <v>51</v>
      </c>
      <c r="D54" s="16" t="s">
        <v>52</v>
      </c>
      <c r="E54" s="17" t="n">
        <v>90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847</v>
      </c>
      <c r="J54" s="17" t="n">
        <v>185.12</v>
      </c>
      <c r="K54" s="6" t="s">
        <f>=Портфель!F13*Портфель!$Q$13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4" t="n">
        <v>45370</v>
      </c>
      <c r="B55" s="16" t="s">
        <v>378</v>
      </c>
      <c r="C55" s="16" t="s">
        <v>53</v>
      </c>
      <c r="D55" s="16" t="s">
        <v>54</v>
      </c>
      <c r="E55" s="17" t="n">
        <v>260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923</v>
      </c>
      <c r="J55" s="17" t="n">
        <v>76.65</v>
      </c>
      <c r="K55" s="6" t="s">
        <f>=Портфель!F14*Портфель!$Q$13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4" t="n">
        <v>45370</v>
      </c>
      <c r="B56" s="16" t="s">
        <v>378</v>
      </c>
      <c r="C56" s="16" t="s">
        <v>53</v>
      </c>
      <c r="D56" s="16" t="s">
        <v>54</v>
      </c>
      <c r="E56" s="17" t="n">
        <v>400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923</v>
      </c>
      <c r="J56" s="17" t="n">
        <v>76.65</v>
      </c>
      <c r="K56" s="6" t="s">
        <f>=Портфель!F14*Портфель!$Q$13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4" t="n">
        <v>45370</v>
      </c>
      <c r="B57" s="16" t="s">
        <v>378</v>
      </c>
      <c r="C57" s="16" t="s">
        <v>53</v>
      </c>
      <c r="D57" s="16" t="s">
        <v>54</v>
      </c>
      <c r="E57" s="17" t="n">
        <v>650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923</v>
      </c>
      <c r="J57" s="17" t="n">
        <v>76.7</v>
      </c>
      <c r="K57" s="6" t="s">
        <f>=Портфель!F14*Портфель!$Q$13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4" t="n">
        <v>45443</v>
      </c>
      <c r="B58" s="16" t="s">
        <v>378</v>
      </c>
      <c r="C58" s="16" t="s">
        <v>53</v>
      </c>
      <c r="D58" s="16" t="s">
        <v>54</v>
      </c>
      <c r="E58" s="17" t="n">
        <v>120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850</v>
      </c>
      <c r="J58" s="17" t="n">
        <v>77.35</v>
      </c>
      <c r="K58" s="6" t="s">
        <f>=Портфель!F14*Портфель!$Q$13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4" t="n">
        <v>45370</v>
      </c>
      <c r="B59" s="16" t="s">
        <v>378</v>
      </c>
      <c r="C59" s="16" t="s">
        <v>56</v>
      </c>
      <c r="D59" s="16" t="s">
        <v>57</v>
      </c>
      <c r="E59" s="17" t="n">
        <v>6100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923</v>
      </c>
      <c r="J59" s="17" t="n">
        <v>11.93</v>
      </c>
      <c r="K59" s="6" t="s">
        <f>=Портфель!F15*Портфель!$Q$13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4" t="n">
        <v>45370</v>
      </c>
      <c r="B60" s="16" t="s">
        <v>378</v>
      </c>
      <c r="C60" s="16" t="s">
        <v>56</v>
      </c>
      <c r="D60" s="16" t="s">
        <v>57</v>
      </c>
      <c r="E60" s="17" t="n">
        <v>1300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923</v>
      </c>
      <c r="J60" s="17" t="n">
        <v>11.93</v>
      </c>
      <c r="K60" s="6" t="s">
        <f>=Портфель!F15*Портфель!$Q$13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4" t="n">
        <v>45443</v>
      </c>
      <c r="B61" s="16" t="s">
        <v>378</v>
      </c>
      <c r="C61" s="16" t="s">
        <v>56</v>
      </c>
      <c r="D61" s="16" t="s">
        <v>57</v>
      </c>
      <c r="E61" s="17" t="n">
        <v>1000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850</v>
      </c>
      <c r="J61" s="17" t="n">
        <v>9.78</v>
      </c>
      <c r="K61" s="6" t="s">
        <f>=Портфель!F15*Портфель!$Q$13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4" t="n">
        <v>45370</v>
      </c>
      <c r="B62" s="16" t="s">
        <v>378</v>
      </c>
      <c r="C62" s="16" t="s">
        <v>59</v>
      </c>
      <c r="D62" s="16" t="s">
        <v>60</v>
      </c>
      <c r="E62" s="17" t="n">
        <v>18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923</v>
      </c>
      <c r="J62" s="17" t="n">
        <v>7630</v>
      </c>
      <c r="K62" s="6" t="s">
        <f>=Портфель!F16*Портфель!$Q$13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4" t="n">
        <v>45443</v>
      </c>
      <c r="B63" s="16" t="s">
        <v>378</v>
      </c>
      <c r="C63" s="16" t="s">
        <v>59</v>
      </c>
      <c r="D63" s="16" t="s">
        <v>60</v>
      </c>
      <c r="E63" s="17" t="n">
        <v>3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850</v>
      </c>
      <c r="J63" s="17" t="n">
        <v>7096.5</v>
      </c>
      <c r="K63" s="6" t="s">
        <f>=Портфель!F16*Портфель!$Q$13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4" t="n">
        <v>45443</v>
      </c>
      <c r="B64" s="16" t="s">
        <v>378</v>
      </c>
      <c r="C64" s="16" t="s">
        <v>59</v>
      </c>
      <c r="D64" s="16" t="s">
        <v>60</v>
      </c>
      <c r="E64" s="17" t="n">
        <v>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850</v>
      </c>
      <c r="J64" s="17" t="n">
        <v>7091</v>
      </c>
      <c r="K64" s="6" t="s">
        <f>=Портфель!F16*Портфель!$Q$13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4" t="n">
        <v>45446</v>
      </c>
      <c r="B65" s="16" t="s">
        <v>378</v>
      </c>
      <c r="C65" s="16" t="s">
        <v>59</v>
      </c>
      <c r="D65" s="16" t="s">
        <v>60</v>
      </c>
      <c r="E65" s="17" t="n">
        <v>5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847</v>
      </c>
      <c r="J65" s="17" t="n">
        <v>6467.5</v>
      </c>
      <c r="K65" s="6" t="s">
        <f>=Портфель!F16*Портфель!$Q$13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4" t="n">
        <v>45370</v>
      </c>
      <c r="B66" s="16" t="s">
        <v>378</v>
      </c>
      <c r="C66" s="16" t="s">
        <v>62</v>
      </c>
      <c r="D66" s="16" t="s">
        <v>63</v>
      </c>
      <c r="E66" s="17" t="n">
        <v>20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923</v>
      </c>
      <c r="J66" s="17" t="n">
        <v>1716</v>
      </c>
      <c r="K66" s="6" t="s">
        <f>=Портфель!F17*Портфель!$Q$13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4" t="n">
        <v>45370</v>
      </c>
      <c r="B67" s="16" t="s">
        <v>378</v>
      </c>
      <c r="C67" s="16" t="s">
        <v>62</v>
      </c>
      <c r="D67" s="16" t="s">
        <v>63</v>
      </c>
      <c r="E67" s="17" t="n">
        <v>41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923</v>
      </c>
      <c r="J67" s="17" t="n">
        <v>1716.2</v>
      </c>
      <c r="K67" s="6" t="s">
        <f>=Портфель!F17*Портфель!$Q$13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4" t="n">
        <v>45443</v>
      </c>
      <c r="B68" s="16" t="s">
        <v>378</v>
      </c>
      <c r="C68" s="16" t="s">
        <v>62</v>
      </c>
      <c r="D68" s="16" t="s">
        <v>63</v>
      </c>
      <c r="E68" s="17" t="n">
        <v>7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850</v>
      </c>
      <c r="J68" s="17" t="n">
        <v>1790.8</v>
      </c>
      <c r="K68" s="6" t="s">
        <f>=Портфель!F17*Портфель!$Q$13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4" t="n">
        <v>43261</v>
      </c>
      <c r="B69" s="16" t="s">
        <v>378</v>
      </c>
      <c r="C69" s="16" t="s">
        <v>65</v>
      </c>
      <c r="D69" s="16" t="s">
        <v>66</v>
      </c>
      <c r="E69" s="17" t="n">
        <v>50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3033</v>
      </c>
      <c r="J69" s="17" t="n">
        <v>228</v>
      </c>
      <c r="K69" s="6" t="s">
        <f>=Портфель!F18*Портфель!$Q$13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4" t="n">
        <v>44015</v>
      </c>
      <c r="B70" s="16" t="s">
        <v>378</v>
      </c>
      <c r="C70" s="16" t="s">
        <v>65</v>
      </c>
      <c r="D70" s="16" t="s">
        <v>66</v>
      </c>
      <c r="E70" s="17" t="n">
        <v>30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2279</v>
      </c>
      <c r="J70" s="17" t="n">
        <v>210.85</v>
      </c>
      <c r="K70" s="6" t="s">
        <f>=Портфель!F18*Портфель!$Q$13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4" t="n">
        <v>43999</v>
      </c>
      <c r="B71" s="16" t="s">
        <v>378</v>
      </c>
      <c r="C71" s="16" t="s">
        <v>67</v>
      </c>
      <c r="D71" s="16" t="s">
        <v>68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2295</v>
      </c>
      <c r="J71" s="17" t="n">
        <v>50</v>
      </c>
      <c r="K71" s="6" t="s">
        <f>=Портфель!F19*Портфель!$Q$17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4" t="n">
        <v>45443</v>
      </c>
      <c r="B72" s="16" t="s">
        <v>378</v>
      </c>
      <c r="C72" s="16" t="s">
        <v>69</v>
      </c>
      <c r="D72" s="16" t="s">
        <v>70</v>
      </c>
      <c r="E72" s="17" t="n">
        <v>2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850</v>
      </c>
      <c r="J72" s="17" t="n">
        <v>5985</v>
      </c>
      <c r="K72" s="6" t="s">
        <f>=Портфель!F20*Портфель!$Q$13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4" t="n">
        <v>45443</v>
      </c>
      <c r="B73" s="16" t="s">
        <v>378</v>
      </c>
      <c r="C73" s="16" t="s">
        <v>69</v>
      </c>
      <c r="D73" s="16" t="s">
        <v>70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850</v>
      </c>
      <c r="J73" s="17" t="n">
        <v>5987</v>
      </c>
      <c r="K73" s="6" t="s">
        <f>=Портфель!F20*Портфель!$Q$13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4" t="n">
        <v>43497</v>
      </c>
      <c r="B74" s="16" t="s">
        <v>378</v>
      </c>
      <c r="C74" s="16" t="s">
        <v>71</v>
      </c>
      <c r="D74" s="16" t="s">
        <v>72</v>
      </c>
      <c r="E74" s="17" t="n">
        <v>400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2797</v>
      </c>
      <c r="J74" s="17" t="n">
        <v>44</v>
      </c>
      <c r="K74" s="6" t="s">
        <f>=Портфель!F21*Портфель!$Q$13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4" t="n">
        <v>43810</v>
      </c>
      <c r="B75" s="16" t="s">
        <v>378</v>
      </c>
      <c r="C75" s="16" t="s">
        <v>73</v>
      </c>
      <c r="D75" s="16" t="s">
        <v>74</v>
      </c>
      <c r="E75" s="17" t="n">
        <v>10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2484</v>
      </c>
      <c r="J75" s="17" t="n">
        <v>1725</v>
      </c>
      <c r="K75" s="6" t="s">
        <f>=Портфель!F22*Портфель!$Q$13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4" t="n">
        <v>43999</v>
      </c>
      <c r="B76" s="16" t="s">
        <v>378</v>
      </c>
      <c r="C76" s="16" t="s">
        <v>67</v>
      </c>
      <c r="D76" s="16" t="s">
        <v>75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2295</v>
      </c>
      <c r="J76" s="17" t="n">
        <v>62.8</v>
      </c>
      <c r="K76" s="6" t="s">
        <f>=Портфель!F23*Портфель!$Q$13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4" t="n">
        <v>45352</v>
      </c>
      <c r="B77" s="16" t="s">
        <v>378</v>
      </c>
      <c r="C77" s="16" t="s">
        <v>76</v>
      </c>
      <c r="D77" s="16" t="s">
        <v>77</v>
      </c>
      <c r="E77" s="17" t="n">
        <v>-210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941</v>
      </c>
      <c r="J77" s="17" t="n">
        <v>-118.475</v>
      </c>
      <c r="K77" s="6" t="s">
        <f>=Портфель!F24*Портфель!$Q$13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4" t="n">
        <v>45363</v>
      </c>
      <c r="B78" s="16" t="s">
        <v>378</v>
      </c>
      <c r="C78" s="16" t="s">
        <v>78</v>
      </c>
      <c r="D78" s="16" t="s">
        <v>79</v>
      </c>
      <c r="E78" s="17" t="n">
        <v>-5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930</v>
      </c>
      <c r="J78" s="17" t="n">
        <v>-985.4</v>
      </c>
      <c r="K78" s="6" t="s">
        <f>=Портфель!F25*Портфель!$Q$13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4" t="n">
        <v>45363</v>
      </c>
      <c r="B79" s="16" t="s">
        <v>378</v>
      </c>
      <c r="C79" s="16" t="s">
        <v>78</v>
      </c>
      <c r="D79" s="16" t="s">
        <v>79</v>
      </c>
      <c r="E79" s="17" t="n">
        <v>-50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930</v>
      </c>
      <c r="J79" s="17" t="n">
        <v>-985.4</v>
      </c>
      <c r="K79" s="6" t="s">
        <f>=Портфель!F25*Портфель!$Q$13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4" t="n">
        <v>45363</v>
      </c>
      <c r="B80" s="16" t="s">
        <v>378</v>
      </c>
      <c r="C80" s="16" t="s">
        <v>78</v>
      </c>
      <c r="D80" s="16" t="s">
        <v>79</v>
      </c>
      <c r="E80" s="17" t="n">
        <v>-1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930</v>
      </c>
      <c r="J80" s="17" t="n">
        <v>-985.2</v>
      </c>
      <c r="K80" s="6" t="s">
        <f>=Портфель!F25*Портфель!$Q$13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4" t="n">
        <v>45363</v>
      </c>
      <c r="B81" s="16" t="s">
        <v>378</v>
      </c>
      <c r="C81" s="16" t="s">
        <v>78</v>
      </c>
      <c r="D81" s="16" t="s">
        <v>79</v>
      </c>
      <c r="E81" s="17" t="n">
        <v>-8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930</v>
      </c>
      <c r="J81" s="17" t="n">
        <v>-985.2</v>
      </c>
      <c r="K81" s="6" t="s">
        <f>=Портфель!F25*Портфель!$Q$13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4" t="n">
        <v>43521</v>
      </c>
      <c r="B82" s="16" t="s">
        <v>378</v>
      </c>
      <c r="C82" s="16" t="s">
        <v>81</v>
      </c>
      <c r="D82" s="16" t="s">
        <v>83</v>
      </c>
      <c r="E82" s="17" t="n">
        <v>500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2773</v>
      </c>
      <c r="J82" s="17" t="n">
        <v>61.4</v>
      </c>
      <c r="K82" s="6" t="s">
        <f>=Портфель!F27*Портфель!$Q$13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4" t="n">
        <v>44075</v>
      </c>
      <c r="B83" s="16" t="s">
        <v>378</v>
      </c>
      <c r="C83" s="16" t="s">
        <v>85</v>
      </c>
      <c r="D83" s="16" t="s">
        <v>87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2219</v>
      </c>
      <c r="J83" s="17" t="n">
        <v>80593.8588</v>
      </c>
      <c r="K83" s="6" t="s">
        <f>=Портфель!F29*Портфель!G29/100*Портфель!$Q$17+Портфель!H29*Портфель!$Q$13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4"/>
      <c r="B84" s="16"/>
      <c r="C84" s="16"/>
      <c r="D84" s="16"/>
      <c r="E84" s="17"/>
      <c r="F84" s="7"/>
      <c r="G84" s="17"/>
      <c r="H84" s="16"/>
      <c r="I84" s="7"/>
      <c r="J84" s="17"/>
      <c r="K84" s="4" t="s">
        <v>94</v>
      </c>
      <c r="L84" s="8" t="s">
        <f>=SUBTOTAL(109,L2:L83)</f>
      </c>
      <c r="M84" s="8" t="s">
        <f>=SUBTOTAL(109,M2:M83)</f>
      </c>
      <c r="N84" s="8" t="s">
        <f>=MAX(0,M84*0.13)</f>
      </c>
    </row>
  </sheetData>
  <autoFilter ref="A1:O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390</v>
      </c>
      <c r="D1" s="42" t="s">
        <v>391</v>
      </c>
      <c r="E1" s="42" t="s">
        <v>372</v>
      </c>
      <c r="F1" s="42" t="s">
        <v>392</v>
      </c>
      <c r="G1" s="42" t="s">
        <v>369</v>
      </c>
      <c r="H1" s="42" t="s">
        <v>393</v>
      </c>
      <c r="I1" s="42" t="s">
        <v>394</v>
      </c>
      <c r="J1" s="42" t="s">
        <v>395</v>
      </c>
      <c r="K1" s="42" t="s">
        <v>396</v>
      </c>
    </row>
    <row collapsed="false" customFormat="false" customHeight="false" hidden="false" ht="12.1" outlineLevel="0" r="2">
      <c r="A2" s="16" t="s">
        <v>65</v>
      </c>
      <c r="B2" s="16" t="s">
        <v>66</v>
      </c>
      <c r="C2" s="45" t="n">
        <v>43261</v>
      </c>
      <c r="D2" s="46" t="n">
        <v>43886</v>
      </c>
      <c r="E2" s="17" t="n">
        <v>228</v>
      </c>
      <c r="F2" s="17" t="n">
        <v>245</v>
      </c>
      <c r="G2" s="17" t="n">
        <v>50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36</v>
      </c>
      <c r="B3" s="16" t="s">
        <v>37</v>
      </c>
      <c r="C3" s="45" t="n">
        <v>43389</v>
      </c>
      <c r="D3" s="46" t="n">
        <v>43881</v>
      </c>
      <c r="E3" s="17" t="n">
        <v>167.58</v>
      </c>
      <c r="F3" s="17" t="n">
        <v>234</v>
      </c>
      <c r="G3" s="17" t="n">
        <v>100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279</v>
      </c>
      <c r="B4" s="16" t="s">
        <v>380</v>
      </c>
      <c r="C4" s="45" t="n">
        <v>43454</v>
      </c>
      <c r="D4" s="46" t="n">
        <v>44364</v>
      </c>
      <c r="E4" s="17" t="n">
        <v>980</v>
      </c>
      <c r="F4" s="17" t="n">
        <v>1000</v>
      </c>
      <c r="G4" s="17" t="n">
        <v>50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2026-09-28T10:09:45.00Z</dcterms:created>
  <dc:creator>izi-invest.ru</dc:creator>
  <cp:revision>0</cp:revision>
</cp:coreProperties>
</file>