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<sst xmlns="http://schemas.openxmlformats.org/spreadsheetml/2006/main" count="2146" uniqueCount="249">
  <si>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</si>
  <si>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</si>
  <si>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</si>
  <si>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</si>
  <si>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</si>
  <si>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</si>
  <si>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</si>
  <si>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</si>
  <si>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</si>
  <si>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</si>
  <si>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</si>
  <si>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</si>
  <si>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</si>
  <si>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</si>
  <si>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</si>
  <si>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</si>
  <si>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BTBR</t>
  </si>
  <si>
    <t>share</t>
  </si>
  <si>
    <t>iВ2В-РТС</t>
  </si>
  <si>
    <t>RUR</t>
  </si>
  <si>
    <t>AMD</t>
  </si>
  <si>
    <t>RAGR</t>
  </si>
  <si>
    <t>Русагро</t>
  </si>
  <si>
    <t>BYN</t>
  </si>
  <si>
    <t>MOEX</t>
  </si>
  <si>
    <t>МосБиржа</t>
  </si>
  <si>
    <t>CAD</t>
  </si>
  <si>
    <t>X5</t>
  </si>
  <si>
    <t>КЦ ИКС 5</t>
  </si>
  <si>
    <t>CHF</t>
  </si>
  <si>
    <t>GMKN</t>
  </si>
  <si>
    <t>ГМКНорНик</t>
  </si>
  <si>
    <t>CNY</t>
  </si>
  <si>
    <t>YDEX</t>
  </si>
  <si>
    <t>ЯНДЕКС</t>
  </si>
  <si>
    <t>EUR</t>
  </si>
  <si>
    <t>SNGSP</t>
  </si>
  <si>
    <t>Сургнфгз-п</t>
  </si>
  <si>
    <t>GBP</t>
  </si>
  <si>
    <t>IRAO</t>
  </si>
  <si>
    <t>ИнтерРАОао</t>
  </si>
  <si>
    <t>GLD</t>
  </si>
  <si>
    <t>Сумма по акциям:</t>
  </si>
  <si>
    <t>HKD</t>
  </si>
  <si>
    <t>AKMM</t>
  </si>
  <si>
    <t>etf</t>
  </si>
  <si>
    <t>AKMM ETF</t>
  </si>
  <si>
    <t>JPY</t>
  </si>
  <si>
    <t>AKGD</t>
  </si>
  <si>
    <t>AKGD ETF</t>
  </si>
  <si>
    <t>KZT</t>
  </si>
  <si>
    <t>AKPP</t>
  </si>
  <si>
    <t>AKPP ETF</t>
  </si>
  <si>
    <t>Сумма по фондам:</t>
  </si>
  <si>
    <t>SLV</t>
  </si>
  <si>
    <t>RU000A10EMU3</t>
  </si>
  <si>
    <t>bond</t>
  </si>
  <si>
    <t>sГТЛК2P-12</t>
  </si>
  <si>
    <t>2030-03-02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</si>
  <si>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</si>
  <si>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</si>
  <si>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</si>
  <si>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</si>
  <si>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</si>
  <si>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</si>
  <si>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</si>
  <si>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</si>
  <si>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</si>
  <si>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</si>
  <si>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</si>
  <si>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</si>
  <si>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</si>
  <si>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</si>
  <si>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Перевод из АО Альфа-Банк</t>
  </si>
  <si>
    <t>Ввод ДС</t>
  </si>
  <si>
    <t>Купон по RU000A10EMU3 - sГТЛК2P-12 41шт. по 13.36 RUR - налог 71 RUR (данные из БД)</t>
  </si>
  <si>
    <t>Дивиденд по SFIN - ЭсЭфАй ао 1шт. по 172 RUR - налог 22 RUR (данные из БД)</t>
  </si>
  <si>
    <t>Перевод Дивиденды за 2025 г. по акциям ПАО ЭсЭфАй (1-02-56453-P). (Удержан налог 22 руб.) (данные из сделок)</t>
  </si>
  <si>
    <t>Перевод с субсчета 11145819-000</t>
  </si>
  <si>
    <t>Дивиденд по IRAO - ИнтерРАОао 1800шт. по 0.32 RUR - налог 75 RUR (данные из БД)</t>
  </si>
  <si>
    <t>Перевод Дивиденды за 2025 г. по акциям ПАО Интер РАО (1-04-33498-E). (Удержан налог 75 руб.). Эмитентом уменьшена НОБ (данные из сделок)</t>
  </si>
  <si>
    <t>Перевод Дивиденды за 1 кв 2026 г. по акциям ПАО ПРОМОМЕД (1-01-01622-G). (Удержан налог 2 руб.) (данные из сделок)</t>
  </si>
  <si>
    <t>Дивиденд по X5 - КЦ ИКС 5 1шт. по 245 RUR - налог 32 RUR (данные из БД)</t>
  </si>
  <si>
    <t>Дивиденд по MOEX - МосБиржа 20шт. по 19.57 RUR - налог 51 RUR (данные из БД)</t>
  </si>
  <si>
    <t>Перевод Дивиденды за 1 кв 2026 г. по акциям ПАО В2В-РТС (1-01-00001-G). (Удержан налог 9 руб.) (данные из сделок)</t>
  </si>
  <si>
    <t>Дивиденд по SNGSP - Сургнфгз-п 10шт. по 0.85 RUR - налог 1 RUR (данные из БД)</t>
  </si>
  <si>
    <t>Дивиденд по TRNFP - Транснф ап 3шт. по 204.17 RUR - налог 80 RUR (данные из БД)</t>
  </si>
  <si>
    <t>Дивиденд по VTBR - ВТБ ао 50шт. по 9.71 RUR - налог 63 RUR (данные из БД)</t>
  </si>
  <si>
    <t>Перевод Дивиденды за 2025 г. по акциям ПАО Корпоративный центр ИКС 5 (1-01-16812-A). (Удержан налог 32 руб.) (данные из сделок)</t>
  </si>
  <si>
    <t>Перевод Дивиденды за 2025 г. по акциям ПАО Московская Биржа (1-05-08443-H). (Удержан налог 51 руб.). Эмитентом уменьшена НОБ (данные из сделок)</t>
  </si>
  <si>
    <t>Перевод Дивиденды за 2025 г. по акциям ПАО Транснефть (2-01-00206-A). (Удержан налог 74 руб.). Эмитентом уменьшена НОБ (данные из сделок)</t>
  </si>
  <si>
    <t>Перевод Дивиденды за 2025 г. по акциям Банк ВТБ (ПАО) (10401000B). (Удержан налог 62 руб.). Эмитентом уменьшена НОБ (данные из сделок)</t>
  </si>
  <si>
    <t>Дивиденд по RAGR - Русагро 105шт. по 16.48 RUR - налог 225 RUR (данные из БД)</t>
  </si>
  <si>
    <t>Перевод Дивиденды по итогам прошлых лет по сост. на 06.08.2026 по акциям ПАО Группа Русагро. (1-01-14044-A). (Удержан налог 225  (данные из сделок)</t>
  </si>
  <si>
    <t>Купон по RU000A10EMU3 - sГТЛК2P-12 42шт. по 13.36 RUR - налог 73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</si>
  <si>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</si>
  <si>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</si>
  <si>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</si>
  <si>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</si>
  <si>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</si>
  <si>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При сроке расчёта менее 1 года, последняя дата принимается как первая +1 год. Это уменьшает расчётное значение, но позволяет избежать неадекватно больших цифр при маленьких сроках.</t>
  </si>
  <si>
    <t>buy</t>
  </si>
  <si>
    <t>Стоимость сейчас</t>
  </si>
  <si>
    <t>sell</t>
  </si>
  <si>
    <t>Полный доход</t>
  </si>
  <si>
    <t>NLMK</t>
  </si>
  <si>
    <t>TRNFP</t>
  </si>
  <si>
    <t>VTBR</t>
  </si>
  <si>
    <t>ELMT</t>
  </si>
  <si>
    <t>HYDR</t>
  </si>
  <si>
    <t>VKCO</t>
  </si>
  <si>
    <t>PRMD</t>
  </si>
  <si>
    <t>RENI</t>
  </si>
  <si>
    <t>FLOT</t>
  </si>
  <si>
    <t>SFIN</t>
  </si>
  <si>
    <t>MAGN</t>
  </si>
  <si>
    <t>GAZP</t>
  </si>
  <si>
    <t>BTBR
iВ2В-РТС</t>
  </si>
  <si>
    <t>RAGR
Русагро</t>
  </si>
  <si>
    <t>MOEX
МосБиржа</t>
  </si>
  <si>
    <t>X5
КЦ ИКС 5</t>
  </si>
  <si>
    <t>GMKN
ГМКНорНик</t>
  </si>
  <si>
    <t>YDEX
ЯНДЕКС</t>
  </si>
  <si>
    <t>SNGSP
Сургнфгз-п</t>
  </si>
  <si>
    <t>IRAO
ИнтерРАОао</t>
  </si>
  <si>
    <t>AKMM
AKMM ETF</t>
  </si>
  <si>
    <t>AKGD
AKGD ETF</t>
  </si>
  <si>
    <t>AKPP
AKPP ETF</t>
  </si>
  <si>
    <t>RU000A10EMU3
sГТЛК2P-12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</si>
  <si>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</si>
  <si>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</si>
  <si>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</si>
  <si>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</si>
  <si>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</si>
  <si>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</si>
  <si>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</si>
  <si>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</si>
  <si>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ПАО "НЛМК" ао</t>
  </si>
  <si>
    <t>"Интер РАО" ПАО ао</t>
  </si>
  <si>
    <t>Транснефть ПАО акц.пр.</t>
  </si>
  <si>
    <t>Группа Русагро</t>
  </si>
  <si>
    <t>ПАО Московская Биржа</t>
  </si>
  <si>
    <t>ао ПАО Банк ВТБ</t>
  </si>
  <si>
    <t>Сургутнефтегаз ПАО ап</t>
  </si>
  <si>
    <t>Элемент</t>
  </si>
  <si>
    <t>ПАО "РусГидро"</t>
  </si>
  <si>
    <t>Международная компания ПАО ВК</t>
  </si>
  <si>
    <t>ПРОМОМЕД</t>
  </si>
  <si>
    <t>ГТЛК БО 002P-12</t>
  </si>
  <si>
    <t>Ренессанс Страхование ао</t>
  </si>
  <si>
    <t>Совкомфлот ао</t>
  </si>
  <si>
    <t>commission</t>
  </si>
  <si>
    <t>Комиссия  Банка по исполнению расчетов на ФР (МБ и СПБ) за 01.04.2026 (ставка по тарифу 0,02%).</t>
  </si>
  <si>
    <t>Комиссия  Банка по исполнению расчетов на ФР (МБ и СПБ) за 07.04.2026 (ставка по тарифу 0,02%).</t>
  </si>
  <si>
    <t>Комиссия  Банка по исполнению расчетов на ФР (МБ и СПБ) за 14.04.2026 (ставка по тарифу 0,02%).</t>
  </si>
  <si>
    <t>В2В-РТС</t>
  </si>
  <si>
    <t>Комиссия  Банка по исполнению расчетов на ФР (МБ и СПБ) за 17.04.2026 (ставка по тарифу 0,02%).</t>
  </si>
  <si>
    <t>ЭсЭфАй ПАО ао</t>
  </si>
  <si>
    <t>Комиссия  Банка по исполнению расчетов на ФР (МБ и СПБ) за 20.04.2026 (ставка по тарифу 0,02%).</t>
  </si>
  <si>
    <t>Комиссия  Банка по исполнению расчетов на ФР (МБ и СПБ) за 21.04.2026 (ставка по тарифу 0,02%).</t>
  </si>
  <si>
    <t>Комиссия  Банка по исполнению расчетов на ФР (МБ и СПБ) за 05.05.2026 (ставка по тарифу 0,02%).</t>
  </si>
  <si>
    <t>"Магнитогорск.мет.комб" ПАО ао</t>
  </si>
  <si>
    <t>"Газпром" (ПАО) ао</t>
  </si>
  <si>
    <t>Комиссия  Банка по исполнению расчетов на ФР (МБ и СПБ) за 12.05.2026 (ставка по тарифу 0,02%).</t>
  </si>
  <si>
    <t>dohod</t>
  </si>
  <si>
    <t>Перевод Дивиденды за 2025 г. по акциям ПАО ЭсЭфАй (1-02-56453-P). (Удержан налог 22 руб.)</t>
  </si>
  <si>
    <t>Комиссия  Банка по исполнению расчетов на ФР (МБ и СПБ) за 19.05.2026 (ставка по тарифу 0,02%).</t>
  </si>
  <si>
    <t>Комиссия  Банка по исполнению расчетов на ФР (МБ и СПБ) за 27.05.2026 (ставка по тарифу 0,02%).</t>
  </si>
  <si>
    <t>Корпоративный центр ИКС 5</t>
  </si>
  <si>
    <t>Комиссия  Банка по исполнению расчетов на ФР (МБ и СПБ) за 02.06.2026 (ставка по тарифу 0,02%).</t>
  </si>
  <si>
    <t>Комиссия  Банка по исполнению расчетов на ФР (МБ и СПБ) за 09.06.2026 (ставка по тарифу 0,02%).</t>
  </si>
  <si>
    <t>Перевод Дивиденды за 2025 г. по акциям ПАО Интер РАО (1-04-33498-E). (Удержан налог 75 руб.). Эмитентом уменьшена НОБ</t>
  </si>
  <si>
    <t>Перевод Дивиденды за 1 кв 2026 г. по акциям ПАО ПРОМОМЕД (1-01-01622-G). (Удержан налог 2 руб.)</t>
  </si>
  <si>
    <t>Комиссия  Банка по исполнению расчетов на ФР (МБ и СПБ) за 25.06.2026 (ставка по тарифу 0,02%).</t>
  </si>
  <si>
    <t>Комиссия  Банка по исполнению расчетов на ФР (МБ и СПБ) за 26.06.2026 (ставка по тарифу 0,02%).</t>
  </si>
  <si>
    <t>Комиссия  Банка по исполнению расчетов на ФР (МБ и СПБ) за 07.07.2026 (ставка по тарифу 0,02%).</t>
  </si>
  <si>
    <t>Комиссия  Банка по исполнению расчетов на ФР (МБ и СПБ) за 13.07.2026 (ставка по тарифу 0,02%).</t>
  </si>
  <si>
    <t>Перевод Дивиденды за 1 кв 2026 г. по акциям ПАО В2В-РТС (1-01-00001-G). (Удержан налог 9 руб.)</t>
  </si>
  <si>
    <t>Комиссия  Банка по исполнению расчетов на ФР (МБ и СПБ) за 17.07.2026 (ставка по тарифу 0,02%).</t>
  </si>
  <si>
    <t>Перевод Дивиденды за 2025 г. по акциям ПАО Корпоративный центр ИКС 5 (1-01-16812-A). (Удержан налог 32 руб.)</t>
  </si>
  <si>
    <t>Комиссия  Банка по исполнению расчетов на ФР (МБ и СПБ) за 21.07.2026 (ставка по тарифу 0,02%).</t>
  </si>
  <si>
    <t>Перевод Дивиденды за 2025 г. по акциям ПАО Московская Биржа (1-05-08443-H). (Удержан налог 51 руб.). Эмитентом уменьшена НОБ</t>
  </si>
  <si>
    <t>Комиссия  Банка по исполнению расчетов на ФР (МБ и СПБ) за 23.07.2026 (ставка по тарифу 0,02%).</t>
  </si>
  <si>
    <t>МКПАО ЯНДЕКС</t>
  </si>
  <si>
    <t>yield</t>
  </si>
  <si>
    <t>Перевод Выплата по поручению клиента в рамках Акция в подарок в соответствии с Правилами проведения акции.</t>
  </si>
  <si>
    <t>Комиссия  Банка по исполнению расчетов на ФР (МБ и СПБ) за 30.07.2026 (ставка по тарифу 0,02%).</t>
  </si>
  <si>
    <t>Перевод Дивиденды за 2025 г. по акциям ПАО Транснефть (2-01-00206-A). (Удержан налог 74 руб.). Эмитентом уменьшена НОБ</t>
  </si>
  <si>
    <t>Перевод Дивиденды за 2025 г. по акциям Банк ВТБ (ПАО) (10401000B). (Удержан налог 62 руб.). Эмитентом уменьшена НОБ</t>
  </si>
  <si>
    <t>Комиссия  Банка по исполнению расчетов на ФР (МБ и СПБ) за 04.08.2026 (ставка по тарифу 0,02%).</t>
  </si>
  <si>
    <t>Комиссия  Банка по исполнению расчетов на ФР (МБ и СПБ) за 06.08.2026 (ставка по тарифу 0,02%).</t>
  </si>
  <si>
    <t>Перевод Дивиденды по итогам прошлых лет по сост. на 06.08.2026 по акциям ПАО Группа Русагро. (1-01-14044-A). (Удержан налог 225 </t>
  </si>
  <si>
    <t>Комиссия  Банка по исполнению расчетов на ФР (МБ и СПБ) за 11.08.2026 (ставка по тарифу 0,02%).</t>
  </si>
  <si>
    <t>Комиссия  Банка по исполнению расчетов на ФР (МБ и СПБ) за 12.08.2026 (ставка по тарифу 0,02%).</t>
  </si>
  <si>
    <t>Комиссия  Банка по исполнению расчетов на ФР (МБ и СПБ) за 18.08.2026 (ставка по тарифу 0,02%).</t>
  </si>
  <si>
    <t>Комиссия  Банка по исполнению расчетов на ФР (МБ и СПБ) за 20.08.2026 (ставка по тарифу 0,02%).</t>
  </si>
  <si>
    <t>Комиссия  Банка по исполнению расчетов на ФР (МБ и СПБ) за 21.08.2026 (ставка по тарифу 0,02%).</t>
  </si>
  <si>
    <t>Комиссия  Банка по исполнению расчетов на ФР (МБ и СПБ) за 26.08.2026 (ставка по тарифу 0,02%).</t>
  </si>
  <si>
    <t>repo</t>
  </si>
  <si>
    <t>Убыток от сделок РЕПО -0 RUR</t>
  </si>
  <si>
    <t>Комиссия  Банка по исполнению расчетов на ФР (МБ и СПБ) за 07.09.2026 (ставка по тарифу 0,02%).</t>
  </si>
  <si>
    <t>Комиссия  Банка по исполнению расчетов на ФР (МБ и СПБ) за 09.09.2026 (ставка по тарифу 0,02%).</t>
  </si>
  <si>
    <t>ГМК "Нор.Никель" ПАО ао</t>
  </si>
  <si>
    <t>БПИФ Альфа Денежный рынок</t>
  </si>
  <si>
    <t>БПИФ Альфа Капитал Золото</t>
  </si>
  <si>
    <t>БПИФ Альфа Платина-Палладий</t>
  </si>
  <si>
    <t>Комиссия  Банка по исполнению расчетов на ФР (МБ и СПБ) за 15.09.2026 (ставка по тарифу 0,02%).</t>
  </si>
  <si>
    <t>Комиссия  Банка по исполнению расчетов на ФР (МБ и СПБ) за 16.09.2026 (ставка по тарифу 0,02%).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</si>
  <si>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</si>
  <si>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</si>
  <si>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</si>
  <si>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</si>
  <si>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</si>
  <si>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</si>
  <si>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</si>
  <si>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</si>
  <si>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</si>
  <si>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</si>
  <si>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</si>
  <si>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Альфа брокер</t>
  </si>
  <si>
    <t>ЭсЭфАй ао</t>
  </si>
  <si>
    <t>Транснф ап</t>
  </si>
  <si>
    <t>ВТБ ао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</si>
  <si>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</si>
  <si>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</si>
  <si>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</si>
  <si>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</si>
  <si>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</si>
  <si>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</si>
  <si>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</si>
  <si>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</si>
  <si>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</si>
  <si>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</si>
  <si>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</si>
  <si>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</si>
  <si>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</si>
  <si>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</si>
  <si>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</si>
  <si>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</si>
  <si>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</si>
  <si>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НЛМК ао</t>
  </si>
  <si>
    <t>iЭлемент</t>
  </si>
  <si>
    <t>РусГидро</t>
  </si>
  <si>
    <t>МКПАО "ВК"</t>
  </si>
  <si>
    <t>iПРОМОМЕД</t>
  </si>
  <si>
    <t>Ренессанс</t>
  </si>
  <si>
    <t>Совкомфлот</t>
  </si>
  <si>
    <t>ММК</t>
  </si>
  <si>
    <t>ГАЗПРОМ ао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</si>
</sst>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138</v>
      </c>
      <c r="F2" s="6" t="n">
        <v>124.68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0.0568</v>
      </c>
      <c r="L2" s="6" t="n">
        <v>119.98</v>
      </c>
      <c r="M2" s="17" t="n">
        <v>9.84</v>
      </c>
      <c r="N2" s="16"/>
      <c r="O2" s="16" t="s">
        <v>20</v>
      </c>
      <c r="P2" s="17" t="n">
        <v>0.238025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244</v>
      </c>
      <c r="F3" s="6" t="n">
        <v>68.76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-0.1937</v>
      </c>
      <c r="L3" s="6" t="n">
        <v>85.38</v>
      </c>
      <c r="M3" s="17" t="n">
        <v>9.6</v>
      </c>
      <c r="N3" s="16"/>
      <c r="O3" s="16" t="s">
        <v>23</v>
      </c>
      <c r="P3" s="17" t="n">
        <v>27.87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110</v>
      </c>
      <c r="F4" s="6" t="n">
        <v>148.15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-0.0792</v>
      </c>
      <c r="L4" s="6" t="n">
        <v>158.39</v>
      </c>
      <c r="M4" s="17" t="n">
        <v>9.32</v>
      </c>
      <c r="N4" s="16"/>
      <c r="O4" s="16" t="s">
        <v>26</v>
      </c>
      <c r="P4" s="17" t="n">
        <v>60.406933523946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9</v>
      </c>
      <c r="F5" s="6" t="n">
        <v>1796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-0.0646</v>
      </c>
      <c r="L5" s="6" t="n">
        <v>1913.66</v>
      </c>
      <c r="M5" s="17" t="n">
        <v>9.24</v>
      </c>
      <c r="N5" s="16"/>
      <c r="O5" s="16" t="s">
        <v>29</v>
      </c>
      <c r="P5" s="17" t="n">
        <v>102.3983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120</v>
      </c>
      <c r="F6" s="6" t="n">
        <v>129.86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-0.0033</v>
      </c>
      <c r="L6" s="6" t="n">
        <v>130.28</v>
      </c>
      <c r="M6" s="17" t="n">
        <v>8.91</v>
      </c>
      <c r="N6" s="16"/>
      <c r="O6" s="16" t="s">
        <v>32</v>
      </c>
      <c r="P6" s="17" t="n">
        <v>12.5788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4</v>
      </c>
      <c r="F7" s="6" t="n">
        <v>3756.5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-0.0034</v>
      </c>
      <c r="L7" s="6" t="n">
        <v>3768.72</v>
      </c>
      <c r="M7" s="17" t="n">
        <v>8.59</v>
      </c>
      <c r="N7" s="16"/>
      <c r="O7" s="16" t="s">
        <v>35</v>
      </c>
      <c r="P7" s="17" t="n">
        <v>97.4984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</v>
      </c>
      <c r="F8" s="6" t="n">
        <v>41.155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-0.0825</v>
      </c>
      <c r="L8" s="6" t="n">
        <v>46.71</v>
      </c>
      <c r="M8" s="17" t="n">
        <v>0.24</v>
      </c>
      <c r="N8" s="16"/>
      <c r="O8" s="16" t="s">
        <v>38</v>
      </c>
      <c r="P8" s="17" t="n">
        <v>113.6988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100</v>
      </c>
      <c r="F9" s="6" t="n">
        <v>2.3705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-0.4546</v>
      </c>
      <c r="L9" s="6" t="n">
        <v>2.45</v>
      </c>
      <c r="M9" s="17" t="n">
        <v>0.14</v>
      </c>
      <c r="N9" s="16"/>
      <c r="O9" s="16" t="s">
        <v>41</v>
      </c>
      <c r="P9" s="17" t="n">
        <v>11850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=SUM(J2:J9)</f>
      </c>
      <c r="K10" s="4"/>
      <c r="L10" s="4"/>
      <c r="M10" s="10" t="s">
        <f>=J10/J19</f>
      </c>
      <c r="N10" s="16"/>
      <c r="O10" s="16" t="s">
        <v>43</v>
      </c>
      <c r="P10" s="17" t="n">
        <v>10.771</v>
      </c>
      <c r="Q10" s="6" t="s">
        <f>=P10/$P$13</f>
      </c>
    </row>
    <row collapsed="false" customFormat="false" customHeight="false" hidden="false" ht="12.1" outlineLevel="0" r="11">
      <c r="A11" s="16" t="s">
        <v>44</v>
      </c>
      <c r="B11" s="16" t="s">
        <v>45</v>
      </c>
      <c r="C11" s="16" t="s">
        <v>46</v>
      </c>
      <c r="D11" s="16" t="s">
        <v>19</v>
      </c>
      <c r="E11" s="7" t="n">
        <v>126</v>
      </c>
      <c r="F11" s="6" t="n">
        <v>177.86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0.0019</v>
      </c>
      <c r="L11" s="6" t="n">
        <v>177.52</v>
      </c>
      <c r="M11" s="17" t="n">
        <v>12.82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45</v>
      </c>
      <c r="C12" s="16" t="s">
        <v>49</v>
      </c>
      <c r="D12" s="16" t="s">
        <v>19</v>
      </c>
      <c r="E12" s="7" t="n">
        <v>1</v>
      </c>
      <c r="F12" s="6" t="n">
        <v>263.5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0.0242</v>
      </c>
      <c r="L12" s="6" t="n">
        <v>257.29</v>
      </c>
      <c r="M12" s="17" t="n">
        <v>0.15</v>
      </c>
      <c r="N12" s="16"/>
      <c r="O12" s="16" t="s">
        <v>50</v>
      </c>
      <c r="P12" s="17" t="n">
        <v>0.192725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45</v>
      </c>
      <c r="C13" s="16" t="s">
        <v>52</v>
      </c>
      <c r="D13" s="16" t="s">
        <v>19</v>
      </c>
      <c r="E13" s="7" t="n">
        <v>1</v>
      </c>
      <c r="F13" s="6" t="n">
        <v>144.7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0.0185</v>
      </c>
      <c r="L13" s="6" t="n">
        <v>142.08</v>
      </c>
      <c r="M13" s="17" t="n">
        <v>0.08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=SUM(J11:J13)</f>
      </c>
      <c r="K14" s="4"/>
      <c r="L14" s="4"/>
      <c r="M14" s="10" t="s">
        <f>=J14/J19</f>
      </c>
      <c r="N14" s="16"/>
      <c r="O14" s="16" t="s">
        <v>54</v>
      </c>
      <c r="P14" s="17" t="n">
        <v>175.05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55</v>
      </c>
      <c r="F15" s="6" t="n">
        <v>98.67</v>
      </c>
      <c r="G15" s="17" t="n">
        <v>1000</v>
      </c>
      <c r="H15" s="6" t="n">
        <v>0.89</v>
      </c>
      <c r="I15" s="16" t="s">
        <v>58</v>
      </c>
      <c r="J15" s="6" t="s">
        <f>=E15*((F15/100*G15)*Портфель!$Q$13 + H15*Портфель!$Q$13) </f>
      </c>
      <c r="K15" s="9" t="n">
        <v>0.0383</v>
      </c>
      <c r="L15" s="6" t="n">
        <v>998.1</v>
      </c>
      <c r="M15" s="17" t="n">
        <v>31.07</v>
      </c>
      <c r="N15" s="16"/>
      <c r="O15" s="16" t="s">
        <v>59</v>
      </c>
      <c r="P15" s="17" t="n">
        <v>1.766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=SUM(J15:J15)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19</v>
      </c>
      <c r="E17" s="7" t="n">
        <v>4.83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63</v>
      </c>
      <c r="P17" s="17" t="n">
        <v>84.5093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64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65</v>
      </c>
      <c r="I19" s="4"/>
      <c r="J19" s="5" t="s">
        <f>=J10+J14+J16+J18</f>
      </c>
      <c r="K19" s="17"/>
      <c r="L19" s="6"/>
      <c r="M19" s="17"/>
      <c r="N19" s="16"/>
      <c r="O19" s="16"/>
      <c r="P19" s="17"/>
      <c r="Q19" s="17"/>
    </row>
  </sheetData>
  <mergeCells>
    <mergeCell ref="H10:I10"/>
    <mergeCell ref="H14:I14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66</v>
      </c>
      <c r="B1" s="18" t="s">
        <v>9</v>
      </c>
      <c r="C1" s="18" t="s">
        <v>67</v>
      </c>
      <c r="D1" s="18" t="s">
        <v>68</v>
      </c>
      <c r="E1" s="18" t="s">
        <v>69</v>
      </c>
      <c r="F1" s="18" t="s">
        <v>70</v>
      </c>
      <c r="G1" s="18" t="s">
        <v>71</v>
      </c>
      <c r="H1" s="18" t="s">
        <v>72</v>
      </c>
    </row>
    <row collapsed="false" customFormat="false" customHeight="false" hidden="false" ht="12.1" outlineLevel="0" r="2">
      <c r="A2" s="13" t="n">
        <v>46077.459814815</v>
      </c>
      <c r="B2" s="6" t="n">
        <v>1200</v>
      </c>
      <c r="C2" s="16" t="s">
        <v>73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46077.901006944</v>
      </c>
      <c r="B3" s="6" t="n">
        <v>22610.68</v>
      </c>
      <c r="C3" s="16" t="s">
        <v>73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46083.775428241</v>
      </c>
      <c r="B4" s="6" t="n">
        <v>2000</v>
      </c>
      <c r="C4" s="16" t="s">
        <v>73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46090</v>
      </c>
      <c r="B5" s="6" t="n">
        <v>170</v>
      </c>
      <c r="C5" s="16" t="s">
        <v>73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46098.772199074</v>
      </c>
      <c r="B6" s="6" t="n">
        <v>150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46099.928634259</v>
      </c>
      <c r="B7" s="6" t="n">
        <v>733</v>
      </c>
      <c r="C7" s="16" t="s">
        <v>73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46104</v>
      </c>
      <c r="B8" s="6" t="n">
        <v>55363.48</v>
      </c>
      <c r="C8" s="16" t="s">
        <v>74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46104.418946759</v>
      </c>
      <c r="B9" s="6" t="n">
        <v>1714.73</v>
      </c>
      <c r="C9" s="16" t="s">
        <v>73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46105</v>
      </c>
      <c r="B10" s="6" t="n">
        <v>10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46111.682256944</v>
      </c>
      <c r="B11" s="6" t="n">
        <v>82</v>
      </c>
      <c r="C11" s="16" t="s">
        <v>73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46113</v>
      </c>
      <c r="B12" s="6" t="n">
        <v>109.32</v>
      </c>
      <c r="C12" s="16" t="s">
        <v>73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46113.842106481</v>
      </c>
      <c r="B13" s="6" t="n">
        <v>1</v>
      </c>
      <c r="C13" s="16" t="s">
        <v>73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46118.601574074</v>
      </c>
      <c r="B14" s="6" t="n">
        <v>1700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46118.602766204</v>
      </c>
      <c r="B15" s="6" t="n">
        <v>250</v>
      </c>
      <c r="C15" s="16" t="s">
        <v>73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46125</v>
      </c>
      <c r="B16" s="6" t="n">
        <v>1000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46127.614664352</v>
      </c>
      <c r="B17" s="6" t="n">
        <v>1200</v>
      </c>
      <c r="C17" s="16" t="s">
        <v>73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46129.634618056</v>
      </c>
      <c r="B18" s="6" t="n">
        <v>1200</v>
      </c>
      <c r="C18" s="16" t="s">
        <v>73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46132.506828704</v>
      </c>
      <c r="B19" s="6" t="n">
        <v>1600</v>
      </c>
      <c r="C19" s="16" t="s">
        <v>73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46132.602118056</v>
      </c>
      <c r="B20" s="6" t="n">
        <v>965</v>
      </c>
      <c r="C20" s="16" t="s">
        <v>73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46134</v>
      </c>
      <c r="B21" s="6" t="n">
        <v>-476.76</v>
      </c>
      <c r="C21" s="16" t="s">
        <v>75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46134.5309375</v>
      </c>
      <c r="B22" s="6" t="n">
        <v>10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46143.563541667</v>
      </c>
      <c r="B23" s="6" t="n">
        <v>118.46</v>
      </c>
      <c r="C23" s="16" t="s">
        <v>73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46152</v>
      </c>
      <c r="B24" s="6" t="n">
        <v>500</v>
      </c>
      <c r="C24" s="16" t="s">
        <v>73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46153</v>
      </c>
      <c r="B25" s="6" t="n">
        <v>1300</v>
      </c>
      <c r="C25" s="16" t="s">
        <v>73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46157</v>
      </c>
      <c r="B26" s="6" t="n">
        <v>-150</v>
      </c>
      <c r="C26" s="16" t="s">
        <v>76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46160</v>
      </c>
      <c r="B27" s="6" t="n">
        <v>816</v>
      </c>
      <c r="C27" s="16" t="s">
        <v>73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46161.500381944</v>
      </c>
      <c r="B28" s="6" t="n">
        <v>150</v>
      </c>
      <c r="C28" s="16" t="s">
        <v>77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46164</v>
      </c>
      <c r="B29" s="6" t="n">
        <v>-476.76</v>
      </c>
      <c r="C29" s="16" t="s">
        <v>75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46168.923333333</v>
      </c>
      <c r="B30" s="6" t="n">
        <v>1000</v>
      </c>
      <c r="C30" s="16" t="s">
        <v>73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46174.475081019</v>
      </c>
      <c r="B31" s="6" t="n">
        <v>9297.96</v>
      </c>
      <c r="C31" s="16" t="s">
        <v>78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46181.552453704</v>
      </c>
      <c r="B32" s="6" t="n">
        <v>40</v>
      </c>
      <c r="C32" s="16" t="s">
        <v>73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46182</v>
      </c>
      <c r="B33" s="6" t="n">
        <v>-503.57</v>
      </c>
      <c r="C33" s="16" t="s">
        <v>79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46194</v>
      </c>
      <c r="B34" s="6" t="n">
        <v>-476.76</v>
      </c>
      <c r="C34" s="16" t="s">
        <v>75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46197.535173611</v>
      </c>
      <c r="B35" s="6" t="n">
        <v>503.56</v>
      </c>
      <c r="C35" s="16" t="s">
        <v>80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46198.510740741</v>
      </c>
      <c r="B36" s="6" t="n">
        <v>14</v>
      </c>
      <c r="C36" s="16" t="s">
        <v>81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46207.877418981</v>
      </c>
      <c r="B37" s="6" t="n">
        <v>1000</v>
      </c>
      <c r="C37" s="16" t="s">
        <v>73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46209.91650463</v>
      </c>
      <c r="B38" s="6" t="n">
        <v>200</v>
      </c>
      <c r="C38" s="16" t="s">
        <v>73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46210</v>
      </c>
      <c r="B39" s="6" t="n">
        <v>-213</v>
      </c>
      <c r="C39" s="16" t="s">
        <v>82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46212</v>
      </c>
      <c r="B40" s="6" t="n">
        <v>-340.4</v>
      </c>
      <c r="C40" s="16" t="s">
        <v>83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46213.443912037</v>
      </c>
      <c r="B41" s="6" t="n">
        <v>1049</v>
      </c>
      <c r="C41" s="16" t="s">
        <v>73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46218.4728125</v>
      </c>
      <c r="B42" s="6" t="n">
        <v>63.66</v>
      </c>
      <c r="C42" s="16" t="s">
        <v>84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46219</v>
      </c>
      <c r="B43" s="6" t="n">
        <v>-7.5</v>
      </c>
      <c r="C43" s="16" t="s">
        <v>85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46219</v>
      </c>
      <c r="B44" s="6" t="n">
        <v>1000</v>
      </c>
      <c r="C44" s="16" t="s">
        <v>73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46223</v>
      </c>
      <c r="B45" s="6" t="n">
        <v>-532.51</v>
      </c>
      <c r="C45" s="16" t="s">
        <v>86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46223</v>
      </c>
      <c r="B46" s="6" t="n">
        <v>-422.5</v>
      </c>
      <c r="C46" s="16" t="s">
        <v>87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46223.489988426</v>
      </c>
      <c r="B47" s="6" t="n">
        <v>213</v>
      </c>
      <c r="C47" s="16" t="s">
        <v>88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46224</v>
      </c>
      <c r="B48" s="6" t="n">
        <v>-476.76</v>
      </c>
      <c r="C48" s="16" t="s">
        <v>75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46225.55568287</v>
      </c>
      <c r="B49" s="6" t="n">
        <v>1984.95</v>
      </c>
      <c r="C49" s="16" t="s">
        <v>78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46226.507337963</v>
      </c>
      <c r="B50" s="6" t="n">
        <v>340.4</v>
      </c>
      <c r="C50" s="16" t="s">
        <v>89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46227.677523148</v>
      </c>
      <c r="B51" s="6" t="n">
        <v>1000</v>
      </c>
      <c r="C51" s="16" t="s">
        <v>73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46232.596458333</v>
      </c>
      <c r="B52" s="6" t="n">
        <v>1759.13</v>
      </c>
      <c r="C52" s="16" t="s">
        <v>73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46238.517893519</v>
      </c>
      <c r="B53" s="6" t="n">
        <v>538.51</v>
      </c>
      <c r="C53" s="16" t="s">
        <v>90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46238.722604167</v>
      </c>
      <c r="B54" s="6" t="n">
        <v>423.5</v>
      </c>
      <c r="C54" s="16" t="s">
        <v>91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46238.920243056</v>
      </c>
      <c r="B55" s="6" t="n">
        <v>1000</v>
      </c>
      <c r="C55" s="16" t="s">
        <v>73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46240</v>
      </c>
      <c r="B56" s="6" t="n">
        <v>-1505.4</v>
      </c>
      <c r="C56" s="16" t="s">
        <v>92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46244.50775463</v>
      </c>
      <c r="B57" s="6" t="n">
        <v>1517.07</v>
      </c>
      <c r="C57" s="16" t="s">
        <v>73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46244.615949074</v>
      </c>
      <c r="B58" s="6" t="n">
        <v>1780</v>
      </c>
      <c r="C58" s="16" t="s">
        <v>73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46245.486493056</v>
      </c>
      <c r="B59" s="6" t="n">
        <v>1505.4</v>
      </c>
      <c r="C59" s="16" t="s">
        <v>93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46251</v>
      </c>
      <c r="B60" s="6" t="n">
        <v>4889.23</v>
      </c>
      <c r="C60" s="16" t="s">
        <v>73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46254</v>
      </c>
      <c r="B61" s="6" t="n">
        <v>-488.12</v>
      </c>
      <c r="C61" s="16" t="s">
        <v>94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46259.768020833</v>
      </c>
      <c r="B62" s="6" t="n">
        <v>300</v>
      </c>
      <c r="C62" s="16" t="s">
        <v>73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46259.769872685</v>
      </c>
      <c r="B63" s="6" t="n">
        <v>142.39</v>
      </c>
      <c r="C63" s="16" t="s">
        <v>73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46269</v>
      </c>
      <c r="B64" s="6" t="n">
        <v>1000</v>
      </c>
      <c r="C64" s="16" t="s">
        <v>73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46269.458043981</v>
      </c>
      <c r="B65" s="6" t="n">
        <v>900</v>
      </c>
      <c r="C65" s="16" t="s">
        <v>73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46273.434212963</v>
      </c>
      <c r="B66" s="6" t="n">
        <v>5699.78</v>
      </c>
      <c r="C66" s="16" t="s">
        <v>73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46279.444363426</v>
      </c>
      <c r="B67" s="6" t="n">
        <v>28431.29</v>
      </c>
      <c r="C67" s="16" t="s">
        <v>73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46279.859259259</v>
      </c>
      <c r="B68" s="6" t="n">
        <v>994.02</v>
      </c>
      <c r="C68" s="16" t="s">
        <v>73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46280</v>
      </c>
      <c r="B69" s="6" t="n">
        <v>28530.18</v>
      </c>
      <c r="C69" s="16" t="s">
        <v>73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46280.473298611</v>
      </c>
      <c r="B70" s="6" t="n">
        <v>200</v>
      </c>
      <c r="C70" s="16" t="s">
        <v>73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2" t="n">
        <v>46442</v>
      </c>
      <c r="B71" s="5" t="n">
        <v>-174842.42</v>
      </c>
      <c r="C71" s="14" t="s">
        <v>95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/>
      <c r="B72" s="9" t="s">
        <f>=XIRR(B2:B71,A2:A71)</f>
      </c>
      <c r="C72" s="16" t="s">
        <v>96</v>
      </c>
      <c r="D72" s="16"/>
      <c r="E72" s="16"/>
      <c r="F72" s="7"/>
      <c r="G72" s="2" t="s">
        <v>97</v>
      </c>
      <c r="H72" s="6" t="s">
        <f>=SUM(I2:H71)/365</f>
      </c>
    </row>
    <row collapsed="false" customFormat="false" customHeight="false" hidden="false" ht="12.1" outlineLevel="0" r="73">
      <c r="A73" s="13"/>
      <c r="B73" s="5" t="s">
        <f>=-SUM(B2:B71)</f>
      </c>
      <c r="C73" s="16" t="s">
        <v>98</v>
      </c>
      <c r="D73" s="16"/>
      <c r="E73" s="16"/>
      <c r="F73" s="7"/>
      <c r="G73" s="14" t="s">
        <v>99</v>
      </c>
      <c r="H73" s="9" t="s">
        <f>=B73/H72</f>
      </c>
    </row>
    <row collapsed="false" customFormat="false" customHeight="false" hidden="false" ht="12.1" outlineLevel="0" r="74">
      <c r="A74" s="19"/>
    </row>
    <row collapsed="false" customFormat="false" customHeight="false" hidden="false" ht="12.1" outlineLevel="0" r="75">
      <c r="A75" s="19"/>
    </row>
    <row collapsed="false" customFormat="false" customHeight="false" hidden="false" ht="12.1" outlineLevel="0" r="76">
      <c r="A76" s="15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44</v>
      </c>
      <c r="AA1" s="0"/>
      <c r="AB1" s="0"/>
      <c r="AC1" s="4" t="s">
        <v>48</v>
      </c>
      <c r="AD1" s="0"/>
      <c r="AE1" s="0"/>
      <c r="AF1" s="4" t="s">
        <v>51</v>
      </c>
      <c r="AG1" s="0"/>
      <c r="AH1" s="0"/>
      <c r="AI1" s="4" t="s">
        <v>55</v>
      </c>
      <c r="AJ1" s="0"/>
    </row>
    <row collapsed="false" customFormat="false" customHeight="false" hidden="false" ht="12.1" outlineLevel="0" r="2">
      <c r="A2" s="11" t="n">
        <v>46129</v>
      </c>
      <c r="B2" s="6" t="n">
        <v>236.12</v>
      </c>
      <c r="C2" s="0" t="s">
        <v>101</v>
      </c>
      <c r="D2" s="11" t="n">
        <v>46078</v>
      </c>
      <c r="E2" s="6" t="n">
        <v>603.55</v>
      </c>
      <c r="F2" s="0" t="s">
        <v>101</v>
      </c>
      <c r="G2" s="11" t="n">
        <v>46080</v>
      </c>
      <c r="H2" s="6" t="n">
        <v>3687.43</v>
      </c>
      <c r="I2" s="0" t="s">
        <v>101</v>
      </c>
      <c r="J2" s="11" t="n">
        <v>46174</v>
      </c>
      <c r="K2" s="6" t="n">
        <v>2458.7</v>
      </c>
      <c r="L2" s="0" t="s">
        <v>101</v>
      </c>
      <c r="M2" s="11" t="n">
        <v>46279</v>
      </c>
      <c r="N2" s="6" t="n">
        <v>15634.06</v>
      </c>
      <c r="O2" s="0" t="s">
        <v>101</v>
      </c>
      <c r="P2" s="11" t="n">
        <v>46232</v>
      </c>
      <c r="Q2" s="6" t="n">
        <v>3990.45</v>
      </c>
      <c r="R2" s="0" t="s">
        <v>101</v>
      </c>
      <c r="S2" s="11" t="n">
        <v>46083</v>
      </c>
      <c r="T2" s="6" t="n">
        <v>1868.27</v>
      </c>
      <c r="U2" s="0" t="s">
        <v>101</v>
      </c>
      <c r="V2" s="11" t="n">
        <v>46077</v>
      </c>
      <c r="W2" s="6" t="n">
        <v>332.65</v>
      </c>
      <c r="X2" s="0" t="s">
        <v>101</v>
      </c>
      <c r="Y2" s="11" t="n">
        <v>46279</v>
      </c>
      <c r="Z2" s="6" t="n">
        <v>12601.79</v>
      </c>
      <c r="AA2" s="0" t="s">
        <v>101</v>
      </c>
      <c r="AB2" s="11" t="n">
        <v>46280</v>
      </c>
      <c r="AC2" s="6" t="n">
        <v>257.29</v>
      </c>
      <c r="AD2" s="0" t="s">
        <v>101</v>
      </c>
      <c r="AE2" s="11" t="n">
        <v>46280</v>
      </c>
      <c r="AF2" s="6" t="n">
        <v>142.08</v>
      </c>
      <c r="AG2" s="0" t="s">
        <v>101</v>
      </c>
      <c r="AH2" s="11" t="n">
        <v>46104</v>
      </c>
      <c r="AI2" s="6" t="s">
        <f>=41000</f>
      </c>
      <c r="AJ2" s="0" t="s">
        <v>101</v>
      </c>
    </row>
    <row collapsed="false" customFormat="false" customHeight="false" hidden="false" ht="12.1" outlineLevel="0" r="3">
      <c r="A3" s="11" t="n">
        <v>46129</v>
      </c>
      <c r="B3" s="6" t="n">
        <v>1444.67</v>
      </c>
      <c r="C3" s="0" t="s">
        <v>101</v>
      </c>
      <c r="D3" s="11" t="n">
        <v>46080</v>
      </c>
      <c r="E3" s="6" t="n">
        <v>3396.13</v>
      </c>
      <c r="F3" s="0" t="s">
        <v>101</v>
      </c>
      <c r="G3" s="11" t="n">
        <v>46212</v>
      </c>
      <c r="H3" s="6" t="n">
        <v>-340.4</v>
      </c>
      <c r="I3" s="0" t="s">
        <v>83</v>
      </c>
      <c r="J3" s="11" t="n">
        <v>46210</v>
      </c>
      <c r="K3" s="6" t="n">
        <v>-213</v>
      </c>
      <c r="L3" s="0" t="s">
        <v>82</v>
      </c>
      <c r="M3" s="11" t="n">
        <v>46644</v>
      </c>
      <c r="N3" s="8" t="s">
        <f>=-Портфель!J6</f>
      </c>
      <c r="O3" s="0" t="s">
        <v>102</v>
      </c>
      <c r="P3" s="11" t="n">
        <v>46251</v>
      </c>
      <c r="Q3" s="6" t="n">
        <v>3627.78</v>
      </c>
      <c r="R3" s="0" t="s">
        <v>101</v>
      </c>
      <c r="S3" s="11" t="n">
        <v>46104</v>
      </c>
      <c r="T3" s="6" t="n">
        <v>-1404.97</v>
      </c>
      <c r="U3" s="0" t="s">
        <v>103</v>
      </c>
      <c r="V3" s="11" t="n">
        <v>46077</v>
      </c>
      <c r="W3" s="6" t="n">
        <v>16644.85</v>
      </c>
      <c r="X3" s="0" t="s">
        <v>101</v>
      </c>
      <c r="Y3" s="11" t="n">
        <v>46280</v>
      </c>
      <c r="Z3" s="6" t="n">
        <v>9587.7</v>
      </c>
      <c r="AA3" s="0" t="s">
        <v>101</v>
      </c>
      <c r="AB3" s="11" t="n">
        <v>46645</v>
      </c>
      <c r="AC3" s="8" t="s">
        <f>=-Портфель!J12</f>
      </c>
      <c r="AD3" s="0" t="s">
        <v>102</v>
      </c>
      <c r="AE3" s="11" t="n">
        <v>46645</v>
      </c>
      <c r="AF3" s="8" t="s">
        <f>=-Портфель!J13</f>
      </c>
      <c r="AG3" s="0" t="s">
        <v>102</v>
      </c>
      <c r="AH3" s="11" t="n">
        <v>46134</v>
      </c>
      <c r="AI3" s="6" t="s">
        <f>=-476.76</f>
      </c>
      <c r="AJ3" s="0" t="s">
        <v>75</v>
      </c>
    </row>
    <row collapsed="false" customFormat="false" customHeight="false" hidden="false" ht="12.1" outlineLevel="0" r="4">
      <c r="A4" s="11" t="n">
        <v>46251</v>
      </c>
      <c r="B4" s="6" t="n">
        <v>119.44</v>
      </c>
      <c r="C4" s="0" t="s">
        <v>101</v>
      </c>
      <c r="D4" s="11" t="n">
        <v>46090</v>
      </c>
      <c r="E4" s="6" t="n">
        <v>120.29</v>
      </c>
      <c r="F4" s="0" t="s">
        <v>101</v>
      </c>
      <c r="G4" s="11" t="n">
        <v>46253</v>
      </c>
      <c r="H4" s="6" t="n">
        <v>1532.85</v>
      </c>
      <c r="I4" s="0" t="s">
        <v>101</v>
      </c>
      <c r="J4" s="11" t="n">
        <v>46253</v>
      </c>
      <c r="K4" s="6" t="n">
        <v>1974.97</v>
      </c>
      <c r="L4" s="0" t="s">
        <v>101</v>
      </c>
      <c r="M4" s="0"/>
      <c r="N4" s="10" t="s">
        <f>=XIRR(N2:N3,M2:M3)</f>
      </c>
      <c r="O4" s="0"/>
      <c r="P4" s="11" t="n">
        <v>46253</v>
      </c>
      <c r="Q4" s="6" t="n">
        <v>7456.65</v>
      </c>
      <c r="R4" s="0" t="s">
        <v>101</v>
      </c>
      <c r="S4" s="11" t="n">
        <v>46219</v>
      </c>
      <c r="T4" s="6" t="n">
        <v>-7.5</v>
      </c>
      <c r="U4" s="0" t="s">
        <v>85</v>
      </c>
      <c r="V4" s="11" t="n">
        <v>46080</v>
      </c>
      <c r="W4" s="6" t="n">
        <v>-16275.84</v>
      </c>
      <c r="X4" s="0" t="s">
        <v>103</v>
      </c>
      <c r="Y4" s="11" t="n">
        <v>46280</v>
      </c>
      <c r="Z4" s="6" t="n">
        <v>177.55</v>
      </c>
      <c r="AA4" s="0" t="s">
        <v>101</v>
      </c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11" t="n">
        <v>46164</v>
      </c>
      <c r="AI4" s="6" t="s">
        <f>=-476.76</f>
      </c>
      <c r="AJ4" s="0" t="s">
        <v>75</v>
      </c>
    </row>
    <row collapsed="false" customFormat="false" customHeight="false" hidden="false" ht="12.1" outlineLevel="0" r="5">
      <c r="A5" s="11" t="n">
        <v>46253</v>
      </c>
      <c r="B5" s="6" t="n">
        <v>4559.19</v>
      </c>
      <c r="C5" s="0" t="s">
        <v>101</v>
      </c>
      <c r="D5" s="11" t="n">
        <v>46093</v>
      </c>
      <c r="E5" s="6" t="n">
        <v>115.76</v>
      </c>
      <c r="F5" s="0" t="s">
        <v>101</v>
      </c>
      <c r="G5" s="11" t="n">
        <v>46280</v>
      </c>
      <c r="H5" s="6" t="n">
        <v>4576.34</v>
      </c>
      <c r="I5" s="0" t="s">
        <v>101</v>
      </c>
      <c r="J5" s="11" t="n">
        <v>46273</v>
      </c>
      <c r="K5" s="6" t="n">
        <v>5417.65</v>
      </c>
      <c r="L5" s="0" t="s">
        <v>101</v>
      </c>
      <c r="M5" s="0"/>
      <c r="N5" s="8" t="s">
        <f>=-SUM(N2:N3)</f>
      </c>
      <c r="O5" s="0" t="s">
        <v>104</v>
      </c>
      <c r="P5" s="11" t="n">
        <v>46597</v>
      </c>
      <c r="Q5" s="8" t="s">
        <f>=-Портфель!J7</f>
      </c>
      <c r="R5" s="0" t="s">
        <v>102</v>
      </c>
      <c r="S5" s="11" t="n">
        <v>46448</v>
      </c>
      <c r="T5" s="8" t="s">
        <f>=-Портфель!J8</f>
      </c>
      <c r="U5" s="0" t="s">
        <v>102</v>
      </c>
      <c r="V5" s="11" t="n">
        <v>46080</v>
      </c>
      <c r="W5" s="6" t="n">
        <v>982.6</v>
      </c>
      <c r="X5" s="0" t="s">
        <v>101</v>
      </c>
      <c r="Y5" s="11" t="n">
        <v>46644</v>
      </c>
      <c r="Z5" s="8" t="s">
        <f>=-Портфель!J11</f>
      </c>
      <c r="AA5" s="0" t="s">
        <v>102</v>
      </c>
      <c r="AB5" s="0"/>
      <c r="AC5" s="8" t="s">
        <f>=-SUM(AC2:AC3)</f>
      </c>
      <c r="AD5" s="0" t="s">
        <v>104</v>
      </c>
      <c r="AE5" s="0"/>
      <c r="AF5" s="8" t="s">
        <f>=-SUM(AF2:AF3)</f>
      </c>
      <c r="AG5" s="0" t="s">
        <v>104</v>
      </c>
      <c r="AH5" s="11" t="n">
        <v>46194</v>
      </c>
      <c r="AI5" s="6" t="s">
        <f>=-476.76</f>
      </c>
      <c r="AJ5" s="0" t="s">
        <v>75</v>
      </c>
    </row>
    <row collapsed="false" customFormat="false" customHeight="false" hidden="false" ht="12.1" outlineLevel="0" r="6">
      <c r="A6" s="11" t="n">
        <v>46253</v>
      </c>
      <c r="B6" s="6" t="n">
        <v>2399.58</v>
      </c>
      <c r="C6" s="0" t="s">
        <v>101</v>
      </c>
      <c r="D6" s="11" t="n">
        <v>46104</v>
      </c>
      <c r="E6" s="6" t="n">
        <v>113.65</v>
      </c>
      <c r="F6" s="0" t="s">
        <v>101</v>
      </c>
      <c r="G6" s="11" t="n">
        <v>46280</v>
      </c>
      <c r="H6" s="6" t="n">
        <v>7626.24</v>
      </c>
      <c r="I6" s="0" t="s">
        <v>101</v>
      </c>
      <c r="J6" s="11" t="n">
        <v>46280</v>
      </c>
      <c r="K6" s="6" t="n">
        <v>7371.61</v>
      </c>
      <c r="L6" s="0" t="s">
        <v>101</v>
      </c>
      <c r="M6" s="0"/>
      <c r="N6" s="0"/>
      <c r="O6" s="0"/>
      <c r="P6" s="0"/>
      <c r="Q6" s="10" t="s">
        <f>=XIRR(Q2:Q5,P2:P5)</f>
      </c>
      <c r="R6" s="0"/>
      <c r="S6" s="0"/>
      <c r="T6" s="10" t="s">
        <f>=XIRR(T2:T5,S2:S5)</f>
      </c>
      <c r="U6" s="0"/>
      <c r="V6" s="11" t="n">
        <v>46080</v>
      </c>
      <c r="W6" s="6" t="n">
        <v>2620.27</v>
      </c>
      <c r="X6" s="0" t="s">
        <v>101</v>
      </c>
      <c r="Y6" s="0"/>
      <c r="Z6" s="10" t="s">
        <f>=XIRR(Z2:Z5,Y2:Y5)</f>
      </c>
      <c r="AA6" s="0"/>
      <c r="AB6" s="0"/>
      <c r="AC6" s="0"/>
      <c r="AD6" s="0"/>
      <c r="AE6" s="0"/>
      <c r="AF6" s="0"/>
      <c r="AG6" s="0"/>
      <c r="AH6" s="11" t="n">
        <v>46224</v>
      </c>
      <c r="AI6" s="6" t="s">
        <f>=-476.76</f>
      </c>
      <c r="AJ6" s="0" t="s">
        <v>75</v>
      </c>
    </row>
    <row collapsed="false" customFormat="false" customHeight="false" hidden="false" ht="12.1" outlineLevel="0" r="7">
      <c r="A7" s="11" t="n">
        <v>46253</v>
      </c>
      <c r="B7" s="6" t="n">
        <v>1199.79</v>
      </c>
      <c r="C7" s="0" t="s">
        <v>101</v>
      </c>
      <c r="D7" s="11" t="n">
        <v>46132</v>
      </c>
      <c r="E7" s="6" t="n">
        <v>112.74</v>
      </c>
      <c r="F7" s="0" t="s">
        <v>101</v>
      </c>
      <c r="G7" s="11" t="n">
        <v>46445</v>
      </c>
      <c r="H7" s="8" t="s">
        <f>=-Портфель!J4</f>
      </c>
      <c r="I7" s="0" t="s">
        <v>102</v>
      </c>
      <c r="J7" s="11" t="n">
        <v>46539</v>
      </c>
      <c r="K7" s="8" t="s">
        <f>=-Портфель!J5</f>
      </c>
      <c r="L7" s="0" t="s">
        <v>102</v>
      </c>
      <c r="M7" s="0"/>
      <c r="N7" s="0"/>
      <c r="O7" s="0"/>
      <c r="P7" s="0"/>
      <c r="Q7" s="8" t="s">
        <f>=-SUM(Q2:Q5)</f>
      </c>
      <c r="R7" s="0" t="s">
        <v>104</v>
      </c>
      <c r="S7" s="0"/>
      <c r="T7" s="8" t="s">
        <f>=-SUM(T2:T5)</f>
      </c>
      <c r="U7" s="0" t="s">
        <v>104</v>
      </c>
      <c r="V7" s="11" t="n">
        <v>46118</v>
      </c>
      <c r="W7" s="6" t="n">
        <v>1589.78</v>
      </c>
      <c r="X7" s="0" t="s">
        <v>101</v>
      </c>
      <c r="Y7" s="0"/>
      <c r="Z7" s="8" t="s">
        <f>=-SUM(Z2:Z5)</f>
      </c>
      <c r="AA7" s="0" t="s">
        <v>104</v>
      </c>
      <c r="AB7" s="0"/>
      <c r="AC7" s="0"/>
      <c r="AD7" s="0"/>
      <c r="AE7" s="0"/>
      <c r="AF7" s="0"/>
      <c r="AG7" s="0"/>
      <c r="AH7" s="11" t="n">
        <v>46227</v>
      </c>
      <c r="AI7" s="6" t="s">
        <f>=988.45</f>
      </c>
      <c r="AJ7" s="0" t="s">
        <v>101</v>
      </c>
    </row>
    <row collapsed="false" customFormat="false" customHeight="false" hidden="false" ht="12.1" outlineLevel="0" r="8">
      <c r="A8" s="11" t="n">
        <v>46253</v>
      </c>
      <c r="B8" s="6" t="n">
        <v>119.98</v>
      </c>
      <c r="C8" s="0" t="s">
        <v>101</v>
      </c>
      <c r="D8" s="11" t="n">
        <v>46143</v>
      </c>
      <c r="E8" s="6" t="n">
        <v>101.35</v>
      </c>
      <c r="F8" s="0" t="s">
        <v>101</v>
      </c>
      <c r="G8" s="0"/>
      <c r="H8" s="10" t="s">
        <f>=XIRR(H2:H7,G2:G7)</f>
      </c>
      <c r="I8" s="0"/>
      <c r="J8" s="0"/>
      <c r="K8" s="10" t="s">
        <f>=XIRR(K2:K7,J2:J7)</f>
      </c>
      <c r="L8" s="0"/>
      <c r="M8" s="0"/>
      <c r="N8" s="0"/>
      <c r="O8" s="0"/>
      <c r="P8" s="0"/>
      <c r="Q8" s="0"/>
      <c r="R8" s="0"/>
      <c r="S8" s="0"/>
      <c r="T8" s="0"/>
      <c r="U8" s="0"/>
      <c r="V8" s="11" t="n">
        <v>46118</v>
      </c>
      <c r="W8" s="6" t="n">
        <v>317.96</v>
      </c>
      <c r="X8" s="0" t="s">
        <v>101</v>
      </c>
      <c r="Y8" s="0"/>
      <c r="Z8" s="0"/>
      <c r="AA8" s="0"/>
      <c r="AB8" s="0"/>
      <c r="AC8" s="0"/>
      <c r="AD8" s="0"/>
      <c r="AE8" s="0"/>
      <c r="AF8" s="0"/>
      <c r="AG8" s="0"/>
      <c r="AH8" s="11" t="n">
        <v>46253</v>
      </c>
      <c r="AI8" s="6" t="s">
        <f>=11917.04</f>
      </c>
      <c r="AJ8" s="0" t="s">
        <v>101</v>
      </c>
    </row>
    <row collapsed="false" customFormat="false" customHeight="false" hidden="false" ht="12.1" outlineLevel="0" r="9">
      <c r="A9" s="11" t="n">
        <v>46253</v>
      </c>
      <c r="B9" s="6" t="n">
        <v>119.98</v>
      </c>
      <c r="C9" s="0" t="s">
        <v>101</v>
      </c>
      <c r="D9" s="11" t="n">
        <v>46153</v>
      </c>
      <c r="E9" s="6" t="n">
        <v>321.94</v>
      </c>
      <c r="F9" s="0" t="s">
        <v>101</v>
      </c>
      <c r="G9" s="0"/>
      <c r="H9" s="8" t="s">
        <f>=-SUM(H2:H7)</f>
      </c>
      <c r="I9" s="0" t="s">
        <v>104</v>
      </c>
      <c r="J9" s="0"/>
      <c r="K9" s="8" t="s">
        <f>=-SUM(K2:K7)</f>
      </c>
      <c r="L9" s="0" t="s">
        <v>104</v>
      </c>
      <c r="M9" s="0"/>
      <c r="N9" s="0"/>
      <c r="O9" s="0"/>
      <c r="P9" s="0"/>
      <c r="Q9" s="0"/>
      <c r="R9" s="0"/>
      <c r="S9" s="0"/>
      <c r="T9" s="0"/>
      <c r="U9" s="0"/>
      <c r="V9" s="11" t="n">
        <v>46182</v>
      </c>
      <c r="W9" s="6" t="n">
        <v>-503.57</v>
      </c>
      <c r="X9" s="0" t="s">
        <v>79</v>
      </c>
      <c r="Y9" s="0"/>
      <c r="Z9" s="0"/>
      <c r="AA9" s="0"/>
      <c r="AB9" s="0"/>
      <c r="AC9" s="0"/>
      <c r="AD9" s="0"/>
      <c r="AE9" s="0"/>
      <c r="AF9" s="0"/>
      <c r="AG9" s="0"/>
      <c r="AH9" s="11" t="n">
        <v>46254</v>
      </c>
      <c r="AI9" s="6" t="s">
        <f>=-488.12</f>
      </c>
      <c r="AJ9" s="0" t="s">
        <v>94</v>
      </c>
    </row>
    <row collapsed="false" customFormat="false" customHeight="false" hidden="false" ht="12.1" outlineLevel="0" r="10">
      <c r="A10" s="11" t="n">
        <v>46253</v>
      </c>
      <c r="B10" s="6" t="n">
        <v>599.89</v>
      </c>
      <c r="C10" s="0" t="s">
        <v>101</v>
      </c>
      <c r="D10" s="11" t="n">
        <v>46160</v>
      </c>
      <c r="E10" s="6" t="n">
        <v>758.61</v>
      </c>
      <c r="F10" s="0" t="s">
        <v>101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11" t="n">
        <v>46208</v>
      </c>
      <c r="W10" s="6" t="n">
        <v>996.89</v>
      </c>
      <c r="X10" s="0" t="s">
        <v>101</v>
      </c>
      <c r="Y10" s="0"/>
      <c r="Z10" s="0"/>
      <c r="AA10" s="0"/>
      <c r="AB10" s="0"/>
      <c r="AC10" s="0"/>
      <c r="AD10" s="0"/>
      <c r="AE10" s="0"/>
      <c r="AF10" s="0"/>
      <c r="AG10" s="0"/>
      <c r="AH10" s="11" t="n">
        <v>46254</v>
      </c>
      <c r="AI10" s="6" t="s">
        <f>=989.93</f>
      </c>
      <c r="AJ10" s="0" t="s">
        <v>101</v>
      </c>
    </row>
    <row collapsed="false" customFormat="false" customHeight="false" hidden="false" ht="12.1" outlineLevel="0" r="11">
      <c r="A11" s="11" t="n">
        <v>46253</v>
      </c>
      <c r="B11" s="6" t="n">
        <v>1199.79</v>
      </c>
      <c r="C11" s="0" t="s">
        <v>101</v>
      </c>
      <c r="D11" s="11" t="n">
        <v>46168</v>
      </c>
      <c r="E11" s="6" t="n">
        <v>197.38</v>
      </c>
      <c r="F11" s="0" t="s">
        <v>101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11" t="n">
        <v>46251</v>
      </c>
      <c r="W11" s="6" t="n">
        <v>-5116.89</v>
      </c>
      <c r="X11" s="0" t="s">
        <v>103</v>
      </c>
      <c r="Y11" s="0"/>
      <c r="Z11" s="0"/>
      <c r="AA11" s="0"/>
      <c r="AB11" s="0"/>
      <c r="AC11" s="0"/>
      <c r="AD11" s="0"/>
      <c r="AE11" s="0"/>
      <c r="AF11" s="0"/>
      <c r="AG11" s="0"/>
      <c r="AH11" s="11" t="n">
        <v>46469</v>
      </c>
      <c r="AI11" s="8" t="s">
        <f>=-Портфель!J15</f>
      </c>
      <c r="AJ11" s="0" t="s">
        <v>102</v>
      </c>
    </row>
    <row collapsed="false" customFormat="false" customHeight="false" hidden="false" ht="12.1" outlineLevel="0" r="12">
      <c r="A12" s="11" t="n">
        <v>46253</v>
      </c>
      <c r="B12" s="6" t="n">
        <v>479.92</v>
      </c>
      <c r="C12" s="0" t="s">
        <v>101</v>
      </c>
      <c r="D12" s="11" t="n">
        <v>46168</v>
      </c>
      <c r="E12" s="6" t="n">
        <v>197.62</v>
      </c>
      <c r="F12" s="0" t="s">
        <v>101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11" t="n">
        <v>46280</v>
      </c>
      <c r="W12" s="6" t="n">
        <v>244.87</v>
      </c>
      <c r="X12" s="0" t="s">
        <v>101</v>
      </c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10" t="s">
        <f>=XIRR(AI2:AI11,AH2:AH11)</f>
      </c>
      <c r="AJ12" s="0"/>
    </row>
    <row collapsed="false" customFormat="false" customHeight="false" hidden="false" ht="12.1" outlineLevel="0" r="13">
      <c r="A13" s="11" t="n">
        <v>46253</v>
      </c>
      <c r="B13" s="6" t="n">
        <v>359.94</v>
      </c>
      <c r="C13" s="0" t="s">
        <v>101</v>
      </c>
      <c r="D13" s="11" t="n">
        <v>46181</v>
      </c>
      <c r="E13" s="6" t="n">
        <v>102.17</v>
      </c>
      <c r="F13" s="0" t="s">
        <v>101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11" t="n">
        <v>46442</v>
      </c>
      <c r="W13" s="8" t="s">
        <f>=-Портфель!J9</f>
      </c>
      <c r="X13" s="0" t="s">
        <v>102</v>
      </c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8" t="s">
        <f>=-SUM(AI2:AI11)</f>
      </c>
      <c r="AJ13" s="0" t="s">
        <v>104</v>
      </c>
    </row>
    <row collapsed="false" customFormat="false" customHeight="false" hidden="false" ht="12.1" outlineLevel="0" r="14">
      <c r="A14" s="11" t="n">
        <v>46253</v>
      </c>
      <c r="B14" s="6" t="n">
        <v>239.96</v>
      </c>
      <c r="C14" s="0" t="s">
        <v>101</v>
      </c>
      <c r="D14" s="11" t="n">
        <v>46197</v>
      </c>
      <c r="E14" s="6" t="n">
        <v>84.24</v>
      </c>
      <c r="F14" s="0" t="s">
        <v>101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10" t="s">
        <f>=XIRR(W2:W13,V2:V13)</f>
      </c>
      <c r="X14" s="0"/>
    </row>
    <row collapsed="false" customFormat="false" customHeight="false" hidden="false" ht="12.1" outlineLevel="0" r="15">
      <c r="A15" s="11" t="n">
        <v>46253</v>
      </c>
      <c r="B15" s="6" t="n">
        <v>119.98</v>
      </c>
      <c r="C15" s="0" t="s">
        <v>101</v>
      </c>
      <c r="D15" s="11" t="n">
        <v>46197</v>
      </c>
      <c r="E15" s="6" t="n">
        <v>168.48</v>
      </c>
      <c r="F15" s="0" t="s">
        <v>101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8" t="s">
        <f>=-SUM(W2:W13)</f>
      </c>
      <c r="X15" s="0" t="s">
        <v>104</v>
      </c>
    </row>
    <row collapsed="false" customFormat="false" customHeight="false" hidden="false" ht="12.1" outlineLevel="0" r="16">
      <c r="A16" s="11" t="n">
        <v>46253</v>
      </c>
      <c r="B16" s="6" t="n">
        <v>3359.41</v>
      </c>
      <c r="C16" s="0" t="s">
        <v>101</v>
      </c>
      <c r="D16" s="11" t="n">
        <v>46198</v>
      </c>
      <c r="E16" s="6" t="n">
        <v>78.58</v>
      </c>
      <c r="F16" s="0" t="s">
        <v>101</v>
      </c>
    </row>
    <row collapsed="false" customFormat="false" customHeight="false" hidden="false" ht="12.1" outlineLevel="0" r="17">
      <c r="A17" s="11" t="n">
        <v>46494</v>
      </c>
      <c r="B17" s="8" t="s">
        <f>=-Портфель!J2</f>
      </c>
      <c r="C17" s="0" t="s">
        <v>102</v>
      </c>
      <c r="D17" s="11" t="n">
        <v>46209</v>
      </c>
      <c r="E17" s="6" t="n">
        <v>155.48</v>
      </c>
      <c r="F17" s="0" t="s">
        <v>101</v>
      </c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11" t="n">
        <v>46213</v>
      </c>
      <c r="E18" s="6" t="n">
        <v>150.31</v>
      </c>
      <c r="F18" s="0" t="s">
        <v>101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104</v>
      </c>
      <c r="D19" s="11" t="n">
        <v>46213</v>
      </c>
      <c r="E19" s="6" t="n">
        <v>751.57</v>
      </c>
      <c r="F19" s="0" t="s">
        <v>101</v>
      </c>
    </row>
    <row collapsed="false" customFormat="false" customHeight="false" hidden="false" ht="12.1" outlineLevel="0" r="20">
      <c r="A20" s="0"/>
      <c r="B20" s="0"/>
      <c r="C20" s="0"/>
      <c r="D20" s="11" t="n">
        <v>46213</v>
      </c>
      <c r="E20" s="6" t="n">
        <v>150.31</v>
      </c>
      <c r="F20" s="0" t="s">
        <v>101</v>
      </c>
    </row>
    <row collapsed="false" customFormat="false" customHeight="false" hidden="false" ht="12.1" outlineLevel="0" r="21">
      <c r="A21" s="0"/>
      <c r="B21" s="0"/>
      <c r="C21" s="0"/>
      <c r="D21" s="11" t="n">
        <v>46219</v>
      </c>
      <c r="E21" s="6" t="n">
        <v>62.71</v>
      </c>
      <c r="F21" s="0" t="s">
        <v>101</v>
      </c>
    </row>
    <row collapsed="false" customFormat="false" customHeight="false" hidden="false" ht="12.1" outlineLevel="0" r="22">
      <c r="A22" s="0"/>
      <c r="B22" s="0"/>
      <c r="C22" s="0"/>
      <c r="D22" s="11" t="n">
        <v>46223</v>
      </c>
      <c r="E22" s="6" t="n">
        <v>117.7</v>
      </c>
      <c r="F22" s="0" t="s">
        <v>101</v>
      </c>
    </row>
    <row collapsed="false" customFormat="false" customHeight="false" hidden="false" ht="12.1" outlineLevel="0" r="23">
      <c r="A23" s="0"/>
      <c r="B23" s="0"/>
      <c r="C23" s="0"/>
      <c r="D23" s="11" t="n">
        <v>46223</v>
      </c>
      <c r="E23" s="6" t="n">
        <v>117.02</v>
      </c>
      <c r="F23" s="0" t="s">
        <v>101</v>
      </c>
    </row>
    <row collapsed="false" customFormat="false" customHeight="false" hidden="false" ht="12.1" outlineLevel="0" r="24">
      <c r="A24" s="0"/>
      <c r="B24" s="0"/>
      <c r="C24" s="0"/>
      <c r="D24" s="11" t="n">
        <v>46225</v>
      </c>
      <c r="E24" s="6" t="n">
        <v>1499.71</v>
      </c>
      <c r="F24" s="0" t="s">
        <v>101</v>
      </c>
    </row>
    <row collapsed="false" customFormat="false" customHeight="false" hidden="false" ht="12.1" outlineLevel="0" r="25">
      <c r="A25" s="0"/>
      <c r="B25" s="0"/>
      <c r="C25" s="0"/>
      <c r="D25" s="11" t="n">
        <v>46227</v>
      </c>
      <c r="E25" s="6" t="n">
        <v>299.67</v>
      </c>
      <c r="F25" s="0" t="s">
        <v>101</v>
      </c>
    </row>
    <row collapsed="false" customFormat="false" customHeight="false" hidden="false" ht="12.1" outlineLevel="0" r="26">
      <c r="A26" s="0"/>
      <c r="B26" s="0"/>
      <c r="C26" s="0"/>
      <c r="D26" s="11" t="n">
        <v>46227</v>
      </c>
      <c r="E26" s="6" t="n">
        <v>150.47</v>
      </c>
      <c r="F26" s="0" t="s">
        <v>101</v>
      </c>
    </row>
    <row collapsed="false" customFormat="false" customHeight="false" hidden="false" ht="12.1" outlineLevel="0" r="27">
      <c r="A27" s="0"/>
      <c r="B27" s="0"/>
      <c r="C27" s="0"/>
      <c r="D27" s="11" t="n">
        <v>46240</v>
      </c>
      <c r="E27" s="6" t="n">
        <v>-1505.4</v>
      </c>
      <c r="F27" s="0" t="s">
        <v>92</v>
      </c>
    </row>
    <row collapsed="false" customFormat="false" customHeight="false" hidden="false" ht="12.1" outlineLevel="0" r="28">
      <c r="A28" s="0"/>
      <c r="B28" s="0"/>
      <c r="C28" s="0"/>
      <c r="D28" s="11" t="n">
        <v>46244</v>
      </c>
      <c r="E28" s="6" t="n">
        <v>91.91</v>
      </c>
      <c r="F28" s="0" t="s">
        <v>101</v>
      </c>
    </row>
    <row collapsed="false" customFormat="false" customHeight="false" hidden="false" ht="12.1" outlineLevel="0" r="29">
      <c r="A29" s="0"/>
      <c r="B29" s="0"/>
      <c r="C29" s="0"/>
      <c r="D29" s="11" t="n">
        <v>46244</v>
      </c>
      <c r="E29" s="6" t="n">
        <v>91.5</v>
      </c>
      <c r="F29" s="0" t="s">
        <v>101</v>
      </c>
    </row>
    <row collapsed="false" customFormat="false" customHeight="false" hidden="false" ht="12.1" outlineLevel="0" r="30">
      <c r="A30" s="0"/>
      <c r="B30" s="0"/>
      <c r="C30" s="0"/>
      <c r="D30" s="11" t="n">
        <v>46251</v>
      </c>
      <c r="E30" s="6" t="n">
        <v>232.43</v>
      </c>
      <c r="F30" s="0" t="s">
        <v>101</v>
      </c>
    </row>
    <row collapsed="false" customFormat="false" customHeight="false" hidden="false" ht="12.1" outlineLevel="0" r="31">
      <c r="A31" s="0"/>
      <c r="B31" s="0"/>
      <c r="C31" s="0"/>
      <c r="D31" s="11" t="n">
        <v>46251</v>
      </c>
      <c r="E31" s="6" t="n">
        <v>929.98</v>
      </c>
      <c r="F31" s="0" t="s">
        <v>101</v>
      </c>
    </row>
    <row collapsed="false" customFormat="false" customHeight="false" hidden="false" ht="12.1" outlineLevel="0" r="32">
      <c r="A32" s="0"/>
      <c r="B32" s="0"/>
      <c r="C32" s="0"/>
      <c r="D32" s="11" t="n">
        <v>46253</v>
      </c>
      <c r="E32" s="6" t="n">
        <v>6682.99</v>
      </c>
      <c r="F32" s="0" t="s">
        <v>101</v>
      </c>
    </row>
    <row collapsed="false" customFormat="false" customHeight="false" hidden="false" ht="12.1" outlineLevel="0" r="33">
      <c r="A33" s="0"/>
      <c r="B33" s="0"/>
      <c r="C33" s="0"/>
      <c r="D33" s="11" t="n">
        <v>46254</v>
      </c>
      <c r="E33" s="6" t="n">
        <v>312.31</v>
      </c>
      <c r="F33" s="0" t="s">
        <v>101</v>
      </c>
    </row>
    <row collapsed="false" customFormat="false" customHeight="false" hidden="false" ht="12.1" outlineLevel="0" r="34">
      <c r="A34" s="0"/>
      <c r="B34" s="0"/>
      <c r="C34" s="0"/>
      <c r="D34" s="11" t="n">
        <v>46259</v>
      </c>
      <c r="E34" s="6" t="n">
        <v>460.31</v>
      </c>
      <c r="F34" s="0" t="s">
        <v>101</v>
      </c>
    </row>
    <row collapsed="false" customFormat="false" customHeight="false" hidden="false" ht="12.1" outlineLevel="0" r="35">
      <c r="A35" s="0"/>
      <c r="B35" s="0"/>
      <c r="C35" s="0"/>
      <c r="D35" s="11" t="n">
        <v>46269</v>
      </c>
      <c r="E35" s="6" t="n">
        <v>840.17</v>
      </c>
      <c r="F35" s="0" t="s">
        <v>101</v>
      </c>
    </row>
    <row collapsed="false" customFormat="false" customHeight="false" hidden="false" ht="12.1" outlineLevel="0" r="36">
      <c r="A36" s="0"/>
      <c r="B36" s="0"/>
      <c r="C36" s="0"/>
      <c r="D36" s="11" t="n">
        <v>46269</v>
      </c>
      <c r="E36" s="6" t="n">
        <v>912.79</v>
      </c>
      <c r="F36" s="0" t="s">
        <v>101</v>
      </c>
    </row>
    <row collapsed="false" customFormat="false" customHeight="false" hidden="false" ht="12.1" outlineLevel="0" r="37">
      <c r="A37" s="0"/>
      <c r="B37" s="0"/>
      <c r="C37" s="0"/>
      <c r="D37" s="11" t="n">
        <v>46269</v>
      </c>
      <c r="E37" s="6" t="n">
        <v>141.15</v>
      </c>
      <c r="F37" s="0" t="s">
        <v>101</v>
      </c>
    </row>
    <row collapsed="false" customFormat="false" customHeight="false" hidden="false" ht="12.1" outlineLevel="0" r="38">
      <c r="A38" s="0"/>
      <c r="B38" s="0"/>
      <c r="C38" s="0"/>
      <c r="D38" s="11" t="n">
        <v>46273</v>
      </c>
      <c r="E38" s="6" t="n">
        <v>210.46</v>
      </c>
      <c r="F38" s="0" t="s">
        <v>101</v>
      </c>
    </row>
    <row collapsed="false" customFormat="false" customHeight="false" hidden="false" ht="12.1" outlineLevel="0" r="39">
      <c r="A39" s="0"/>
      <c r="B39" s="0"/>
      <c r="C39" s="0"/>
      <c r="D39" s="11" t="n">
        <v>46443</v>
      </c>
      <c r="E39" s="8" t="s">
        <f>=-Портфель!J3</f>
      </c>
      <c r="F39" s="0" t="s">
        <v>102</v>
      </c>
    </row>
    <row collapsed="false" customFormat="false" customHeight="false" hidden="false" ht="12.1" outlineLevel="0" r="40">
      <c r="A40" s="0"/>
      <c r="B40" s="0"/>
      <c r="C40" s="0"/>
      <c r="D40" s="0"/>
      <c r="E40" s="10" t="s">
        <f>=XIRR(E2:E39,D2:D39)</f>
      </c>
      <c r="F40" s="0"/>
    </row>
    <row collapsed="false" customFormat="false" customHeight="false" hidden="false" ht="12.1" outlineLevel="0" r="41">
      <c r="A41" s="0"/>
      <c r="B41" s="0"/>
      <c r="C41" s="0"/>
      <c r="D41" s="0"/>
      <c r="E41" s="8" t="s">
        <f>=-SUM(E2:E39)</f>
      </c>
      <c r="F41" s="0" t="s">
        <v>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105</v>
      </c>
      <c r="C1" s="0"/>
      <c r="D1" s="0"/>
      <c r="E1" s="4" t="s">
        <v>106</v>
      </c>
      <c r="F1" s="0"/>
      <c r="G1" s="0"/>
      <c r="H1" s="4" t="s">
        <v>107</v>
      </c>
      <c r="I1" s="0"/>
      <c r="J1" s="0"/>
      <c r="K1" s="4" t="s">
        <v>108</v>
      </c>
      <c r="L1" s="0"/>
      <c r="M1" s="0"/>
      <c r="N1" s="4" t="s">
        <v>109</v>
      </c>
      <c r="O1" s="0"/>
      <c r="P1" s="0"/>
      <c r="Q1" s="4" t="s">
        <v>110</v>
      </c>
      <c r="R1" s="0"/>
      <c r="S1" s="0"/>
      <c r="T1" s="4" t="s">
        <v>111</v>
      </c>
      <c r="U1" s="0"/>
      <c r="V1" s="0"/>
      <c r="W1" s="4" t="s">
        <v>112</v>
      </c>
      <c r="X1" s="0"/>
      <c r="Y1" s="0"/>
      <c r="Z1" s="4" t="s">
        <v>113</v>
      </c>
      <c r="AA1" s="0"/>
      <c r="AB1" s="0"/>
      <c r="AC1" s="4" t="s">
        <v>114</v>
      </c>
      <c r="AD1" s="0"/>
      <c r="AE1" s="0"/>
      <c r="AF1" s="4" t="s">
        <v>115</v>
      </c>
      <c r="AG1" s="0"/>
      <c r="AH1" s="0"/>
      <c r="AI1" s="4" t="s">
        <v>116</v>
      </c>
      <c r="AJ1" s="0"/>
    </row>
    <row collapsed="false" customFormat="false" customHeight="false" hidden="false" ht="12.1" outlineLevel="0" r="2">
      <c r="A2" s="11" t="n">
        <v>46077</v>
      </c>
      <c r="B2" s="6" t="n">
        <v>1121.49</v>
      </c>
      <c r="C2" s="0" t="s">
        <v>101</v>
      </c>
      <c r="D2" s="11" t="n">
        <v>46078</v>
      </c>
      <c r="E2" s="6" t="n">
        <v>2847.22</v>
      </c>
      <c r="F2" s="0" t="s">
        <v>101</v>
      </c>
      <c r="G2" s="11" t="n">
        <v>46081</v>
      </c>
      <c r="H2" s="6" t="n">
        <v>4094.1</v>
      </c>
      <c r="I2" s="0" t="s">
        <v>101</v>
      </c>
      <c r="J2" s="11" t="n">
        <v>46090</v>
      </c>
      <c r="K2" s="6" t="n">
        <v>138.78</v>
      </c>
      <c r="L2" s="0" t="s">
        <v>101</v>
      </c>
      <c r="M2" s="11" t="n">
        <v>46099</v>
      </c>
      <c r="N2" s="6" t="n">
        <v>456.19</v>
      </c>
      <c r="O2" s="0" t="s">
        <v>101</v>
      </c>
      <c r="P2" s="11" t="n">
        <v>46099</v>
      </c>
      <c r="Q2" s="6" t="n">
        <v>304.88</v>
      </c>
      <c r="R2" s="0" t="s">
        <v>101</v>
      </c>
      <c r="S2" s="11" t="n">
        <v>46104</v>
      </c>
      <c r="T2" s="6" t="n">
        <v>413.09</v>
      </c>
      <c r="U2" s="0" t="s">
        <v>101</v>
      </c>
      <c r="V2" s="11" t="n">
        <v>46104</v>
      </c>
      <c r="W2" s="6" t="n">
        <v>904.97</v>
      </c>
      <c r="X2" s="0" t="s">
        <v>101</v>
      </c>
      <c r="Y2" s="11" t="n">
        <v>46111</v>
      </c>
      <c r="Z2" s="6" t="n">
        <v>-4139.54</v>
      </c>
      <c r="AA2" s="0" t="s">
        <v>103</v>
      </c>
      <c r="AB2" s="11" t="n">
        <v>46132</v>
      </c>
      <c r="AC2" s="6" t="n">
        <v>981.28</v>
      </c>
      <c r="AD2" s="0" t="s">
        <v>101</v>
      </c>
      <c r="AE2" s="11" t="n">
        <v>46152</v>
      </c>
      <c r="AF2" s="6" t="n">
        <v>250.17</v>
      </c>
      <c r="AG2" s="0" t="s">
        <v>101</v>
      </c>
      <c r="AH2" s="11" t="n">
        <v>46153</v>
      </c>
      <c r="AI2" s="6" t="n">
        <v>1195.69</v>
      </c>
      <c r="AJ2" s="0" t="s">
        <v>101</v>
      </c>
    </row>
    <row collapsed="false" customFormat="false" customHeight="false" hidden="false" ht="12.1" outlineLevel="0" r="3">
      <c r="A3" s="11" t="n">
        <v>46077</v>
      </c>
      <c r="B3" s="6" t="n">
        <v>2202.07</v>
      </c>
      <c r="C3" s="0" t="s">
        <v>101</v>
      </c>
      <c r="D3" s="11" t="n">
        <v>46080</v>
      </c>
      <c r="E3" s="6" t="n">
        <v>1429.82</v>
      </c>
      <c r="F3" s="0" t="s">
        <v>101</v>
      </c>
      <c r="G3" s="11" t="n">
        <v>46097</v>
      </c>
      <c r="H3" s="6" t="n">
        <v>173.05</v>
      </c>
      <c r="I3" s="0" t="s">
        <v>101</v>
      </c>
      <c r="J3" s="11" t="n">
        <v>46128</v>
      </c>
      <c r="K3" s="6" t="n">
        <v>-142.23</v>
      </c>
      <c r="L3" s="0" t="s">
        <v>103</v>
      </c>
      <c r="M3" s="11" t="n">
        <v>46104</v>
      </c>
      <c r="N3" s="6" t="n">
        <v>447.67</v>
      </c>
      <c r="O3" s="0" t="s">
        <v>101</v>
      </c>
      <c r="P3" s="11" t="n">
        <v>46104</v>
      </c>
      <c r="Q3" s="6" t="n">
        <v>289.24</v>
      </c>
      <c r="R3" s="0" t="s">
        <v>101</v>
      </c>
      <c r="S3" s="11" t="n">
        <v>46104</v>
      </c>
      <c r="T3" s="6" t="n">
        <v>412.34</v>
      </c>
      <c r="U3" s="0" t="s">
        <v>101</v>
      </c>
      <c r="V3" s="11" t="n">
        <v>46251</v>
      </c>
      <c r="W3" s="6" t="n">
        <v>-711.05</v>
      </c>
      <c r="X3" s="0" t="s">
        <v>103</v>
      </c>
      <c r="Y3" s="11" t="n">
        <v>46112</v>
      </c>
      <c r="Z3" s="6" t="n">
        <v>4249.08</v>
      </c>
      <c r="AA3" s="0" t="s">
        <v>101</v>
      </c>
      <c r="AB3" s="11" t="n">
        <v>46157</v>
      </c>
      <c r="AC3" s="6" t="n">
        <v>-150</v>
      </c>
      <c r="AD3" s="0" t="s">
        <v>76</v>
      </c>
      <c r="AE3" s="11" t="n">
        <v>46174</v>
      </c>
      <c r="AF3" s="6" t="n">
        <v>231.71</v>
      </c>
      <c r="AG3" s="0" t="s">
        <v>101</v>
      </c>
      <c r="AH3" s="11" t="n">
        <v>46251</v>
      </c>
      <c r="AI3" s="6" t="n">
        <v>-842.29</v>
      </c>
      <c r="AJ3" s="0" t="s">
        <v>103</v>
      </c>
    </row>
    <row collapsed="false" customFormat="false" customHeight="false" hidden="false" ht="12.1" outlineLevel="0" r="4">
      <c r="A4" s="11" t="n">
        <v>46104</v>
      </c>
      <c r="B4" s="6" t="n">
        <v>1016.63</v>
      </c>
      <c r="C4" s="0" t="s">
        <v>101</v>
      </c>
      <c r="D4" s="11" t="n">
        <v>46223</v>
      </c>
      <c r="E4" s="6" t="n">
        <v>-532.51</v>
      </c>
      <c r="F4" s="0" t="s">
        <v>86</v>
      </c>
      <c r="G4" s="11" t="n">
        <v>46111</v>
      </c>
      <c r="H4" s="6" t="n">
        <v>82.33</v>
      </c>
      <c r="I4" s="0" t="s">
        <v>101</v>
      </c>
      <c r="J4" s="0"/>
      <c r="K4" s="10" t="s">
        <f>=XIRR(K2:K3,J2:J3)</f>
      </c>
      <c r="L4" s="0"/>
      <c r="M4" s="11" t="n">
        <v>46174</v>
      </c>
      <c r="N4" s="6" t="n">
        <v>395.39</v>
      </c>
      <c r="O4" s="0" t="s">
        <v>101</v>
      </c>
      <c r="P4" s="11" t="n">
        <v>46129</v>
      </c>
      <c r="Q4" s="6" t="n">
        <v>808.3</v>
      </c>
      <c r="R4" s="0" t="s">
        <v>101</v>
      </c>
      <c r="S4" s="11" t="n">
        <v>46251</v>
      </c>
      <c r="T4" s="6" t="n">
        <v>-708.25</v>
      </c>
      <c r="U4" s="0" t="s">
        <v>103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46225</v>
      </c>
      <c r="AC4" s="6" t="n">
        <v>459.63</v>
      </c>
      <c r="AD4" s="0" t="s">
        <v>101</v>
      </c>
      <c r="AE4" s="11" t="n">
        <v>46174</v>
      </c>
      <c r="AF4" s="6" t="n">
        <v>464.63</v>
      </c>
      <c r="AG4" s="0" t="s">
        <v>101</v>
      </c>
      <c r="AH4" s="0"/>
      <c r="AI4" s="10" t="s">
        <f>=XIRR(AI2:AI3,AH2:AH3)</f>
      </c>
      <c r="AJ4" s="0"/>
    </row>
    <row collapsed="false" customFormat="false" customHeight="false" hidden="false" ht="12.1" outlineLevel="0" r="5">
      <c r="A5" s="11" t="n">
        <v>46125</v>
      </c>
      <c r="B5" s="6" t="n">
        <v>954.67</v>
      </c>
      <c r="C5" s="0" t="s">
        <v>101</v>
      </c>
      <c r="D5" s="11" t="n">
        <v>46237</v>
      </c>
      <c r="E5" s="6" t="n">
        <v>2167.06</v>
      </c>
      <c r="F5" s="0" t="s">
        <v>101</v>
      </c>
      <c r="G5" s="11" t="n">
        <v>46223</v>
      </c>
      <c r="H5" s="6" t="n">
        <v>-422.5</v>
      </c>
      <c r="I5" s="0" t="s">
        <v>87</v>
      </c>
      <c r="J5" s="0"/>
      <c r="K5" s="8" t="s">
        <f>=-SUM(K2:K3)</f>
      </c>
      <c r="L5" s="0" t="s">
        <v>104</v>
      </c>
      <c r="M5" s="11" t="n">
        <v>46219</v>
      </c>
      <c r="N5" s="6" t="n">
        <v>1020.9</v>
      </c>
      <c r="O5" s="0" t="s">
        <v>101</v>
      </c>
      <c r="P5" s="11" t="n">
        <v>46132</v>
      </c>
      <c r="Q5" s="6" t="n">
        <v>1611.49</v>
      </c>
      <c r="R5" s="0" t="s">
        <v>101</v>
      </c>
      <c r="S5" s="0"/>
      <c r="T5" s="10" t="s">
        <f>=XIRR(T2:T4,S2:S4)</f>
      </c>
      <c r="U5" s="0"/>
      <c r="V5" s="0"/>
      <c r="W5" s="8" t="s">
        <f>=-SUM(W2:W3)</f>
      </c>
      <c r="X5" s="0" t="s">
        <v>104</v>
      </c>
      <c r="Y5" s="0"/>
      <c r="Z5" s="8" t="s">
        <f>=-SUM(Z2:Z3)</f>
      </c>
      <c r="AA5" s="0" t="s">
        <v>104</v>
      </c>
      <c r="AB5" s="11" t="n">
        <v>46227</v>
      </c>
      <c r="AC5" s="6" t="n">
        <v>874.03</v>
      </c>
      <c r="AD5" s="0" t="s">
        <v>101</v>
      </c>
      <c r="AE5" s="11" t="n">
        <v>46197</v>
      </c>
      <c r="AF5" s="6" t="n">
        <v>187.29</v>
      </c>
      <c r="AG5" s="0" t="s">
        <v>101</v>
      </c>
      <c r="AH5" s="0"/>
      <c r="AI5" s="8" t="s">
        <f>=-SUM(AI2:AI3)</f>
      </c>
      <c r="AJ5" s="0" t="s">
        <v>104</v>
      </c>
    </row>
    <row collapsed="false" customFormat="false" customHeight="false" hidden="false" ht="12.1" outlineLevel="0" r="6">
      <c r="A6" s="11" t="n">
        <v>46168</v>
      </c>
      <c r="B6" s="6" t="n">
        <v>810.2</v>
      </c>
      <c r="C6" s="0" t="s">
        <v>101</v>
      </c>
      <c r="D6" s="11" t="n">
        <v>46251</v>
      </c>
      <c r="E6" s="6" t="n">
        <v>-2011.81</v>
      </c>
      <c r="F6" s="0" t="s">
        <v>103</v>
      </c>
      <c r="G6" s="11" t="n">
        <v>46245</v>
      </c>
      <c r="H6" s="6" t="n">
        <v>1515.76</v>
      </c>
      <c r="I6" s="0" t="s">
        <v>101</v>
      </c>
      <c r="J6" s="0"/>
      <c r="K6" s="0"/>
      <c r="L6" s="0"/>
      <c r="M6" s="11" t="n">
        <v>46251</v>
      </c>
      <c r="N6" s="6" t="n">
        <v>-966.13</v>
      </c>
      <c r="O6" s="0" t="s">
        <v>103</v>
      </c>
      <c r="P6" s="11" t="n">
        <v>46174</v>
      </c>
      <c r="Q6" s="6" t="n">
        <v>957.67</v>
      </c>
      <c r="R6" s="0" t="s">
        <v>101</v>
      </c>
      <c r="S6" s="0"/>
      <c r="T6" s="8" t="s">
        <f>=-SUM(T2:T4)</f>
      </c>
      <c r="U6" s="0" t="s">
        <v>104</v>
      </c>
      <c r="V6" s="0"/>
      <c r="W6" s="0"/>
      <c r="X6" s="0"/>
      <c r="Y6" s="0"/>
      <c r="Z6" s="0"/>
      <c r="AA6" s="0"/>
      <c r="AB6" s="11" t="n">
        <v>46239</v>
      </c>
      <c r="AC6" s="6" t="n">
        <v>-2538.76</v>
      </c>
      <c r="AD6" s="0" t="s">
        <v>103</v>
      </c>
      <c r="AE6" s="11" t="n">
        <v>46251</v>
      </c>
      <c r="AF6" s="6" t="n">
        <v>-391.81</v>
      </c>
      <c r="AG6" s="0" t="s">
        <v>103</v>
      </c>
    </row>
    <row collapsed="false" customFormat="false" customHeight="false" hidden="false" ht="12.1" outlineLevel="0" r="7">
      <c r="A7" s="11" t="n">
        <v>46174</v>
      </c>
      <c r="B7" s="6" t="n">
        <v>4781.94</v>
      </c>
      <c r="C7" s="0" t="s">
        <v>101</v>
      </c>
      <c r="D7" s="11" t="n">
        <v>46251</v>
      </c>
      <c r="E7" s="6" t="n">
        <v>-3017.72</v>
      </c>
      <c r="F7" s="0" t="s">
        <v>103</v>
      </c>
      <c r="G7" s="11" t="n">
        <v>46251</v>
      </c>
      <c r="H7" s="6" t="n">
        <v>-4069.7</v>
      </c>
      <c r="I7" s="0" t="s">
        <v>103</v>
      </c>
      <c r="J7" s="0"/>
      <c r="K7" s="0"/>
      <c r="L7" s="0"/>
      <c r="M7" s="11" t="n">
        <v>46251</v>
      </c>
      <c r="N7" s="6" t="n">
        <v>-1288.17</v>
      </c>
      <c r="O7" s="0" t="s">
        <v>103</v>
      </c>
      <c r="P7" s="11" t="n">
        <v>46239</v>
      </c>
      <c r="Q7" s="6" t="n">
        <v>156.28</v>
      </c>
      <c r="R7" s="0" t="s">
        <v>101</v>
      </c>
      <c r="S7" s="0"/>
      <c r="T7" s="0"/>
      <c r="U7" s="0"/>
      <c r="V7" s="0"/>
      <c r="W7" s="0"/>
      <c r="X7" s="0"/>
      <c r="Y7" s="0"/>
      <c r="Z7" s="0"/>
      <c r="AA7" s="0"/>
      <c r="AB7" s="0"/>
      <c r="AC7" s="10" t="s">
        <f>=XIRR(AC2:AC6,AB2:AB6)</f>
      </c>
      <c r="AD7" s="0"/>
      <c r="AE7" s="11" t="n">
        <v>46251</v>
      </c>
      <c r="AF7" s="6" t="n">
        <v>-587.71</v>
      </c>
      <c r="AG7" s="0" t="s">
        <v>103</v>
      </c>
    </row>
    <row collapsed="false" customFormat="false" customHeight="false" hidden="false" ht="12.1" outlineLevel="0" r="8">
      <c r="A8" s="11" t="n">
        <v>46251</v>
      </c>
      <c r="B8" s="6" t="n">
        <v>-8179.99</v>
      </c>
      <c r="C8" s="0" t="s">
        <v>103</v>
      </c>
      <c r="D8" s="0"/>
      <c r="E8" s="10" t="s">
        <f>=XIRR(E2:E7,D2:D7)</f>
      </c>
      <c r="F8" s="0"/>
      <c r="G8" s="0"/>
      <c r="H8" s="10" t="s">
        <f>=XIRR(H2:H7,G2:G7)</f>
      </c>
      <c r="I8" s="0"/>
      <c r="J8" s="0"/>
      <c r="K8" s="0"/>
      <c r="L8" s="0"/>
      <c r="M8" s="0"/>
      <c r="N8" s="10" t="s">
        <f>=XIRR(N2:N7,M2:M7)</f>
      </c>
      <c r="O8" s="0"/>
      <c r="P8" s="11" t="n">
        <v>46244</v>
      </c>
      <c r="Q8" s="6" t="n">
        <v>1395.68</v>
      </c>
      <c r="R8" s="0" t="s">
        <v>101</v>
      </c>
      <c r="S8" s="0"/>
      <c r="T8" s="0"/>
      <c r="U8" s="0"/>
      <c r="V8" s="0"/>
      <c r="W8" s="0"/>
      <c r="X8" s="0"/>
      <c r="Y8" s="0"/>
      <c r="Z8" s="0"/>
      <c r="AA8" s="0"/>
      <c r="AB8" s="0"/>
      <c r="AC8" s="8" t="s">
        <f>=-SUM(AC2:AC6)</f>
      </c>
      <c r="AD8" s="0" t="s">
        <v>104</v>
      </c>
      <c r="AE8" s="0"/>
      <c r="AF8" s="10" t="s">
        <f>=XIRR(AF2:AF7,AE2:AE7)</f>
      </c>
      <c r="AG8" s="0"/>
    </row>
    <row collapsed="false" customFormat="false" customHeight="false" hidden="false" ht="12.1" outlineLevel="0" r="9">
      <c r="A9" s="0"/>
      <c r="B9" s="10" t="s">
        <f>=XIRR(B2:B8,A2:A8)</f>
      </c>
      <c r="C9" s="0"/>
      <c r="D9" s="0"/>
      <c r="E9" s="8" t="s">
        <f>=-SUM(E2:E7)</f>
      </c>
      <c r="F9" s="0" t="s">
        <v>104</v>
      </c>
      <c r="G9" s="0"/>
      <c r="H9" s="8" t="s">
        <f>=-SUM(H2:H7)</f>
      </c>
      <c r="I9" s="0" t="s">
        <v>104</v>
      </c>
      <c r="J9" s="0"/>
      <c r="K9" s="0"/>
      <c r="L9" s="0"/>
      <c r="M9" s="0"/>
      <c r="N9" s="8" t="s">
        <f>=-SUM(N2:N7)</f>
      </c>
      <c r="O9" s="0" t="s">
        <v>104</v>
      </c>
      <c r="P9" s="11" t="n">
        <v>46244</v>
      </c>
      <c r="Q9" s="6" t="n">
        <v>1705.84</v>
      </c>
      <c r="R9" s="0" t="s">
        <v>101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8" t="s">
        <f>=-SUM(AF2:AF7)</f>
      </c>
      <c r="AG9" s="0" t="s">
        <v>104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104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11" t="n">
        <v>46251</v>
      </c>
      <c r="Q10" s="6" t="n">
        <v>-4845.02</v>
      </c>
      <c r="R10" s="0" t="s">
        <v>103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10" t="s">
        <f>=XIRR(Q2:Q10,P2:P10)</f>
      </c>
      <c r="R11" s="0"/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8" t="s">
        <f>=-SUM(Q2:Q10)</f>
      </c>
      <c r="R12" s="0" t="s">
        <v>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117</v>
      </c>
      <c r="C1" s="0"/>
      <c r="D1" s="0"/>
      <c r="E1" s="3" t="s">
        <v>118</v>
      </c>
      <c r="F1" s="0"/>
      <c r="G1" s="0"/>
      <c r="H1" s="3" t="s">
        <v>119</v>
      </c>
      <c r="I1" s="0"/>
      <c r="J1" s="0"/>
      <c r="K1" s="3" t="s">
        <v>120</v>
      </c>
      <c r="L1" s="0"/>
      <c r="M1" s="0"/>
      <c r="N1" s="3" t="s">
        <v>121</v>
      </c>
      <c r="O1" s="0"/>
      <c r="P1" s="0"/>
      <c r="Q1" s="3" t="s">
        <v>122</v>
      </c>
      <c r="R1" s="0"/>
      <c r="S1" s="0"/>
      <c r="T1" s="3" t="s">
        <v>123</v>
      </c>
      <c r="U1" s="0"/>
      <c r="V1" s="0"/>
      <c r="W1" s="3" t="s">
        <v>124</v>
      </c>
      <c r="X1" s="0"/>
      <c r="Y1" s="0"/>
      <c r="Z1" s="3" t="s">
        <v>125</v>
      </c>
      <c r="AA1" s="0"/>
      <c r="AB1" s="0"/>
      <c r="AC1" s="3" t="s">
        <v>126</v>
      </c>
      <c r="AD1" s="0"/>
      <c r="AE1" s="0"/>
      <c r="AF1" s="3" t="s">
        <v>127</v>
      </c>
      <c r="AG1" s="0"/>
      <c r="AH1" s="0"/>
      <c r="AI1" s="3" t="s">
        <v>128</v>
      </c>
      <c r="AJ1" s="0"/>
    </row>
    <row collapsed="false" customFormat="false" customHeight="false" hidden="false" ht="12.1" outlineLevel="0" r="2">
      <c r="A2" s="11" t="n">
        <v>46129</v>
      </c>
      <c r="B2" s="6" t="n">
        <v>2</v>
      </c>
      <c r="C2" s="6" t="n">
        <v>236.12</v>
      </c>
      <c r="D2" s="11" t="n">
        <v>46078</v>
      </c>
      <c r="E2" s="6" t="n">
        <v>5</v>
      </c>
      <c r="F2" s="6" t="n">
        <v>603.55</v>
      </c>
      <c r="G2" s="11" t="n">
        <v>46080</v>
      </c>
      <c r="H2" s="6" t="n">
        <v>20</v>
      </c>
      <c r="I2" s="6" t="n">
        <v>3687.43</v>
      </c>
      <c r="J2" s="11" t="n">
        <v>46174</v>
      </c>
      <c r="K2" s="6" t="n">
        <v>1</v>
      </c>
      <c r="L2" s="6" t="n">
        <v>2458.7</v>
      </c>
      <c r="M2" s="11" t="n">
        <v>46279</v>
      </c>
      <c r="N2" s="6" t="n">
        <v>120</v>
      </c>
      <c r="O2" s="6" t="n">
        <v>15634.06</v>
      </c>
      <c r="P2" s="11" t="n">
        <v>46232</v>
      </c>
      <c r="Q2" s="6" t="n">
        <v>1</v>
      </c>
      <c r="R2" s="6" t="n">
        <v>3990.45</v>
      </c>
      <c r="S2" s="11" t="n">
        <v>46083</v>
      </c>
      <c r="T2" s="6" t="n">
        <v>10</v>
      </c>
      <c r="U2" s="6" t="n">
        <v>467.0675</v>
      </c>
      <c r="V2" s="11" t="n">
        <v>46280</v>
      </c>
      <c r="W2" s="6" t="n">
        <v>100</v>
      </c>
      <c r="X2" s="6" t="n">
        <v>244.87</v>
      </c>
      <c r="Y2" s="11" t="n">
        <v>46279</v>
      </c>
      <c r="Z2" s="6" t="n">
        <v>71</v>
      </c>
      <c r="AA2" s="6" t="n">
        <v>12601.79</v>
      </c>
      <c r="AB2" s="11" t="n">
        <v>46280</v>
      </c>
      <c r="AC2" s="6" t="n">
        <v>1</v>
      </c>
      <c r="AD2" s="6" t="n">
        <v>257.29</v>
      </c>
      <c r="AE2" s="11" t="n">
        <v>46280</v>
      </c>
      <c r="AF2" s="6" t="n">
        <v>1</v>
      </c>
      <c r="AG2" s="6" t="n">
        <v>142.08</v>
      </c>
      <c r="AH2" s="11" t="n">
        <v>46104</v>
      </c>
      <c r="AI2" s="6" t="n">
        <v>41</v>
      </c>
      <c r="AJ2" s="6" t="n">
        <v>41000</v>
      </c>
    </row>
    <row collapsed="false" customFormat="false" customHeight="false" hidden="false" ht="12.1" outlineLevel="0" r="3">
      <c r="A3" s="11" t="n">
        <v>46129</v>
      </c>
      <c r="B3" s="6" t="n">
        <v>12</v>
      </c>
      <c r="C3" s="6" t="n">
        <v>1444.67</v>
      </c>
      <c r="D3" s="11" t="n">
        <v>46080</v>
      </c>
      <c r="E3" s="6" t="n">
        <v>28</v>
      </c>
      <c r="F3" s="6" t="n">
        <v>3396.13</v>
      </c>
      <c r="G3" s="11" t="n">
        <v>46253</v>
      </c>
      <c r="H3" s="6" t="n">
        <v>10</v>
      </c>
      <c r="I3" s="6" t="n">
        <v>1532.85</v>
      </c>
      <c r="J3" s="11" t="n">
        <v>46253</v>
      </c>
      <c r="K3" s="6" t="n">
        <v>1</v>
      </c>
      <c r="L3" s="6" t="n">
        <v>1974.97</v>
      </c>
      <c r="M3" s="0"/>
      <c r="N3" s="5" t="s">
        <f>=SUM(O2:O2)/SUM(N2:N2)</f>
      </c>
      <c r="O3" s="0" t="s">
        <v>11</v>
      </c>
      <c r="P3" s="11" t="n">
        <v>46251</v>
      </c>
      <c r="Q3" s="6" t="n">
        <v>1</v>
      </c>
      <c r="R3" s="6" t="n">
        <v>3627.78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46280</v>
      </c>
      <c r="Z3" s="6" t="n">
        <v>54</v>
      </c>
      <c r="AA3" s="6" t="n">
        <v>9587.7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11" t="n">
        <v>46134</v>
      </c>
      <c r="AI3" s="6" t="n">
        <v>1</v>
      </c>
      <c r="AJ3" s="6" t="n">
        <v>988.45</v>
      </c>
    </row>
    <row collapsed="false" customFormat="false" customHeight="false" hidden="false" ht="12.1" outlineLevel="0" r="4">
      <c r="A4" s="11" t="n">
        <v>46251</v>
      </c>
      <c r="B4" s="6" t="n">
        <v>1</v>
      </c>
      <c r="C4" s="6" t="n">
        <v>119.44</v>
      </c>
      <c r="D4" s="11" t="n">
        <v>46090</v>
      </c>
      <c r="E4" s="6" t="n">
        <v>1</v>
      </c>
      <c r="F4" s="6" t="n">
        <v>120.29</v>
      </c>
      <c r="G4" s="11" t="n">
        <v>46280</v>
      </c>
      <c r="H4" s="6" t="n">
        <v>30</v>
      </c>
      <c r="I4" s="6" t="n">
        <v>4576.34</v>
      </c>
      <c r="J4" s="11" t="n">
        <v>46273</v>
      </c>
      <c r="K4" s="6" t="n">
        <v>3</v>
      </c>
      <c r="L4" s="6" t="n">
        <v>5417.65</v>
      </c>
      <c r="M4" s="0"/>
      <c r="N4" s="6" t="n">
        <v>129.86</v>
      </c>
      <c r="O4" s="0" t="s">
        <v>129</v>
      </c>
      <c r="P4" s="11" t="n">
        <v>46253</v>
      </c>
      <c r="Q4" s="6" t="n">
        <v>2</v>
      </c>
      <c r="R4" s="6" t="n">
        <v>7456.65</v>
      </c>
      <c r="S4" s="0"/>
      <c r="T4" s="6" t="n">
        <v>41.155</v>
      </c>
      <c r="U4" s="0" t="s">
        <v>129</v>
      </c>
      <c r="V4" s="0"/>
      <c r="W4" s="6" t="n">
        <v>2.3705</v>
      </c>
      <c r="X4" s="0" t="s">
        <v>129</v>
      </c>
      <c r="Y4" s="11" t="n">
        <v>46280</v>
      </c>
      <c r="Z4" s="6" t="n">
        <v>1</v>
      </c>
      <c r="AA4" s="6" t="n">
        <v>177.55</v>
      </c>
      <c r="AB4" s="0"/>
      <c r="AC4" s="6" t="n">
        <v>263.5</v>
      </c>
      <c r="AD4" s="0" t="s">
        <v>129</v>
      </c>
      <c r="AE4" s="0"/>
      <c r="AF4" s="6" t="n">
        <v>144.7</v>
      </c>
      <c r="AG4" s="0" t="s">
        <v>129</v>
      </c>
      <c r="AH4" s="11" t="n">
        <v>46164</v>
      </c>
      <c r="AI4" s="6" t="n">
        <v>12</v>
      </c>
      <c r="AJ4" s="6" t="n">
        <v>11917.04</v>
      </c>
    </row>
    <row collapsed="false" customFormat="false" customHeight="false" hidden="false" ht="12.1" outlineLevel="0" r="5">
      <c r="A5" s="11" t="n">
        <v>46253</v>
      </c>
      <c r="B5" s="6" t="n">
        <v>38</v>
      </c>
      <c r="C5" s="6" t="n">
        <v>4559.19</v>
      </c>
      <c r="D5" s="11" t="n">
        <v>46093</v>
      </c>
      <c r="E5" s="6" t="n">
        <v>1</v>
      </c>
      <c r="F5" s="6" t="n">
        <v>115.76</v>
      </c>
      <c r="G5" s="11" t="n">
        <v>46280</v>
      </c>
      <c r="H5" s="6" t="n">
        <v>50</v>
      </c>
      <c r="I5" s="6" t="n">
        <v>7626.24</v>
      </c>
      <c r="J5" s="11" t="n">
        <v>46280</v>
      </c>
      <c r="K5" s="6" t="n">
        <v>4</v>
      </c>
      <c r="L5" s="6" t="n">
        <v>7371.61</v>
      </c>
      <c r="M5" s="0"/>
      <c r="N5" s="6" t="n">
        <v>120</v>
      </c>
      <c r="O5" s="0" t="s">
        <v>130</v>
      </c>
      <c r="P5" s="0"/>
      <c r="Q5" s="5" t="s">
        <f>=SUM(R2:R4)/SUM(Q2:Q4)</f>
      </c>
      <c r="R5" s="0" t="s">
        <v>11</v>
      </c>
      <c r="S5" s="0"/>
      <c r="T5" s="6" t="n">
        <v>10</v>
      </c>
      <c r="U5" s="0" t="s">
        <v>130</v>
      </c>
      <c r="V5" s="0"/>
      <c r="W5" s="6" t="n">
        <v>100</v>
      </c>
      <c r="X5" s="0" t="s">
        <v>130</v>
      </c>
      <c r="Y5" s="0"/>
      <c r="Z5" s="5" t="s">
        <f>=SUM(AA2:AA4)/SUM(Z2:Z4)</f>
      </c>
      <c r="AA5" s="0" t="s">
        <v>11</v>
      </c>
      <c r="AB5" s="0"/>
      <c r="AC5" s="6" t="n">
        <v>1</v>
      </c>
      <c r="AD5" s="0" t="s">
        <v>130</v>
      </c>
      <c r="AE5" s="0"/>
      <c r="AF5" s="6" t="n">
        <v>1</v>
      </c>
      <c r="AG5" s="0" t="s">
        <v>130</v>
      </c>
      <c r="AH5" s="11" t="n">
        <v>46194</v>
      </c>
      <c r="AI5" s="6" t="n">
        <v>1</v>
      </c>
      <c r="AJ5" s="6" t="n">
        <v>989.93</v>
      </c>
    </row>
    <row collapsed="false" customFormat="false" customHeight="false" hidden="false" ht="12.1" outlineLevel="0" r="6">
      <c r="A6" s="11" t="n">
        <v>46253</v>
      </c>
      <c r="B6" s="6" t="n">
        <v>20</v>
      </c>
      <c r="C6" s="6" t="n">
        <v>2399.58</v>
      </c>
      <c r="D6" s="11" t="n">
        <v>46104</v>
      </c>
      <c r="E6" s="6" t="n">
        <v>1</v>
      </c>
      <c r="F6" s="6" t="n">
        <v>113.65</v>
      </c>
      <c r="G6" s="0"/>
      <c r="H6" s="5" t="s">
        <f>=SUM(I2:I5)/SUM(H2:H5)</f>
      </c>
      <c r="I6" s="0" t="s">
        <v>11</v>
      </c>
      <c r="J6" s="0"/>
      <c r="K6" s="5" t="s">
        <f>=SUM(L2:L5)/SUM(K2:K5)</f>
      </c>
      <c r="L6" s="0" t="s">
        <v>11</v>
      </c>
      <c r="M6" s="0"/>
      <c r="N6" s="5" t="s">
        <f>=N5*(ABS(N4)-ABS(N3))</f>
      </c>
      <c r="O6" s="0" t="s">
        <v>131</v>
      </c>
      <c r="P6" s="0"/>
      <c r="Q6" s="6" t="n">
        <v>3756.5</v>
      </c>
      <c r="R6" s="0" t="s">
        <v>129</v>
      </c>
      <c r="S6" s="0"/>
      <c r="T6" s="5" t="s">
        <f>=T5*(ABS(T4)-ABS(T3))</f>
      </c>
      <c r="U6" s="0" t="s">
        <v>131</v>
      </c>
      <c r="V6" s="0"/>
      <c r="W6" s="5" t="s">
        <f>=W5*(ABS(W4)-ABS(W3))</f>
      </c>
      <c r="X6" s="0" t="s">
        <v>131</v>
      </c>
      <c r="Y6" s="0"/>
      <c r="Z6" s="6" t="n">
        <v>177.86</v>
      </c>
      <c r="AA6" s="0" t="s">
        <v>129</v>
      </c>
      <c r="AB6" s="0"/>
      <c r="AC6" s="5" t="s">
        <f>=AC5*(ABS(AC4)-ABS(AC3))</f>
      </c>
      <c r="AD6" s="0" t="s">
        <v>131</v>
      </c>
      <c r="AE6" s="0"/>
      <c r="AF6" s="5" t="s">
        <f>=AF5*(ABS(AF4)-ABS(AF3))</f>
      </c>
      <c r="AG6" s="0" t="s">
        <v>131</v>
      </c>
      <c r="AH6" s="0"/>
      <c r="AI6" s="5" t="s">
        <f>=SUM(AJ2:AJ5)/SUM(AI2:AI5)</f>
      </c>
      <c r="AJ6" s="0" t="s">
        <v>11</v>
      </c>
    </row>
    <row collapsed="false" customFormat="false" customHeight="false" hidden="false" ht="12.1" outlineLevel="0" r="7">
      <c r="A7" s="11" t="n">
        <v>46253</v>
      </c>
      <c r="B7" s="6" t="n">
        <v>10</v>
      </c>
      <c r="C7" s="6" t="n">
        <v>1199.79</v>
      </c>
      <c r="D7" s="11" t="n">
        <v>46132</v>
      </c>
      <c r="E7" s="6" t="n">
        <v>1</v>
      </c>
      <c r="F7" s="6" t="n">
        <v>112.74</v>
      </c>
      <c r="G7" s="0"/>
      <c r="H7" s="6" t="n">
        <v>148.15</v>
      </c>
      <c r="I7" s="0" t="s">
        <v>129</v>
      </c>
      <c r="J7" s="0"/>
      <c r="K7" s="6" t="n">
        <v>1796</v>
      </c>
      <c r="L7" s="0" t="s">
        <v>129</v>
      </c>
      <c r="M7" s="0"/>
      <c r="N7" s="0"/>
      <c r="O7" s="0"/>
      <c r="P7" s="0"/>
      <c r="Q7" s="6" t="n">
        <v>4</v>
      </c>
      <c r="R7" s="0" t="s">
        <v>130</v>
      </c>
      <c r="S7" s="0"/>
      <c r="T7" s="0"/>
      <c r="U7" s="0"/>
      <c r="V7" s="0"/>
      <c r="W7" s="0"/>
      <c r="X7" s="0"/>
      <c r="Y7" s="0"/>
      <c r="Z7" s="6" t="n">
        <v>126</v>
      </c>
      <c r="AA7" s="0" t="s">
        <v>130</v>
      </c>
      <c r="AB7" s="0"/>
      <c r="AC7" s="0"/>
      <c r="AD7" s="0"/>
      <c r="AE7" s="0"/>
      <c r="AF7" s="0"/>
      <c r="AG7" s="0"/>
      <c r="AH7" s="0"/>
      <c r="AI7" s="6" t="n">
        <v>98.67</v>
      </c>
      <c r="AJ7" s="0" t="s">
        <v>129</v>
      </c>
    </row>
    <row collapsed="false" customFormat="false" customHeight="false" hidden="false" ht="12.1" outlineLevel="0" r="8">
      <c r="A8" s="11" t="n">
        <v>46253</v>
      </c>
      <c r="B8" s="6" t="n">
        <v>1</v>
      </c>
      <c r="C8" s="6" t="n">
        <v>119.98</v>
      </c>
      <c r="D8" s="11" t="n">
        <v>46143</v>
      </c>
      <c r="E8" s="6" t="n">
        <v>1</v>
      </c>
      <c r="F8" s="6" t="n">
        <v>101.35</v>
      </c>
      <c r="G8" s="0"/>
      <c r="H8" s="6" t="n">
        <v>110</v>
      </c>
      <c r="I8" s="0" t="s">
        <v>130</v>
      </c>
      <c r="J8" s="0"/>
      <c r="K8" s="6" t="n">
        <v>9</v>
      </c>
      <c r="L8" s="0" t="s">
        <v>130</v>
      </c>
      <c r="M8" s="0"/>
      <c r="N8" s="0"/>
      <c r="O8" s="0"/>
      <c r="P8" s="0"/>
      <c r="Q8" s="5" t="s">
        <f>=Q7*(ABS(Q6)-ABS(Q5))</f>
      </c>
      <c r="R8" s="0" t="s">
        <v>131</v>
      </c>
      <c r="S8" s="0"/>
      <c r="T8" s="0"/>
      <c r="U8" s="0"/>
      <c r="V8" s="0"/>
      <c r="W8" s="0"/>
      <c r="X8" s="0"/>
      <c r="Y8" s="0"/>
      <c r="Z8" s="5" t="s">
        <f>=Z7*(ABS(Z6)-ABS(Z5))</f>
      </c>
      <c r="AA8" s="0" t="s">
        <v>131</v>
      </c>
      <c r="AB8" s="0"/>
      <c r="AC8" s="0"/>
      <c r="AD8" s="0"/>
      <c r="AE8" s="0"/>
      <c r="AF8" s="0"/>
      <c r="AG8" s="0"/>
      <c r="AH8" s="0"/>
      <c r="AI8" s="6" t="n">
        <v>55</v>
      </c>
      <c r="AJ8" s="0" t="s">
        <v>130</v>
      </c>
    </row>
    <row collapsed="false" customFormat="false" customHeight="false" hidden="false" ht="12.1" outlineLevel="0" r="9">
      <c r="A9" s="11" t="n">
        <v>46253</v>
      </c>
      <c r="B9" s="6" t="n">
        <v>1</v>
      </c>
      <c r="C9" s="6" t="n">
        <v>119.98</v>
      </c>
      <c r="D9" s="11" t="n">
        <v>46153</v>
      </c>
      <c r="E9" s="6" t="n">
        <v>3</v>
      </c>
      <c r="F9" s="6" t="n">
        <v>321.94</v>
      </c>
      <c r="G9" s="0"/>
      <c r="H9" s="5" t="s">
        <f>=H8*(ABS(H7)-ABS(H6))</f>
      </c>
      <c r="I9" s="0" t="s">
        <v>131</v>
      </c>
      <c r="J9" s="0"/>
      <c r="K9" s="5" t="s">
        <f>=K8*(ABS(K7)-ABS(K6))</f>
      </c>
      <c r="L9" s="0" t="s">
        <v>131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6" t="s">
        <f>=Портфель!G15*Портфель!$Q$13</f>
      </c>
      <c r="AJ9" s="0" t="s">
        <v>6</v>
      </c>
    </row>
    <row collapsed="false" customFormat="false" customHeight="false" hidden="false" ht="12.1" outlineLevel="0" r="10">
      <c r="A10" s="11" t="n">
        <v>46253</v>
      </c>
      <c r="B10" s="6" t="n">
        <v>5</v>
      </c>
      <c r="C10" s="6" t="n">
        <v>599.89</v>
      </c>
      <c r="D10" s="11" t="n">
        <v>46160</v>
      </c>
      <c r="E10" s="6" t="n">
        <v>7</v>
      </c>
      <c r="F10" s="6" t="n">
        <v>758.61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6" t="s">
        <f>=Портфель!H15*Портфель!$Q$13</f>
      </c>
      <c r="AJ10" s="0" t="s">
        <v>7</v>
      </c>
    </row>
    <row collapsed="false" customFormat="false" customHeight="false" hidden="false" ht="12.1" outlineLevel="0" r="11">
      <c r="A11" s="11" t="n">
        <v>46253</v>
      </c>
      <c r="B11" s="6" t="n">
        <v>10</v>
      </c>
      <c r="C11" s="6" t="n">
        <v>1199.79</v>
      </c>
      <c r="D11" s="11" t="n">
        <v>46168</v>
      </c>
      <c r="E11" s="6" t="n">
        <v>2</v>
      </c>
      <c r="F11" s="6" t="n">
        <v>197.38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5" t="s">
        <f>=AI8*(AI9*AI7/100-AI6+AI10)</f>
      </c>
      <c r="AJ11" s="0" t="s">
        <v>131</v>
      </c>
    </row>
    <row collapsed="false" customFormat="false" customHeight="false" hidden="false" ht="12.1" outlineLevel="0" r="12">
      <c r="A12" s="11" t="n">
        <v>46253</v>
      </c>
      <c r="B12" s="6" t="n">
        <v>4</v>
      </c>
      <c r="C12" s="6" t="n">
        <v>479.92</v>
      </c>
      <c r="D12" s="11" t="n">
        <v>46168</v>
      </c>
      <c r="E12" s="6" t="n">
        <v>2</v>
      </c>
      <c r="F12" s="6" t="n">
        <v>197.62</v>
      </c>
    </row>
    <row collapsed="false" customFormat="false" customHeight="false" hidden="false" ht="12.1" outlineLevel="0" r="13">
      <c r="A13" s="11" t="n">
        <v>46253</v>
      </c>
      <c r="B13" s="6" t="n">
        <v>3</v>
      </c>
      <c r="C13" s="6" t="n">
        <v>359.94</v>
      </c>
      <c r="D13" s="11" t="n">
        <v>46181</v>
      </c>
      <c r="E13" s="6" t="n">
        <v>1</v>
      </c>
      <c r="F13" s="6" t="n">
        <v>102.17</v>
      </c>
    </row>
    <row collapsed="false" customFormat="false" customHeight="false" hidden="false" ht="12.1" outlineLevel="0" r="14">
      <c r="A14" s="11" t="n">
        <v>46253</v>
      </c>
      <c r="B14" s="6" t="n">
        <v>2</v>
      </c>
      <c r="C14" s="6" t="n">
        <v>239.96</v>
      </c>
      <c r="D14" s="11" t="n">
        <v>46197</v>
      </c>
      <c r="E14" s="6" t="n">
        <v>1</v>
      </c>
      <c r="F14" s="6" t="n">
        <v>84.24</v>
      </c>
    </row>
    <row collapsed="false" customFormat="false" customHeight="false" hidden="false" ht="12.1" outlineLevel="0" r="15">
      <c r="A15" s="11" t="n">
        <v>46253</v>
      </c>
      <c r="B15" s="6" t="n">
        <v>1</v>
      </c>
      <c r="C15" s="6" t="n">
        <v>119.98</v>
      </c>
      <c r="D15" s="11" t="n">
        <v>46197</v>
      </c>
      <c r="E15" s="6" t="n">
        <v>2</v>
      </c>
      <c r="F15" s="6" t="n">
        <v>168.48</v>
      </c>
    </row>
    <row collapsed="false" customFormat="false" customHeight="false" hidden="false" ht="12.1" outlineLevel="0" r="16">
      <c r="A16" s="11" t="n">
        <v>46253</v>
      </c>
      <c r="B16" s="6" t="n">
        <v>28</v>
      </c>
      <c r="C16" s="6" t="n">
        <v>3359.41</v>
      </c>
      <c r="D16" s="11" t="n">
        <v>46198</v>
      </c>
      <c r="E16" s="6" t="n">
        <v>1</v>
      </c>
      <c r="F16" s="6" t="n">
        <v>78.58</v>
      </c>
    </row>
    <row collapsed="false" customFormat="false" customHeight="false" hidden="false" ht="12.1" outlineLevel="0" r="17">
      <c r="A17" s="0"/>
      <c r="B17" s="5" t="s">
        <f>=SUM(C2:C16)/SUM(B2:B16)</f>
      </c>
      <c r="C17" s="0" t="s">
        <v>11</v>
      </c>
      <c r="D17" s="11" t="n">
        <v>46209</v>
      </c>
      <c r="E17" s="6" t="n">
        <v>2</v>
      </c>
      <c r="F17" s="6" t="n">
        <v>155.48</v>
      </c>
    </row>
    <row collapsed="false" customFormat="false" customHeight="false" hidden="false" ht="12.1" outlineLevel="0" r="18">
      <c r="A18" s="0"/>
      <c r="B18" s="6" t="n">
        <v>124.68</v>
      </c>
      <c r="C18" s="0" t="s">
        <v>129</v>
      </c>
      <c r="D18" s="11" t="n">
        <v>46213</v>
      </c>
      <c r="E18" s="6" t="n">
        <v>2</v>
      </c>
      <c r="F18" s="6" t="n">
        <v>150.31</v>
      </c>
    </row>
    <row collapsed="false" customFormat="false" customHeight="false" hidden="false" ht="12.1" outlineLevel="0" r="19">
      <c r="A19" s="0"/>
      <c r="B19" s="6" t="n">
        <v>138</v>
      </c>
      <c r="C19" s="0" t="s">
        <v>130</v>
      </c>
      <c r="D19" s="11" t="n">
        <v>46213</v>
      </c>
      <c r="E19" s="6" t="n">
        <v>10</v>
      </c>
      <c r="F19" s="6" t="n">
        <v>751.57</v>
      </c>
    </row>
    <row collapsed="false" customFormat="false" customHeight="false" hidden="false" ht="12.1" outlineLevel="0" r="20">
      <c r="A20" s="0"/>
      <c r="B20" s="5" t="s">
        <f>=B19*(ABS(B18)-ABS(B17))</f>
      </c>
      <c r="C20" s="0" t="s">
        <v>131</v>
      </c>
      <c r="D20" s="11" t="n">
        <v>46213</v>
      </c>
      <c r="E20" s="6" t="n">
        <v>2</v>
      </c>
      <c r="F20" s="6" t="n">
        <v>150.31</v>
      </c>
    </row>
    <row collapsed="false" customFormat="false" customHeight="false" hidden="false" ht="12.1" outlineLevel="0" r="21">
      <c r="A21" s="0"/>
      <c r="B21" s="0"/>
      <c r="C21" s="0"/>
      <c r="D21" s="11" t="n">
        <v>46219</v>
      </c>
      <c r="E21" s="6" t="n">
        <v>1</v>
      </c>
      <c r="F21" s="6" t="n">
        <v>62.71</v>
      </c>
    </row>
    <row collapsed="false" customFormat="false" customHeight="false" hidden="false" ht="12.1" outlineLevel="0" r="22">
      <c r="A22" s="0"/>
      <c r="B22" s="0"/>
      <c r="C22" s="0"/>
      <c r="D22" s="11" t="n">
        <v>46223</v>
      </c>
      <c r="E22" s="6" t="n">
        <v>2</v>
      </c>
      <c r="F22" s="6" t="n">
        <v>117.7</v>
      </c>
    </row>
    <row collapsed="false" customFormat="false" customHeight="false" hidden="false" ht="12.1" outlineLevel="0" r="23">
      <c r="A23" s="0"/>
      <c r="B23" s="0"/>
      <c r="C23" s="0"/>
      <c r="D23" s="11" t="n">
        <v>46223</v>
      </c>
      <c r="E23" s="6" t="n">
        <v>2</v>
      </c>
      <c r="F23" s="6" t="n">
        <v>117.02</v>
      </c>
    </row>
    <row collapsed="false" customFormat="false" customHeight="false" hidden="false" ht="12.1" outlineLevel="0" r="24">
      <c r="A24" s="0"/>
      <c r="B24" s="0"/>
      <c r="C24" s="0"/>
      <c r="D24" s="11" t="n">
        <v>46225</v>
      </c>
      <c r="E24" s="6" t="n">
        <v>21</v>
      </c>
      <c r="F24" s="6" t="n">
        <v>1499.71</v>
      </c>
    </row>
    <row collapsed="false" customFormat="false" customHeight="false" hidden="false" ht="12.1" outlineLevel="0" r="25">
      <c r="A25" s="0"/>
      <c r="B25" s="0"/>
      <c r="C25" s="0"/>
      <c r="D25" s="11" t="n">
        <v>46227</v>
      </c>
      <c r="E25" s="6" t="n">
        <v>4</v>
      </c>
      <c r="F25" s="6" t="n">
        <v>299.67</v>
      </c>
    </row>
    <row collapsed="false" customFormat="false" customHeight="false" hidden="false" ht="12.1" outlineLevel="0" r="26">
      <c r="A26" s="0"/>
      <c r="B26" s="0"/>
      <c r="C26" s="0"/>
      <c r="D26" s="11" t="n">
        <v>46227</v>
      </c>
      <c r="E26" s="6" t="n">
        <v>2</v>
      </c>
      <c r="F26" s="6" t="n">
        <v>150.47</v>
      </c>
    </row>
    <row collapsed="false" customFormat="false" customHeight="false" hidden="false" ht="12.1" outlineLevel="0" r="27">
      <c r="A27" s="0"/>
      <c r="B27" s="0"/>
      <c r="C27" s="0"/>
      <c r="D27" s="11" t="n">
        <v>46244</v>
      </c>
      <c r="E27" s="6" t="n">
        <v>1</v>
      </c>
      <c r="F27" s="6" t="n">
        <v>91.91</v>
      </c>
    </row>
    <row collapsed="false" customFormat="false" customHeight="false" hidden="false" ht="12.1" outlineLevel="0" r="28">
      <c r="A28" s="0"/>
      <c r="B28" s="0"/>
      <c r="C28" s="0"/>
      <c r="D28" s="11" t="n">
        <v>46244</v>
      </c>
      <c r="E28" s="6" t="n">
        <v>1</v>
      </c>
      <c r="F28" s="6" t="n">
        <v>91.5</v>
      </c>
    </row>
    <row collapsed="false" customFormat="false" customHeight="false" hidden="false" ht="12.1" outlineLevel="0" r="29">
      <c r="A29" s="0"/>
      <c r="B29" s="0"/>
      <c r="C29" s="0"/>
      <c r="D29" s="11" t="n">
        <v>46251</v>
      </c>
      <c r="E29" s="6" t="n">
        <v>3</v>
      </c>
      <c r="F29" s="6" t="n">
        <v>232.43</v>
      </c>
    </row>
    <row collapsed="false" customFormat="false" customHeight="false" hidden="false" ht="12.1" outlineLevel="0" r="30">
      <c r="A30" s="0"/>
      <c r="B30" s="0"/>
      <c r="C30" s="0"/>
      <c r="D30" s="11" t="n">
        <v>46251</v>
      </c>
      <c r="E30" s="6" t="n">
        <v>12</v>
      </c>
      <c r="F30" s="6" t="n">
        <v>929.98</v>
      </c>
    </row>
    <row collapsed="false" customFormat="false" customHeight="false" hidden="false" ht="12.1" outlineLevel="0" r="31">
      <c r="A31" s="0"/>
      <c r="B31" s="0"/>
      <c r="C31" s="0"/>
      <c r="D31" s="11" t="n">
        <v>46253</v>
      </c>
      <c r="E31" s="6" t="n">
        <v>82</v>
      </c>
      <c r="F31" s="6" t="n">
        <v>6682.99</v>
      </c>
    </row>
    <row collapsed="false" customFormat="false" customHeight="false" hidden="false" ht="12.1" outlineLevel="0" r="32">
      <c r="A32" s="0"/>
      <c r="B32" s="0"/>
      <c r="C32" s="0"/>
      <c r="D32" s="11" t="n">
        <v>46254</v>
      </c>
      <c r="E32" s="6" t="n">
        <v>4</v>
      </c>
      <c r="F32" s="6" t="n">
        <v>312.31</v>
      </c>
    </row>
    <row collapsed="false" customFormat="false" customHeight="false" hidden="false" ht="12.1" outlineLevel="0" r="33">
      <c r="A33" s="0"/>
      <c r="B33" s="0"/>
      <c r="C33" s="0"/>
      <c r="D33" s="11" t="n">
        <v>46259</v>
      </c>
      <c r="E33" s="6" t="n">
        <v>6</v>
      </c>
      <c r="F33" s="6" t="n">
        <v>460.31</v>
      </c>
    </row>
    <row collapsed="false" customFormat="false" customHeight="false" hidden="false" ht="12.1" outlineLevel="0" r="34">
      <c r="A34" s="0"/>
      <c r="B34" s="0"/>
      <c r="C34" s="0"/>
      <c r="D34" s="11" t="n">
        <v>46269</v>
      </c>
      <c r="E34" s="6" t="n">
        <v>12</v>
      </c>
      <c r="F34" s="6" t="n">
        <v>840.17</v>
      </c>
    </row>
    <row collapsed="false" customFormat="false" customHeight="false" hidden="false" ht="12.1" outlineLevel="0" r="35">
      <c r="A35" s="0"/>
      <c r="B35" s="0"/>
      <c r="C35" s="0"/>
      <c r="D35" s="11" t="n">
        <v>46269</v>
      </c>
      <c r="E35" s="6" t="n">
        <v>13</v>
      </c>
      <c r="F35" s="6" t="n">
        <v>912.79</v>
      </c>
    </row>
    <row collapsed="false" customFormat="false" customHeight="false" hidden="false" ht="12.1" outlineLevel="0" r="36">
      <c r="A36" s="0"/>
      <c r="B36" s="0"/>
      <c r="C36" s="0"/>
      <c r="D36" s="11" t="n">
        <v>46269</v>
      </c>
      <c r="E36" s="6" t="n">
        <v>2</v>
      </c>
      <c r="F36" s="6" t="n">
        <v>141.15</v>
      </c>
    </row>
    <row collapsed="false" customFormat="false" customHeight="false" hidden="false" ht="12.1" outlineLevel="0" r="37">
      <c r="A37" s="0"/>
      <c r="B37" s="0"/>
      <c r="C37" s="0"/>
      <c r="D37" s="11" t="n">
        <v>46273</v>
      </c>
      <c r="E37" s="6" t="n">
        <v>3</v>
      </c>
      <c r="F37" s="6" t="n">
        <v>210.46</v>
      </c>
    </row>
    <row collapsed="false" customFormat="false" customHeight="false" hidden="false" ht="12.1" outlineLevel="0" r="38">
      <c r="A38" s="0"/>
      <c r="B38" s="0"/>
      <c r="C38" s="0"/>
      <c r="D38" s="0"/>
      <c r="E38" s="5" t="s">
        <f>=SUM(F2:F37)/SUM(E2:E37)</f>
      </c>
      <c r="F38" s="0" t="s">
        <v>11</v>
      </c>
    </row>
    <row collapsed="false" customFormat="false" customHeight="false" hidden="false" ht="12.1" outlineLevel="0" r="39">
      <c r="A39" s="0"/>
      <c r="B39" s="0"/>
      <c r="C39" s="0"/>
      <c r="D39" s="0"/>
      <c r="E39" s="6" t="n">
        <v>68.76</v>
      </c>
      <c r="F39" s="0" t="s">
        <v>129</v>
      </c>
    </row>
    <row collapsed="false" customFormat="false" customHeight="false" hidden="false" ht="12.1" outlineLevel="0" r="40">
      <c r="A40" s="0"/>
      <c r="B40" s="0"/>
      <c r="C40" s="0"/>
      <c r="D40" s="0"/>
      <c r="E40" s="6" t="n">
        <v>244</v>
      </c>
      <c r="F40" s="0" t="s">
        <v>130</v>
      </c>
    </row>
    <row collapsed="false" customFormat="false" customHeight="false" hidden="false" ht="12.1" outlineLevel="0" r="41">
      <c r="A41" s="0"/>
      <c r="B41" s="0"/>
      <c r="C41" s="0"/>
      <c r="D41" s="0"/>
      <c r="E41" s="5" t="s">
        <f>=E40*(ABS(E39)-ABS(E38))</f>
      </c>
      <c r="F41" s="0" t="s">
        <v>131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66</v>
      </c>
      <c r="B1" s="18" t="s">
        <v>0</v>
      </c>
      <c r="C1" s="18" t="s">
        <v>2</v>
      </c>
      <c r="D1" s="18" t="s">
        <v>132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133</v>
      </c>
      <c r="L1" s="18" t="s">
        <v>134</v>
      </c>
      <c r="M1" s="18" t="s">
        <v>19</v>
      </c>
      <c r="N1" s="18" t="s">
        <v>135</v>
      </c>
    </row>
    <row collapsed="false" customFormat="false" customHeight="false" hidden="false" ht="12.1" outlineLevel="0" r="2">
      <c r="A2" s="21" t="n">
        <v>46077.459814815</v>
      </c>
      <c r="B2" s="22" t="s">
        <v>136</v>
      </c>
      <c r="C2" s="22" t="s">
        <v>73</v>
      </c>
      <c r="D2" s="22" t="s">
        <v>136</v>
      </c>
      <c r="E2" s="22" t="s">
        <v>136</v>
      </c>
      <c r="F2" s="22" t="s">
        <v>19</v>
      </c>
      <c r="G2" s="23" t="n">
        <v>1</v>
      </c>
      <c r="H2" s="24" t="n">
        <v>1200</v>
      </c>
      <c r="I2" s="24" t="n">
        <v>1200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46077.464386574</v>
      </c>
      <c r="B3" s="16" t="s">
        <v>105</v>
      </c>
      <c r="C3" s="16" t="s">
        <v>137</v>
      </c>
      <c r="D3" s="16" t="s">
        <v>101</v>
      </c>
      <c r="E3" s="16" t="s">
        <v>17</v>
      </c>
      <c r="F3" s="16" t="s">
        <v>19</v>
      </c>
      <c r="G3" s="7" t="n">
        <v>10</v>
      </c>
      <c r="H3" s="6" t="n">
        <v>111.88</v>
      </c>
      <c r="I3" s="6" t="n">
        <v>-1118.8</v>
      </c>
      <c r="J3" s="6" t="n">
        <v>-0</v>
      </c>
      <c r="K3" s="6" t="n">
        <v>-2.69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46077.901006944</v>
      </c>
      <c r="B4" s="22" t="s">
        <v>136</v>
      </c>
      <c r="C4" s="22" t="s">
        <v>73</v>
      </c>
      <c r="D4" s="22" t="s">
        <v>136</v>
      </c>
      <c r="E4" s="22" t="s">
        <v>136</v>
      </c>
      <c r="F4" s="22" t="s">
        <v>19</v>
      </c>
      <c r="G4" s="23" t="n">
        <v>1</v>
      </c>
      <c r="H4" s="24" t="n">
        <v>22610.68</v>
      </c>
      <c r="I4" s="24" t="n">
        <v>22610.68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46077.901423611</v>
      </c>
      <c r="B5" s="16" t="s">
        <v>39</v>
      </c>
      <c r="C5" s="16" t="s">
        <v>138</v>
      </c>
      <c r="D5" s="16" t="s">
        <v>101</v>
      </c>
      <c r="E5" s="16" t="s">
        <v>17</v>
      </c>
      <c r="F5" s="16" t="s">
        <v>19</v>
      </c>
      <c r="G5" s="7" t="n">
        <v>100</v>
      </c>
      <c r="H5" s="6" t="n">
        <v>3.3185</v>
      </c>
      <c r="I5" s="6" t="n">
        <v>-331.85</v>
      </c>
      <c r="J5" s="6" t="n">
        <v>-0</v>
      </c>
      <c r="K5" s="6" t="n">
        <v>-0.8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46077.910671296</v>
      </c>
      <c r="B6" s="16" t="s">
        <v>39</v>
      </c>
      <c r="C6" s="16" t="s">
        <v>138</v>
      </c>
      <c r="D6" s="16" t="s">
        <v>101</v>
      </c>
      <c r="E6" s="16" t="s">
        <v>17</v>
      </c>
      <c r="F6" s="16" t="s">
        <v>19</v>
      </c>
      <c r="G6" s="7" t="n">
        <v>5000</v>
      </c>
      <c r="H6" s="6" t="n">
        <v>3.321</v>
      </c>
      <c r="I6" s="6" t="n">
        <v>-16605</v>
      </c>
      <c r="J6" s="6" t="n">
        <v>-0</v>
      </c>
      <c r="K6" s="6" t="n">
        <v>-39.85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46077.96943287</v>
      </c>
      <c r="B7" s="16" t="s">
        <v>105</v>
      </c>
      <c r="C7" s="16" t="s">
        <v>137</v>
      </c>
      <c r="D7" s="16" t="s">
        <v>101</v>
      </c>
      <c r="E7" s="16" t="s">
        <v>17</v>
      </c>
      <c r="F7" s="16" t="s">
        <v>19</v>
      </c>
      <c r="G7" s="7" t="n">
        <v>20</v>
      </c>
      <c r="H7" s="6" t="n">
        <v>109.84</v>
      </c>
      <c r="I7" s="6" t="n">
        <v>-2196.8</v>
      </c>
      <c r="J7" s="6" t="n">
        <v>-0</v>
      </c>
      <c r="K7" s="6" t="n">
        <v>-5.27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46078.292800926</v>
      </c>
      <c r="B8" s="16" t="s">
        <v>106</v>
      </c>
      <c r="C8" s="16" t="s">
        <v>139</v>
      </c>
      <c r="D8" s="16" t="s">
        <v>101</v>
      </c>
      <c r="E8" s="16" t="s">
        <v>17</v>
      </c>
      <c r="F8" s="16" t="s">
        <v>19</v>
      </c>
      <c r="G8" s="7" t="n">
        <v>2</v>
      </c>
      <c r="H8" s="6" t="n">
        <v>1420.2</v>
      </c>
      <c r="I8" s="6" t="n">
        <v>-2840.4</v>
      </c>
      <c r="J8" s="6" t="n">
        <v>-0</v>
      </c>
      <c r="K8" s="6" t="n">
        <v>-6.82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46078.922789352</v>
      </c>
      <c r="B9" s="16" t="s">
        <v>21</v>
      </c>
      <c r="C9" s="16" t="s">
        <v>140</v>
      </c>
      <c r="D9" s="16" t="s">
        <v>101</v>
      </c>
      <c r="E9" s="16" t="s">
        <v>17</v>
      </c>
      <c r="F9" s="16" t="s">
        <v>19</v>
      </c>
      <c r="G9" s="7" t="n">
        <v>5</v>
      </c>
      <c r="H9" s="6" t="n">
        <v>120.42</v>
      </c>
      <c r="I9" s="6" t="n">
        <v>-602.1</v>
      </c>
      <c r="J9" s="6" t="n">
        <v>-0</v>
      </c>
      <c r="K9" s="6" t="n">
        <v>-1.45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5" t="n">
        <v>46080.769849537</v>
      </c>
      <c r="B10" s="26" t="s">
        <v>39</v>
      </c>
      <c r="C10" s="26" t="s">
        <v>138</v>
      </c>
      <c r="D10" s="26" t="s">
        <v>103</v>
      </c>
      <c r="E10" s="26" t="s">
        <v>17</v>
      </c>
      <c r="F10" s="26" t="s">
        <v>19</v>
      </c>
      <c r="G10" s="27" t="n">
        <v>-5000</v>
      </c>
      <c r="H10" s="28" t="n">
        <v>3.263</v>
      </c>
      <c r="I10" s="28" t="n">
        <v>16315</v>
      </c>
      <c r="J10" s="28" t="n">
        <v>0</v>
      </c>
      <c r="K10" s="28" t="n">
        <v>-39.16</v>
      </c>
      <c r="L10" s="28" t="n">
        <v>-0</v>
      </c>
      <c r="M10" s="6" t="s">
        <f>=I10+J10+K10+L10</f>
      </c>
      <c r="N10" s="26"/>
    </row>
    <row collapsed="false" customFormat="false" customHeight="false" hidden="false" ht="12.1" outlineLevel="0" r="11">
      <c r="A11" s="20" t="n">
        <v>46080.815324074</v>
      </c>
      <c r="B11" s="16" t="s">
        <v>39</v>
      </c>
      <c r="C11" s="16" t="s">
        <v>138</v>
      </c>
      <c r="D11" s="16" t="s">
        <v>101</v>
      </c>
      <c r="E11" s="16" t="s">
        <v>17</v>
      </c>
      <c r="F11" s="16" t="s">
        <v>19</v>
      </c>
      <c r="G11" s="7" t="n">
        <v>300</v>
      </c>
      <c r="H11" s="6" t="n">
        <v>3.2675</v>
      </c>
      <c r="I11" s="6" t="n">
        <v>-980.25</v>
      </c>
      <c r="J11" s="6" t="n">
        <v>-0</v>
      </c>
      <c r="K11" s="6" t="n">
        <v>-2.35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46080.815324074</v>
      </c>
      <c r="B12" s="16" t="s">
        <v>39</v>
      </c>
      <c r="C12" s="16" t="s">
        <v>138</v>
      </c>
      <c r="D12" s="16" t="s">
        <v>101</v>
      </c>
      <c r="E12" s="16" t="s">
        <v>17</v>
      </c>
      <c r="F12" s="16" t="s">
        <v>19</v>
      </c>
      <c r="G12" s="7" t="n">
        <v>800</v>
      </c>
      <c r="H12" s="6" t="n">
        <v>3.2675</v>
      </c>
      <c r="I12" s="6" t="n">
        <v>-2614</v>
      </c>
      <c r="J12" s="6" t="n">
        <v>-0</v>
      </c>
      <c r="K12" s="6" t="n">
        <v>-6.27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46080.816284722</v>
      </c>
      <c r="B13" s="16" t="s">
        <v>21</v>
      </c>
      <c r="C13" s="16" t="s">
        <v>140</v>
      </c>
      <c r="D13" s="16" t="s">
        <v>101</v>
      </c>
      <c r="E13" s="16" t="s">
        <v>17</v>
      </c>
      <c r="F13" s="16" t="s">
        <v>19</v>
      </c>
      <c r="G13" s="7" t="n">
        <v>28</v>
      </c>
      <c r="H13" s="6" t="n">
        <v>121</v>
      </c>
      <c r="I13" s="6" t="n">
        <v>-3388</v>
      </c>
      <c r="J13" s="6" t="n">
        <v>-0</v>
      </c>
      <c r="K13" s="6" t="n">
        <v>-8.13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46080.821388889</v>
      </c>
      <c r="B14" s="16" t="s">
        <v>24</v>
      </c>
      <c r="C14" s="16" t="s">
        <v>141</v>
      </c>
      <c r="D14" s="16" t="s">
        <v>101</v>
      </c>
      <c r="E14" s="16" t="s">
        <v>17</v>
      </c>
      <c r="F14" s="16" t="s">
        <v>19</v>
      </c>
      <c r="G14" s="7" t="n">
        <v>20</v>
      </c>
      <c r="H14" s="6" t="n">
        <v>183.93</v>
      </c>
      <c r="I14" s="6" t="n">
        <v>-3678.6</v>
      </c>
      <c r="J14" s="6" t="n">
        <v>-0</v>
      </c>
      <c r="K14" s="6" t="n">
        <v>-8.83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46080.821655093</v>
      </c>
      <c r="B15" s="16" t="s">
        <v>106</v>
      </c>
      <c r="C15" s="16" t="s">
        <v>139</v>
      </c>
      <c r="D15" s="16" t="s">
        <v>101</v>
      </c>
      <c r="E15" s="16" t="s">
        <v>17</v>
      </c>
      <c r="F15" s="16" t="s">
        <v>19</v>
      </c>
      <c r="G15" s="7" t="n">
        <v>1</v>
      </c>
      <c r="H15" s="6" t="n">
        <v>1426.4</v>
      </c>
      <c r="I15" s="6" t="n">
        <v>-1426.4</v>
      </c>
      <c r="J15" s="6" t="n">
        <v>-0</v>
      </c>
      <c r="K15" s="6" t="n">
        <v>-3.42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46081.416666667</v>
      </c>
      <c r="B16" s="16" t="s">
        <v>107</v>
      </c>
      <c r="C16" s="16" t="s">
        <v>142</v>
      </c>
      <c r="D16" s="16" t="s">
        <v>101</v>
      </c>
      <c r="E16" s="16" t="s">
        <v>17</v>
      </c>
      <c r="F16" s="16" t="s">
        <v>19</v>
      </c>
      <c r="G16" s="7" t="n">
        <v>47</v>
      </c>
      <c r="H16" s="6" t="n">
        <v>86.9</v>
      </c>
      <c r="I16" s="6" t="n">
        <v>-4084.3</v>
      </c>
      <c r="J16" s="6" t="n">
        <v>-0</v>
      </c>
      <c r="K16" s="6" t="n">
        <v>-9.8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1" t="n">
        <v>46083.775428241</v>
      </c>
      <c r="B17" s="22" t="s">
        <v>136</v>
      </c>
      <c r="C17" s="22" t="s">
        <v>73</v>
      </c>
      <c r="D17" s="22" t="s">
        <v>136</v>
      </c>
      <c r="E17" s="22" t="s">
        <v>136</v>
      </c>
      <c r="F17" s="22" t="s">
        <v>19</v>
      </c>
      <c r="G17" s="23" t="n">
        <v>1</v>
      </c>
      <c r="H17" s="24" t="n">
        <v>2000</v>
      </c>
      <c r="I17" s="24" t="n">
        <v>2000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0" t="n">
        <v>46083.776041667</v>
      </c>
      <c r="B18" s="16" t="s">
        <v>36</v>
      </c>
      <c r="C18" s="16" t="s">
        <v>143</v>
      </c>
      <c r="D18" s="16" t="s">
        <v>101</v>
      </c>
      <c r="E18" s="16" t="s">
        <v>17</v>
      </c>
      <c r="F18" s="16" t="s">
        <v>19</v>
      </c>
      <c r="G18" s="7" t="n">
        <v>40</v>
      </c>
      <c r="H18" s="6" t="n">
        <v>46.595</v>
      </c>
      <c r="I18" s="6" t="n">
        <v>-1863.8</v>
      </c>
      <c r="J18" s="6" t="n">
        <v>-0</v>
      </c>
      <c r="K18" s="6" t="n">
        <v>-4.47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46090.334826389</v>
      </c>
      <c r="B19" s="16" t="s">
        <v>21</v>
      </c>
      <c r="C19" s="16" t="s">
        <v>140</v>
      </c>
      <c r="D19" s="16" t="s">
        <v>101</v>
      </c>
      <c r="E19" s="16" t="s">
        <v>17</v>
      </c>
      <c r="F19" s="16" t="s">
        <v>19</v>
      </c>
      <c r="G19" s="7" t="n">
        <v>1</v>
      </c>
      <c r="H19" s="6" t="n">
        <v>120</v>
      </c>
      <c r="I19" s="6" t="n">
        <v>-120</v>
      </c>
      <c r="J19" s="6" t="n">
        <v>-0</v>
      </c>
      <c r="K19" s="6" t="n">
        <v>-0.29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46090.350590278</v>
      </c>
      <c r="B20" s="16" t="s">
        <v>108</v>
      </c>
      <c r="C20" s="16" t="s">
        <v>144</v>
      </c>
      <c r="D20" s="16" t="s">
        <v>101</v>
      </c>
      <c r="E20" s="16" t="s">
        <v>17</v>
      </c>
      <c r="F20" s="16" t="s">
        <v>19</v>
      </c>
      <c r="G20" s="7" t="n">
        <v>1000</v>
      </c>
      <c r="H20" s="6" t="n">
        <v>0.13845</v>
      </c>
      <c r="I20" s="6" t="n">
        <v>-138.45</v>
      </c>
      <c r="J20" s="6" t="n">
        <v>-0</v>
      </c>
      <c r="K20" s="6" t="n">
        <v>-0.33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46090.356574074</v>
      </c>
      <c r="B21" s="22" t="s">
        <v>136</v>
      </c>
      <c r="C21" s="22" t="s">
        <v>73</v>
      </c>
      <c r="D21" s="22" t="s">
        <v>136</v>
      </c>
      <c r="E21" s="22" t="s">
        <v>136</v>
      </c>
      <c r="F21" s="22" t="s">
        <v>19</v>
      </c>
      <c r="G21" s="23" t="n">
        <v>1</v>
      </c>
      <c r="H21" s="24" t="n">
        <v>170</v>
      </c>
      <c r="I21" s="24" t="n">
        <v>170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46093.937893519</v>
      </c>
      <c r="B22" s="16" t="s">
        <v>21</v>
      </c>
      <c r="C22" s="16" t="s">
        <v>140</v>
      </c>
      <c r="D22" s="16" t="s">
        <v>101</v>
      </c>
      <c r="E22" s="16" t="s">
        <v>17</v>
      </c>
      <c r="F22" s="16" t="s">
        <v>19</v>
      </c>
      <c r="G22" s="7" t="n">
        <v>1</v>
      </c>
      <c r="H22" s="6" t="n">
        <v>115.48</v>
      </c>
      <c r="I22" s="6" t="n">
        <v>-115.48</v>
      </c>
      <c r="J22" s="6" t="n">
        <v>-0</v>
      </c>
      <c r="K22" s="6" t="n">
        <v>-0.28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46097.762418981</v>
      </c>
      <c r="B23" s="16" t="s">
        <v>107</v>
      </c>
      <c r="C23" s="16" t="s">
        <v>142</v>
      </c>
      <c r="D23" s="16" t="s">
        <v>101</v>
      </c>
      <c r="E23" s="16" t="s">
        <v>17</v>
      </c>
      <c r="F23" s="16" t="s">
        <v>19</v>
      </c>
      <c r="G23" s="7" t="n">
        <v>2</v>
      </c>
      <c r="H23" s="6" t="n">
        <v>86.32</v>
      </c>
      <c r="I23" s="6" t="n">
        <v>-172.64</v>
      </c>
      <c r="J23" s="6" t="n">
        <v>-0</v>
      </c>
      <c r="K23" s="6" t="n">
        <v>-0.41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46098.772199074</v>
      </c>
      <c r="B24" s="22" t="s">
        <v>136</v>
      </c>
      <c r="C24" s="22" t="s">
        <v>73</v>
      </c>
      <c r="D24" s="22" t="s">
        <v>136</v>
      </c>
      <c r="E24" s="22" t="s">
        <v>136</v>
      </c>
      <c r="F24" s="22" t="s">
        <v>19</v>
      </c>
      <c r="G24" s="23" t="n">
        <v>1</v>
      </c>
      <c r="H24" s="24" t="n">
        <v>150</v>
      </c>
      <c r="I24" s="24" t="n">
        <v>150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46099.92744213</v>
      </c>
      <c r="B25" s="16" t="s">
        <v>109</v>
      </c>
      <c r="C25" s="16" t="s">
        <v>145</v>
      </c>
      <c r="D25" s="16" t="s">
        <v>101</v>
      </c>
      <c r="E25" s="16" t="s">
        <v>17</v>
      </c>
      <c r="F25" s="16" t="s">
        <v>19</v>
      </c>
      <c r="G25" s="7" t="n">
        <v>1000</v>
      </c>
      <c r="H25" s="6" t="n">
        <v>0.4551</v>
      </c>
      <c r="I25" s="6" t="n">
        <v>-455.1</v>
      </c>
      <c r="J25" s="6" t="n">
        <v>-0</v>
      </c>
      <c r="K25" s="6" t="n">
        <v>-1.09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46099.927638889</v>
      </c>
      <c r="B26" s="16" t="s">
        <v>110</v>
      </c>
      <c r="C26" s="16" t="s">
        <v>146</v>
      </c>
      <c r="D26" s="16" t="s">
        <v>101</v>
      </c>
      <c r="E26" s="16" t="s">
        <v>17</v>
      </c>
      <c r="F26" s="16" t="s">
        <v>19</v>
      </c>
      <c r="G26" s="7" t="n">
        <v>1</v>
      </c>
      <c r="H26" s="6" t="n">
        <v>304.15</v>
      </c>
      <c r="I26" s="6" t="n">
        <v>-304.15</v>
      </c>
      <c r="J26" s="6" t="n">
        <v>-0</v>
      </c>
      <c r="K26" s="6" t="n">
        <v>-0.73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1" t="n">
        <v>46099.928634259</v>
      </c>
      <c r="B27" s="22" t="s">
        <v>136</v>
      </c>
      <c r="C27" s="22" t="s">
        <v>73</v>
      </c>
      <c r="D27" s="22" t="s">
        <v>136</v>
      </c>
      <c r="E27" s="22" t="s">
        <v>136</v>
      </c>
      <c r="F27" s="22" t="s">
        <v>19</v>
      </c>
      <c r="G27" s="23" t="n">
        <v>1</v>
      </c>
      <c r="H27" s="24" t="n">
        <v>733</v>
      </c>
      <c r="I27" s="24" t="n">
        <v>733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46104.324537037</v>
      </c>
      <c r="B28" s="16" t="s">
        <v>110</v>
      </c>
      <c r="C28" s="16" t="s">
        <v>146</v>
      </c>
      <c r="D28" s="16" t="s">
        <v>101</v>
      </c>
      <c r="E28" s="16" t="s">
        <v>17</v>
      </c>
      <c r="F28" s="16" t="s">
        <v>19</v>
      </c>
      <c r="G28" s="7" t="n">
        <v>1</v>
      </c>
      <c r="H28" s="6" t="n">
        <v>288.55</v>
      </c>
      <c r="I28" s="6" t="n">
        <v>-288.55</v>
      </c>
      <c r="J28" s="6" t="n">
        <v>-0</v>
      </c>
      <c r="K28" s="6" t="n">
        <v>-0.69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46104.325196759</v>
      </c>
      <c r="B29" s="16" t="s">
        <v>105</v>
      </c>
      <c r="C29" s="16" t="s">
        <v>137</v>
      </c>
      <c r="D29" s="16" t="s">
        <v>101</v>
      </c>
      <c r="E29" s="16" t="s">
        <v>17</v>
      </c>
      <c r="F29" s="16" t="s">
        <v>19</v>
      </c>
      <c r="G29" s="7" t="n">
        <v>10</v>
      </c>
      <c r="H29" s="6" t="n">
        <v>101.42</v>
      </c>
      <c r="I29" s="6" t="n">
        <v>-1014.2</v>
      </c>
      <c r="J29" s="6" t="n">
        <v>-0</v>
      </c>
      <c r="K29" s="6" t="n">
        <v>-2.43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46104.337384259</v>
      </c>
      <c r="B30" s="16" t="s">
        <v>111</v>
      </c>
      <c r="C30" s="16" t="s">
        <v>147</v>
      </c>
      <c r="D30" s="16" t="s">
        <v>101</v>
      </c>
      <c r="E30" s="16" t="s">
        <v>17</v>
      </c>
      <c r="F30" s="16" t="s">
        <v>19</v>
      </c>
      <c r="G30" s="7" t="n">
        <v>1</v>
      </c>
      <c r="H30" s="6" t="n">
        <v>412.1</v>
      </c>
      <c r="I30" s="6" t="n">
        <v>-412.1</v>
      </c>
      <c r="J30" s="6" t="n">
        <v>-0</v>
      </c>
      <c r="K30" s="6" t="n">
        <v>-0.99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46104.394444444</v>
      </c>
      <c r="B31" s="22" t="s">
        <v>136</v>
      </c>
      <c r="C31" s="22" t="s">
        <v>74</v>
      </c>
      <c r="D31" s="22" t="s">
        <v>136</v>
      </c>
      <c r="E31" s="22" t="s">
        <v>136</v>
      </c>
      <c r="F31" s="22" t="s">
        <v>19</v>
      </c>
      <c r="G31" s="23" t="n">
        <v>55363</v>
      </c>
      <c r="H31" s="24" t="n">
        <v>1</v>
      </c>
      <c r="I31" s="24" t="n">
        <v>55363.48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46104.418946759</v>
      </c>
      <c r="B32" s="22" t="s">
        <v>136</v>
      </c>
      <c r="C32" s="22" t="s">
        <v>73</v>
      </c>
      <c r="D32" s="22" t="s">
        <v>136</v>
      </c>
      <c r="E32" s="22" t="s">
        <v>136</v>
      </c>
      <c r="F32" s="22" t="s">
        <v>19</v>
      </c>
      <c r="G32" s="23" t="n">
        <v>1</v>
      </c>
      <c r="H32" s="24" t="n">
        <v>1714.73</v>
      </c>
      <c r="I32" s="24" t="n">
        <v>1714.73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0" t="n">
        <v>46104.57681713</v>
      </c>
      <c r="B33" s="16" t="s">
        <v>55</v>
      </c>
      <c r="C33" s="16" t="s">
        <v>148</v>
      </c>
      <c r="D33" s="16" t="s">
        <v>101</v>
      </c>
      <c r="E33" s="16" t="s">
        <v>56</v>
      </c>
      <c r="F33" s="16" t="s">
        <v>19</v>
      </c>
      <c r="G33" s="7" t="n">
        <v>41</v>
      </c>
      <c r="H33" s="6" t="n">
        <v>100</v>
      </c>
      <c r="I33" s="6" t="n">
        <v>-41000</v>
      </c>
      <c r="J33" s="6" t="n">
        <v>-0</v>
      </c>
      <c r="K33" s="6" t="n">
        <v>-0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5" t="n">
        <v>46104.655891204</v>
      </c>
      <c r="B34" s="26" t="s">
        <v>36</v>
      </c>
      <c r="C34" s="26" t="s">
        <v>143</v>
      </c>
      <c r="D34" s="26" t="s">
        <v>103</v>
      </c>
      <c r="E34" s="26" t="s">
        <v>17</v>
      </c>
      <c r="F34" s="26" t="s">
        <v>19</v>
      </c>
      <c r="G34" s="27" t="n">
        <v>-30</v>
      </c>
      <c r="H34" s="28" t="n">
        <v>46.945</v>
      </c>
      <c r="I34" s="28" t="n">
        <v>1408.35</v>
      </c>
      <c r="J34" s="28" t="n">
        <v>0</v>
      </c>
      <c r="K34" s="28" t="n">
        <v>-3.38</v>
      </c>
      <c r="L34" s="28" t="n">
        <v>-0</v>
      </c>
      <c r="M34" s="6" t="s">
        <f>=I34+J34+K34+L34</f>
      </c>
      <c r="N34" s="26"/>
    </row>
    <row collapsed="false" customFormat="false" customHeight="false" hidden="false" ht="12.1" outlineLevel="0" r="35">
      <c r="A35" s="20" t="n">
        <v>46104.884710648</v>
      </c>
      <c r="B35" s="16" t="s">
        <v>112</v>
      </c>
      <c r="C35" s="16" t="s">
        <v>149</v>
      </c>
      <c r="D35" s="16" t="s">
        <v>101</v>
      </c>
      <c r="E35" s="16" t="s">
        <v>17</v>
      </c>
      <c r="F35" s="16" t="s">
        <v>19</v>
      </c>
      <c r="G35" s="7" t="n">
        <v>10</v>
      </c>
      <c r="H35" s="6" t="n">
        <v>90.28</v>
      </c>
      <c r="I35" s="6" t="n">
        <v>-902.8</v>
      </c>
      <c r="J35" s="6" t="n">
        <v>-0</v>
      </c>
      <c r="K35" s="6" t="n">
        <v>-2.17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46104.889988426</v>
      </c>
      <c r="B36" s="16" t="s">
        <v>109</v>
      </c>
      <c r="C36" s="16" t="s">
        <v>145</v>
      </c>
      <c r="D36" s="16" t="s">
        <v>101</v>
      </c>
      <c r="E36" s="16" t="s">
        <v>17</v>
      </c>
      <c r="F36" s="16" t="s">
        <v>19</v>
      </c>
      <c r="G36" s="7" t="n">
        <v>1000</v>
      </c>
      <c r="H36" s="6" t="n">
        <v>0.4466</v>
      </c>
      <c r="I36" s="6" t="n">
        <v>-446.6</v>
      </c>
      <c r="J36" s="6" t="n">
        <v>-0</v>
      </c>
      <c r="K36" s="6" t="n">
        <v>-1.07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46104.895127315</v>
      </c>
      <c r="B37" s="16" t="s">
        <v>111</v>
      </c>
      <c r="C37" s="16" t="s">
        <v>147</v>
      </c>
      <c r="D37" s="16" t="s">
        <v>101</v>
      </c>
      <c r="E37" s="16" t="s">
        <v>17</v>
      </c>
      <c r="F37" s="16" t="s">
        <v>19</v>
      </c>
      <c r="G37" s="7" t="n">
        <v>1</v>
      </c>
      <c r="H37" s="6" t="n">
        <v>411.35</v>
      </c>
      <c r="I37" s="6" t="n">
        <v>-411.35</v>
      </c>
      <c r="J37" s="6" t="n">
        <v>-0</v>
      </c>
      <c r="K37" s="6" t="n">
        <v>-0.99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46104.966701389</v>
      </c>
      <c r="B38" s="16" t="s">
        <v>21</v>
      </c>
      <c r="C38" s="16" t="s">
        <v>140</v>
      </c>
      <c r="D38" s="16" t="s">
        <v>101</v>
      </c>
      <c r="E38" s="16" t="s">
        <v>17</v>
      </c>
      <c r="F38" s="16" t="s">
        <v>19</v>
      </c>
      <c r="G38" s="7" t="n">
        <v>1</v>
      </c>
      <c r="H38" s="6" t="n">
        <v>113.38</v>
      </c>
      <c r="I38" s="6" t="n">
        <v>-113.38</v>
      </c>
      <c r="J38" s="6" t="n">
        <v>-0</v>
      </c>
      <c r="K38" s="6" t="n">
        <v>-0.27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46105.319733796</v>
      </c>
      <c r="B39" s="22" t="s">
        <v>136</v>
      </c>
      <c r="C39" s="22" t="s">
        <v>73</v>
      </c>
      <c r="D39" s="22" t="s">
        <v>136</v>
      </c>
      <c r="E39" s="22" t="s">
        <v>136</v>
      </c>
      <c r="F39" s="22" t="s">
        <v>19</v>
      </c>
      <c r="G39" s="23" t="n">
        <v>1</v>
      </c>
      <c r="H39" s="24" t="n">
        <v>10</v>
      </c>
      <c r="I39" s="24" t="n">
        <v>10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46111.45818287</v>
      </c>
      <c r="B40" s="16" t="s">
        <v>107</v>
      </c>
      <c r="C40" s="16" t="s">
        <v>142</v>
      </c>
      <c r="D40" s="16" t="s">
        <v>101</v>
      </c>
      <c r="E40" s="16" t="s">
        <v>17</v>
      </c>
      <c r="F40" s="16" t="s">
        <v>19</v>
      </c>
      <c r="G40" s="7" t="n">
        <v>1</v>
      </c>
      <c r="H40" s="6" t="n">
        <v>82.13</v>
      </c>
      <c r="I40" s="6" t="n">
        <v>-82.13</v>
      </c>
      <c r="J40" s="6" t="n">
        <v>-0</v>
      </c>
      <c r="K40" s="6" t="n">
        <v>-0.2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46111.682256944</v>
      </c>
      <c r="B41" s="22" t="s">
        <v>136</v>
      </c>
      <c r="C41" s="22" t="s">
        <v>73</v>
      </c>
      <c r="D41" s="22" t="s">
        <v>136</v>
      </c>
      <c r="E41" s="22" t="s">
        <v>136</v>
      </c>
      <c r="F41" s="22" t="s">
        <v>19</v>
      </c>
      <c r="G41" s="23" t="n">
        <v>1</v>
      </c>
      <c r="H41" s="24" t="n">
        <v>82</v>
      </c>
      <c r="I41" s="24" t="n">
        <v>82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5" t="n">
        <v>46111.733136574</v>
      </c>
      <c r="B42" s="26" t="s">
        <v>113</v>
      </c>
      <c r="C42" s="26" t="s">
        <v>150</v>
      </c>
      <c r="D42" s="26" t="s">
        <v>103</v>
      </c>
      <c r="E42" s="26" t="s">
        <v>17</v>
      </c>
      <c r="F42" s="26" t="s">
        <v>19</v>
      </c>
      <c r="G42" s="27" t="n">
        <v>-50</v>
      </c>
      <c r="H42" s="28" t="n">
        <v>82.99</v>
      </c>
      <c r="I42" s="28" t="n">
        <v>4149.5</v>
      </c>
      <c r="J42" s="28" t="n">
        <v>0</v>
      </c>
      <c r="K42" s="28" t="n">
        <v>-9.96</v>
      </c>
      <c r="L42" s="28" t="n">
        <v>-0</v>
      </c>
      <c r="M42" s="6" t="s">
        <f>=I42+J42+K42+L42</f>
      </c>
      <c r="N42" s="26"/>
    </row>
    <row collapsed="false" customFormat="false" customHeight="false" hidden="false" ht="12.1" outlineLevel="0" r="43">
      <c r="A43" s="20" t="n">
        <v>46112.839837963</v>
      </c>
      <c r="B43" s="16" t="s">
        <v>113</v>
      </c>
      <c r="C43" s="16" t="s">
        <v>150</v>
      </c>
      <c r="D43" s="16" t="s">
        <v>101</v>
      </c>
      <c r="E43" s="16" t="s">
        <v>17</v>
      </c>
      <c r="F43" s="16" t="s">
        <v>19</v>
      </c>
      <c r="G43" s="7" t="n">
        <v>50</v>
      </c>
      <c r="H43" s="6" t="n">
        <v>84.94</v>
      </c>
      <c r="I43" s="6" t="n">
        <v>-4247</v>
      </c>
      <c r="J43" s="6" t="n">
        <v>-0</v>
      </c>
      <c r="K43" s="6" t="n">
        <v>-2.08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46113.253032407</v>
      </c>
      <c r="B44" s="22" t="s">
        <v>136</v>
      </c>
      <c r="C44" s="22" t="s">
        <v>73</v>
      </c>
      <c r="D44" s="22" t="s">
        <v>136</v>
      </c>
      <c r="E44" s="22" t="s">
        <v>136</v>
      </c>
      <c r="F44" s="22" t="s">
        <v>19</v>
      </c>
      <c r="G44" s="23" t="n">
        <v>1</v>
      </c>
      <c r="H44" s="24" t="n">
        <v>109.32</v>
      </c>
      <c r="I44" s="24" t="n">
        <v>109.32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9" t="n">
        <v>46113.814548611</v>
      </c>
      <c r="B45" s="30" t="s">
        <v>151</v>
      </c>
      <c r="C45" s="30" t="s">
        <v>152</v>
      </c>
      <c r="D45" s="30" t="s">
        <v>151</v>
      </c>
      <c r="E45" s="30" t="s">
        <v>151</v>
      </c>
      <c r="F45" s="30" t="s">
        <v>19</v>
      </c>
      <c r="G45" s="31" t="n">
        <v>1</v>
      </c>
      <c r="H45" s="32" t="n">
        <v>-0.85</v>
      </c>
      <c r="I45" s="32" t="n">
        <v>-0.85</v>
      </c>
      <c r="J45" s="32" t="n">
        <v>0</v>
      </c>
      <c r="K45" s="32" t="n">
        <v>-0</v>
      </c>
      <c r="L45" s="32" t="n">
        <v>-0</v>
      </c>
      <c r="M45" s="6" t="s">
        <f>=I45+J45+K45+L45</f>
      </c>
      <c r="N45" s="30"/>
    </row>
    <row collapsed="false" customFormat="false" customHeight="false" hidden="false" ht="12.1" outlineLevel="0" r="46">
      <c r="A46" s="21" t="n">
        <v>46113.842106481</v>
      </c>
      <c r="B46" s="22" t="s">
        <v>136</v>
      </c>
      <c r="C46" s="22" t="s">
        <v>73</v>
      </c>
      <c r="D46" s="22" t="s">
        <v>136</v>
      </c>
      <c r="E46" s="22" t="s">
        <v>136</v>
      </c>
      <c r="F46" s="22" t="s">
        <v>19</v>
      </c>
      <c r="G46" s="23" t="n">
        <v>1</v>
      </c>
      <c r="H46" s="24" t="n">
        <v>1</v>
      </c>
      <c r="I46" s="24" t="n">
        <v>1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1" t="n">
        <v>46118.601574074</v>
      </c>
      <c r="B47" s="22" t="s">
        <v>136</v>
      </c>
      <c r="C47" s="22" t="s">
        <v>73</v>
      </c>
      <c r="D47" s="22" t="s">
        <v>136</v>
      </c>
      <c r="E47" s="22" t="s">
        <v>136</v>
      </c>
      <c r="F47" s="22" t="s">
        <v>19</v>
      </c>
      <c r="G47" s="23" t="n">
        <v>1</v>
      </c>
      <c r="H47" s="24" t="n">
        <v>1700</v>
      </c>
      <c r="I47" s="24" t="n">
        <v>1700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1" t="n">
        <v>46118.602766204</v>
      </c>
      <c r="B48" s="22" t="s">
        <v>136</v>
      </c>
      <c r="C48" s="22" t="s">
        <v>73</v>
      </c>
      <c r="D48" s="22" t="s">
        <v>136</v>
      </c>
      <c r="E48" s="22" t="s">
        <v>136</v>
      </c>
      <c r="F48" s="22" t="s">
        <v>19</v>
      </c>
      <c r="G48" s="23" t="n">
        <v>1</v>
      </c>
      <c r="H48" s="24" t="n">
        <v>250</v>
      </c>
      <c r="I48" s="24" t="n">
        <v>250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</row>
    <row collapsed="false" customFormat="false" customHeight="false" hidden="false" ht="12.1" outlineLevel="0" r="49">
      <c r="A49" s="20" t="n">
        <v>46118.603472222</v>
      </c>
      <c r="B49" s="16" t="s">
        <v>39</v>
      </c>
      <c r="C49" s="16" t="s">
        <v>138</v>
      </c>
      <c r="D49" s="16" t="s">
        <v>101</v>
      </c>
      <c r="E49" s="16" t="s">
        <v>17</v>
      </c>
      <c r="F49" s="16" t="s">
        <v>19</v>
      </c>
      <c r="G49" s="7" t="n">
        <v>500</v>
      </c>
      <c r="H49" s="6" t="n">
        <v>3.178</v>
      </c>
      <c r="I49" s="6" t="n">
        <v>-1589</v>
      </c>
      <c r="J49" s="6" t="n">
        <v>-0</v>
      </c>
      <c r="K49" s="6" t="n">
        <v>-0.78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46118.603761574</v>
      </c>
      <c r="B50" s="16" t="s">
        <v>39</v>
      </c>
      <c r="C50" s="16" t="s">
        <v>138</v>
      </c>
      <c r="D50" s="16" t="s">
        <v>101</v>
      </c>
      <c r="E50" s="16" t="s">
        <v>17</v>
      </c>
      <c r="F50" s="16" t="s">
        <v>19</v>
      </c>
      <c r="G50" s="7" t="n">
        <v>100</v>
      </c>
      <c r="H50" s="6" t="n">
        <v>3.178</v>
      </c>
      <c r="I50" s="6" t="n">
        <v>-317.8</v>
      </c>
      <c r="J50" s="6" t="n">
        <v>-0</v>
      </c>
      <c r="K50" s="6" t="n">
        <v>-0.16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9" t="n">
        <v>46119.814641204</v>
      </c>
      <c r="B51" s="30" t="s">
        <v>151</v>
      </c>
      <c r="C51" s="30" t="s">
        <v>153</v>
      </c>
      <c r="D51" s="30" t="s">
        <v>151</v>
      </c>
      <c r="E51" s="30" t="s">
        <v>151</v>
      </c>
      <c r="F51" s="30" t="s">
        <v>19</v>
      </c>
      <c r="G51" s="31" t="n">
        <v>1</v>
      </c>
      <c r="H51" s="32" t="n">
        <v>-0.38</v>
      </c>
      <c r="I51" s="32" t="n">
        <v>-0.38</v>
      </c>
      <c r="J51" s="32" t="n">
        <v>0</v>
      </c>
      <c r="K51" s="32" t="n">
        <v>-0</v>
      </c>
      <c r="L51" s="32" t="n">
        <v>-0</v>
      </c>
      <c r="M51" s="6" t="s">
        <f>=I51+J51+K51+L51</f>
      </c>
      <c r="N51" s="30"/>
    </row>
    <row collapsed="false" customFormat="false" customHeight="false" hidden="false" ht="12.1" outlineLevel="0" r="52">
      <c r="A52" s="21" t="n">
        <v>46125.365625</v>
      </c>
      <c r="B52" s="22" t="s">
        <v>136</v>
      </c>
      <c r="C52" s="22" t="s">
        <v>73</v>
      </c>
      <c r="D52" s="22" t="s">
        <v>136</v>
      </c>
      <c r="E52" s="22" t="s">
        <v>136</v>
      </c>
      <c r="F52" s="22" t="s">
        <v>19</v>
      </c>
      <c r="G52" s="23" t="n">
        <v>1</v>
      </c>
      <c r="H52" s="24" t="n">
        <v>1000</v>
      </c>
      <c r="I52" s="24" t="n">
        <v>1000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46125.365844907</v>
      </c>
      <c r="B53" s="16" t="s">
        <v>105</v>
      </c>
      <c r="C53" s="16" t="s">
        <v>137</v>
      </c>
      <c r="D53" s="16" t="s">
        <v>101</v>
      </c>
      <c r="E53" s="16" t="s">
        <v>17</v>
      </c>
      <c r="F53" s="16" t="s">
        <v>19</v>
      </c>
      <c r="G53" s="7" t="n">
        <v>10</v>
      </c>
      <c r="H53" s="6" t="n">
        <v>95.42</v>
      </c>
      <c r="I53" s="6" t="n">
        <v>-954.2</v>
      </c>
      <c r="J53" s="6" t="n">
        <v>-0</v>
      </c>
      <c r="K53" s="6" t="n">
        <v>-0.47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9" t="n">
        <v>46126.819976852</v>
      </c>
      <c r="B54" s="30" t="s">
        <v>151</v>
      </c>
      <c r="C54" s="30" t="s">
        <v>154</v>
      </c>
      <c r="D54" s="30" t="s">
        <v>151</v>
      </c>
      <c r="E54" s="30" t="s">
        <v>151</v>
      </c>
      <c r="F54" s="30" t="s">
        <v>19</v>
      </c>
      <c r="G54" s="31" t="n">
        <v>1</v>
      </c>
      <c r="H54" s="32" t="n">
        <v>-0.19</v>
      </c>
      <c r="I54" s="32" t="n">
        <v>-0.19</v>
      </c>
      <c r="J54" s="32" t="n">
        <v>0</v>
      </c>
      <c r="K54" s="32" t="n">
        <v>-0</v>
      </c>
      <c r="L54" s="32" t="n">
        <v>-0</v>
      </c>
      <c r="M54" s="6" t="s">
        <f>=I54+J54+K54+L54</f>
      </c>
      <c r="N54" s="30"/>
    </row>
    <row collapsed="false" customFormat="false" customHeight="false" hidden="false" ht="12.1" outlineLevel="0" r="55">
      <c r="A55" s="21" t="n">
        <v>46127.614664352</v>
      </c>
      <c r="B55" s="22" t="s">
        <v>136</v>
      </c>
      <c r="C55" s="22" t="s">
        <v>73</v>
      </c>
      <c r="D55" s="22" t="s">
        <v>136</v>
      </c>
      <c r="E55" s="22" t="s">
        <v>136</v>
      </c>
      <c r="F55" s="22" t="s">
        <v>19</v>
      </c>
      <c r="G55" s="23" t="n">
        <v>1</v>
      </c>
      <c r="H55" s="24" t="n">
        <v>1200</v>
      </c>
      <c r="I55" s="24" t="n">
        <v>1200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5" t="n">
        <v>46128.811631944</v>
      </c>
      <c r="B56" s="26" t="s">
        <v>108</v>
      </c>
      <c r="C56" s="26" t="s">
        <v>144</v>
      </c>
      <c r="D56" s="26" t="s">
        <v>103</v>
      </c>
      <c r="E56" s="26" t="s">
        <v>17</v>
      </c>
      <c r="F56" s="26" t="s">
        <v>19</v>
      </c>
      <c r="G56" s="27" t="n">
        <v>-1000</v>
      </c>
      <c r="H56" s="28" t="n">
        <v>0.1423</v>
      </c>
      <c r="I56" s="28" t="n">
        <v>142.3</v>
      </c>
      <c r="J56" s="28" t="n">
        <v>0</v>
      </c>
      <c r="K56" s="28" t="n">
        <v>-0.07</v>
      </c>
      <c r="L56" s="28" t="n">
        <v>-0</v>
      </c>
      <c r="M56" s="6" t="s">
        <f>=I56+J56+K56+L56</f>
      </c>
      <c r="N56" s="26"/>
    </row>
    <row collapsed="false" customFormat="false" customHeight="false" hidden="false" ht="12.1" outlineLevel="0" r="57">
      <c r="A57" s="20" t="n">
        <v>46129.555358796</v>
      </c>
      <c r="B57" s="16" t="s">
        <v>16</v>
      </c>
      <c r="C57" s="16" t="s">
        <v>155</v>
      </c>
      <c r="D57" s="16" t="s">
        <v>101</v>
      </c>
      <c r="E57" s="16" t="s">
        <v>17</v>
      </c>
      <c r="F57" s="16" t="s">
        <v>19</v>
      </c>
      <c r="G57" s="7" t="n">
        <v>2</v>
      </c>
      <c r="H57" s="6" t="n">
        <v>118</v>
      </c>
      <c r="I57" s="6" t="n">
        <v>-236</v>
      </c>
      <c r="J57" s="6" t="n">
        <v>-0</v>
      </c>
      <c r="K57" s="6" t="n">
        <v>-0.12</v>
      </c>
      <c r="L57" s="6" t="n">
        <v>-0</v>
      </c>
      <c r="M57" s="6" t="s">
        <f>=I57+J57+K57+L57</f>
      </c>
      <c r="N57" s="16"/>
    </row>
    <row collapsed="false" customFormat="false" customHeight="false" hidden="false" ht="12.1" outlineLevel="0" r="58">
      <c r="A58" s="21" t="n">
        <v>46129.634618056</v>
      </c>
      <c r="B58" s="22" t="s">
        <v>136</v>
      </c>
      <c r="C58" s="22" t="s">
        <v>73</v>
      </c>
      <c r="D58" s="22" t="s">
        <v>136</v>
      </c>
      <c r="E58" s="22" t="s">
        <v>136</v>
      </c>
      <c r="F58" s="22" t="s">
        <v>19</v>
      </c>
      <c r="G58" s="23" t="n">
        <v>1</v>
      </c>
      <c r="H58" s="24" t="n">
        <v>1200</v>
      </c>
      <c r="I58" s="24" t="n">
        <v>1200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46129.649293981</v>
      </c>
      <c r="B59" s="16" t="s">
        <v>16</v>
      </c>
      <c r="C59" s="16" t="s">
        <v>155</v>
      </c>
      <c r="D59" s="16" t="s">
        <v>101</v>
      </c>
      <c r="E59" s="16" t="s">
        <v>17</v>
      </c>
      <c r="F59" s="16" t="s">
        <v>19</v>
      </c>
      <c r="G59" s="7" t="n">
        <v>12</v>
      </c>
      <c r="H59" s="6" t="n">
        <v>120.33</v>
      </c>
      <c r="I59" s="6" t="n">
        <v>-1443.96</v>
      </c>
      <c r="J59" s="6" t="n">
        <v>-0</v>
      </c>
      <c r="K59" s="6" t="n">
        <v>-0.71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9" t="n">
        <v>46129.815555556</v>
      </c>
      <c r="B60" s="30" t="s">
        <v>151</v>
      </c>
      <c r="C60" s="30" t="s">
        <v>156</v>
      </c>
      <c r="D60" s="30" t="s">
        <v>151</v>
      </c>
      <c r="E60" s="30" t="s">
        <v>151</v>
      </c>
      <c r="F60" s="30" t="s">
        <v>19</v>
      </c>
      <c r="G60" s="31" t="n">
        <v>1</v>
      </c>
      <c r="H60" s="32" t="n">
        <v>-0.08</v>
      </c>
      <c r="I60" s="32" t="n">
        <v>-0.08</v>
      </c>
      <c r="J60" s="32" t="n">
        <v>0</v>
      </c>
      <c r="K60" s="32" t="n">
        <v>-0</v>
      </c>
      <c r="L60" s="32" t="n">
        <v>-0</v>
      </c>
      <c r="M60" s="6" t="s">
        <f>=I60+J60+K60+L60</f>
      </c>
      <c r="N60" s="30"/>
    </row>
    <row collapsed="false" customFormat="false" customHeight="false" hidden="false" ht="12.1" outlineLevel="0" r="61">
      <c r="A61" s="20" t="n">
        <v>46129.860497685</v>
      </c>
      <c r="B61" s="16" t="s">
        <v>110</v>
      </c>
      <c r="C61" s="16" t="s">
        <v>146</v>
      </c>
      <c r="D61" s="16" t="s">
        <v>101</v>
      </c>
      <c r="E61" s="16" t="s">
        <v>17</v>
      </c>
      <c r="F61" s="16" t="s">
        <v>19</v>
      </c>
      <c r="G61" s="7" t="n">
        <v>3</v>
      </c>
      <c r="H61" s="6" t="n">
        <v>269.3</v>
      </c>
      <c r="I61" s="6" t="n">
        <v>-807.9</v>
      </c>
      <c r="J61" s="6" t="n">
        <v>-0</v>
      </c>
      <c r="K61" s="6" t="n">
        <v>-0.4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46132.506828704</v>
      </c>
      <c r="B62" s="22" t="s">
        <v>136</v>
      </c>
      <c r="C62" s="22" t="s">
        <v>73</v>
      </c>
      <c r="D62" s="22" t="s">
        <v>136</v>
      </c>
      <c r="E62" s="22" t="s">
        <v>136</v>
      </c>
      <c r="F62" s="22" t="s">
        <v>19</v>
      </c>
      <c r="G62" s="23" t="n">
        <v>1</v>
      </c>
      <c r="H62" s="24" t="n">
        <v>1600</v>
      </c>
      <c r="I62" s="24" t="n">
        <v>1600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46132.509074074</v>
      </c>
      <c r="B63" s="16" t="s">
        <v>110</v>
      </c>
      <c r="C63" s="16" t="s">
        <v>146</v>
      </c>
      <c r="D63" s="16" t="s">
        <v>101</v>
      </c>
      <c r="E63" s="16" t="s">
        <v>17</v>
      </c>
      <c r="F63" s="16" t="s">
        <v>19</v>
      </c>
      <c r="G63" s="7" t="n">
        <v>6</v>
      </c>
      <c r="H63" s="6" t="n">
        <v>268.45</v>
      </c>
      <c r="I63" s="6" t="n">
        <v>-1610.7</v>
      </c>
      <c r="J63" s="6" t="n">
        <v>-0</v>
      </c>
      <c r="K63" s="6" t="n">
        <v>-0.79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46132.513993056</v>
      </c>
      <c r="B64" s="16" t="s">
        <v>21</v>
      </c>
      <c r="C64" s="16" t="s">
        <v>140</v>
      </c>
      <c r="D64" s="16" t="s">
        <v>101</v>
      </c>
      <c r="E64" s="16" t="s">
        <v>17</v>
      </c>
      <c r="F64" s="16" t="s">
        <v>19</v>
      </c>
      <c r="G64" s="7" t="n">
        <v>1</v>
      </c>
      <c r="H64" s="6" t="n">
        <v>112.68</v>
      </c>
      <c r="I64" s="6" t="n">
        <v>-112.68</v>
      </c>
      <c r="J64" s="6" t="n">
        <v>-0</v>
      </c>
      <c r="K64" s="6" t="n">
        <v>-0.06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46132.558020833</v>
      </c>
      <c r="B65" s="16" t="s">
        <v>114</v>
      </c>
      <c r="C65" s="16" t="s">
        <v>157</v>
      </c>
      <c r="D65" s="16" t="s">
        <v>101</v>
      </c>
      <c r="E65" s="16" t="s">
        <v>17</v>
      </c>
      <c r="F65" s="16" t="s">
        <v>19</v>
      </c>
      <c r="G65" s="7" t="n">
        <v>1</v>
      </c>
      <c r="H65" s="6" t="n">
        <v>980.8</v>
      </c>
      <c r="I65" s="6" t="n">
        <v>-980.8</v>
      </c>
      <c r="J65" s="6" t="n">
        <v>-0</v>
      </c>
      <c r="K65" s="6" t="n">
        <v>-0.48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1" t="n">
        <v>46132.602118056</v>
      </c>
      <c r="B66" s="22" t="s">
        <v>136</v>
      </c>
      <c r="C66" s="22" t="s">
        <v>73</v>
      </c>
      <c r="D66" s="22" t="s">
        <v>136</v>
      </c>
      <c r="E66" s="22" t="s">
        <v>136</v>
      </c>
      <c r="F66" s="22" t="s">
        <v>19</v>
      </c>
      <c r="G66" s="23" t="n">
        <v>1</v>
      </c>
      <c r="H66" s="24" t="n">
        <v>965</v>
      </c>
      <c r="I66" s="24" t="n">
        <v>965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2"/>
    </row>
    <row collapsed="false" customFormat="false" customHeight="false" hidden="false" ht="12.1" outlineLevel="0" r="67">
      <c r="A67" s="29" t="n">
        <v>46132.814965278</v>
      </c>
      <c r="B67" s="30" t="s">
        <v>151</v>
      </c>
      <c r="C67" s="30" t="s">
        <v>158</v>
      </c>
      <c r="D67" s="30" t="s">
        <v>151</v>
      </c>
      <c r="E67" s="30" t="s">
        <v>151</v>
      </c>
      <c r="F67" s="30" t="s">
        <v>19</v>
      </c>
      <c r="G67" s="31" t="n">
        <v>1</v>
      </c>
      <c r="H67" s="32" t="n">
        <v>-0.45</v>
      </c>
      <c r="I67" s="32" t="n">
        <v>-0.45</v>
      </c>
      <c r="J67" s="32" t="n">
        <v>0</v>
      </c>
      <c r="K67" s="32" t="n">
        <v>-0</v>
      </c>
      <c r="L67" s="32" t="n">
        <v>-0</v>
      </c>
      <c r="M67" s="6" t="s">
        <f>=I67+J67+K67+L67</f>
      </c>
      <c r="N67" s="30"/>
    </row>
    <row collapsed="false" customFormat="false" customHeight="false" hidden="false" ht="12.1" outlineLevel="0" r="68">
      <c r="A68" s="29" t="n">
        <v>46133.815868056</v>
      </c>
      <c r="B68" s="30" t="s">
        <v>151</v>
      </c>
      <c r="C68" s="30" t="s">
        <v>159</v>
      </c>
      <c r="D68" s="30" t="s">
        <v>151</v>
      </c>
      <c r="E68" s="30" t="s">
        <v>151</v>
      </c>
      <c r="F68" s="30" t="s">
        <v>19</v>
      </c>
      <c r="G68" s="31" t="n">
        <v>1</v>
      </c>
      <c r="H68" s="32" t="n">
        <v>-0.54</v>
      </c>
      <c r="I68" s="32" t="n">
        <v>-0.54</v>
      </c>
      <c r="J68" s="32" t="n">
        <v>0</v>
      </c>
      <c r="K68" s="32" t="n">
        <v>-0</v>
      </c>
      <c r="L68" s="32" t="n">
        <v>-0</v>
      </c>
      <c r="M68" s="6" t="s">
        <f>=I68+J68+K68+L68</f>
      </c>
      <c r="N68" s="30"/>
    </row>
    <row collapsed="false" customFormat="false" customHeight="false" hidden="false" ht="12.1" outlineLevel="0" r="69">
      <c r="A69" s="21" t="n">
        <v>46134.5309375</v>
      </c>
      <c r="B69" s="22" t="s">
        <v>136</v>
      </c>
      <c r="C69" s="22" t="s">
        <v>73</v>
      </c>
      <c r="D69" s="22" t="s">
        <v>136</v>
      </c>
      <c r="E69" s="22" t="s">
        <v>136</v>
      </c>
      <c r="F69" s="22" t="s">
        <v>19</v>
      </c>
      <c r="G69" s="23" t="n">
        <v>1</v>
      </c>
      <c r="H69" s="24" t="n">
        <v>10</v>
      </c>
      <c r="I69" s="24" t="n">
        <v>10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1" t="n">
        <v>46143.563541667</v>
      </c>
      <c r="B70" s="22" t="s">
        <v>136</v>
      </c>
      <c r="C70" s="22" t="s">
        <v>73</v>
      </c>
      <c r="D70" s="22" t="s">
        <v>136</v>
      </c>
      <c r="E70" s="22" t="s">
        <v>136</v>
      </c>
      <c r="F70" s="22" t="s">
        <v>19</v>
      </c>
      <c r="G70" s="23" t="n">
        <v>1</v>
      </c>
      <c r="H70" s="24" t="n">
        <v>118.46</v>
      </c>
      <c r="I70" s="24" t="n">
        <v>118.46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0" t="n">
        <v>46143.56369213</v>
      </c>
      <c r="B71" s="16" t="s">
        <v>21</v>
      </c>
      <c r="C71" s="16" t="s">
        <v>140</v>
      </c>
      <c r="D71" s="16" t="s">
        <v>101</v>
      </c>
      <c r="E71" s="16" t="s">
        <v>17</v>
      </c>
      <c r="F71" s="16" t="s">
        <v>19</v>
      </c>
      <c r="G71" s="7" t="n">
        <v>1</v>
      </c>
      <c r="H71" s="6" t="n">
        <v>101.3</v>
      </c>
      <c r="I71" s="6" t="n">
        <v>-101.3</v>
      </c>
      <c r="J71" s="6" t="n">
        <v>-0</v>
      </c>
      <c r="K71" s="6" t="n">
        <v>-0.05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9" t="n">
        <v>46147.81712963</v>
      </c>
      <c r="B72" s="30" t="s">
        <v>151</v>
      </c>
      <c r="C72" s="30" t="s">
        <v>160</v>
      </c>
      <c r="D72" s="30" t="s">
        <v>151</v>
      </c>
      <c r="E72" s="30" t="s">
        <v>151</v>
      </c>
      <c r="F72" s="30" t="s">
        <v>19</v>
      </c>
      <c r="G72" s="31" t="n">
        <v>1</v>
      </c>
      <c r="H72" s="32" t="n">
        <v>-0.02</v>
      </c>
      <c r="I72" s="32" t="n">
        <v>-0.02</v>
      </c>
      <c r="J72" s="32" t="n">
        <v>0</v>
      </c>
      <c r="K72" s="32" t="n">
        <v>-0</v>
      </c>
      <c r="L72" s="32" t="n">
        <v>-0</v>
      </c>
      <c r="M72" s="6" t="s">
        <f>=I72+J72+K72+L72</f>
      </c>
      <c r="N72" s="30"/>
    </row>
    <row collapsed="false" customFormat="false" customHeight="false" hidden="false" ht="12.1" outlineLevel="0" r="73">
      <c r="A73" s="21" t="n">
        <v>46152.311585648</v>
      </c>
      <c r="B73" s="22" t="s">
        <v>136</v>
      </c>
      <c r="C73" s="22" t="s">
        <v>73</v>
      </c>
      <c r="D73" s="22" t="s">
        <v>136</v>
      </c>
      <c r="E73" s="22" t="s">
        <v>136</v>
      </c>
      <c r="F73" s="22" t="s">
        <v>19</v>
      </c>
      <c r="G73" s="23" t="n">
        <v>1</v>
      </c>
      <c r="H73" s="24" t="n">
        <v>500</v>
      </c>
      <c r="I73" s="24" t="n">
        <v>500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0" t="n">
        <v>46152.681956019</v>
      </c>
      <c r="B74" s="16" t="s">
        <v>115</v>
      </c>
      <c r="C74" s="16" t="s">
        <v>161</v>
      </c>
      <c r="D74" s="16" t="s">
        <v>101</v>
      </c>
      <c r="E74" s="16" t="s">
        <v>17</v>
      </c>
      <c r="F74" s="16" t="s">
        <v>19</v>
      </c>
      <c r="G74" s="7" t="n">
        <v>10</v>
      </c>
      <c r="H74" s="6" t="n">
        <v>25.005</v>
      </c>
      <c r="I74" s="6" t="n">
        <v>-250.05</v>
      </c>
      <c r="J74" s="6" t="n">
        <v>-0</v>
      </c>
      <c r="K74" s="6" t="n">
        <v>-0.12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1" t="n">
        <v>46153.343865741</v>
      </c>
      <c r="B75" s="22" t="s">
        <v>136</v>
      </c>
      <c r="C75" s="22" t="s">
        <v>73</v>
      </c>
      <c r="D75" s="22" t="s">
        <v>136</v>
      </c>
      <c r="E75" s="22" t="s">
        <v>136</v>
      </c>
      <c r="F75" s="22" t="s">
        <v>19</v>
      </c>
      <c r="G75" s="23" t="n">
        <v>1</v>
      </c>
      <c r="H75" s="24" t="n">
        <v>1300</v>
      </c>
      <c r="I75" s="24" t="n">
        <v>1300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</row>
    <row collapsed="false" customFormat="false" customHeight="false" hidden="false" ht="12.1" outlineLevel="0" r="76">
      <c r="A76" s="20" t="n">
        <v>46153.346724537</v>
      </c>
      <c r="B76" s="16" t="s">
        <v>116</v>
      </c>
      <c r="C76" s="16" t="s">
        <v>162</v>
      </c>
      <c r="D76" s="16" t="s">
        <v>101</v>
      </c>
      <c r="E76" s="16" t="s">
        <v>17</v>
      </c>
      <c r="F76" s="16" t="s">
        <v>19</v>
      </c>
      <c r="G76" s="7" t="n">
        <v>10</v>
      </c>
      <c r="H76" s="6" t="n">
        <v>119.51</v>
      </c>
      <c r="I76" s="6" t="n">
        <v>-1195.1</v>
      </c>
      <c r="J76" s="6" t="n">
        <v>-0</v>
      </c>
      <c r="K76" s="6" t="n">
        <v>-0.59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46153.355671296</v>
      </c>
      <c r="B77" s="16" t="s">
        <v>21</v>
      </c>
      <c r="C77" s="16" t="s">
        <v>140</v>
      </c>
      <c r="D77" s="16" t="s">
        <v>101</v>
      </c>
      <c r="E77" s="16" t="s">
        <v>17</v>
      </c>
      <c r="F77" s="16" t="s">
        <v>19</v>
      </c>
      <c r="G77" s="7" t="n">
        <v>3</v>
      </c>
      <c r="H77" s="6" t="n">
        <v>107.26</v>
      </c>
      <c r="I77" s="6" t="n">
        <v>-321.78</v>
      </c>
      <c r="J77" s="6" t="n">
        <v>-0</v>
      </c>
      <c r="K77" s="6" t="n">
        <v>-0.16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9" t="n">
        <v>46154.817800926</v>
      </c>
      <c r="B78" s="30" t="s">
        <v>151</v>
      </c>
      <c r="C78" s="30" t="s">
        <v>163</v>
      </c>
      <c r="D78" s="30" t="s">
        <v>151</v>
      </c>
      <c r="E78" s="30" t="s">
        <v>151</v>
      </c>
      <c r="F78" s="30" t="s">
        <v>19</v>
      </c>
      <c r="G78" s="31" t="n">
        <v>1</v>
      </c>
      <c r="H78" s="32" t="n">
        <v>-0.35</v>
      </c>
      <c r="I78" s="32" t="n">
        <v>-0.35</v>
      </c>
      <c r="J78" s="32" t="n">
        <v>0</v>
      </c>
      <c r="K78" s="32" t="n">
        <v>-0</v>
      </c>
      <c r="L78" s="32" t="n">
        <v>-0</v>
      </c>
      <c r="M78" s="6" t="s">
        <f>=I78+J78+K78+L78</f>
      </c>
      <c r="N78" s="30"/>
    </row>
    <row collapsed="false" customFormat="false" customHeight="false" hidden="false" ht="12.1" outlineLevel="0" r="79">
      <c r="A79" s="21" t="n">
        <v>46160.340069444</v>
      </c>
      <c r="B79" s="22" t="s">
        <v>136</v>
      </c>
      <c r="C79" s="22" t="s">
        <v>73</v>
      </c>
      <c r="D79" s="22" t="s">
        <v>136</v>
      </c>
      <c r="E79" s="22" t="s">
        <v>136</v>
      </c>
      <c r="F79" s="22" t="s">
        <v>19</v>
      </c>
      <c r="G79" s="23" t="n">
        <v>1</v>
      </c>
      <c r="H79" s="24" t="n">
        <v>816</v>
      </c>
      <c r="I79" s="24" t="n">
        <v>816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20" t="n">
        <v>46160.341238426</v>
      </c>
      <c r="B80" s="16" t="s">
        <v>21</v>
      </c>
      <c r="C80" s="16" t="s">
        <v>140</v>
      </c>
      <c r="D80" s="16" t="s">
        <v>101</v>
      </c>
      <c r="E80" s="16" t="s">
        <v>17</v>
      </c>
      <c r="F80" s="16" t="s">
        <v>19</v>
      </c>
      <c r="G80" s="7" t="n">
        <v>7</v>
      </c>
      <c r="H80" s="6" t="n">
        <v>108.32</v>
      </c>
      <c r="I80" s="6" t="n">
        <v>-758.24</v>
      </c>
      <c r="J80" s="6" t="n">
        <v>-0</v>
      </c>
      <c r="K80" s="6" t="n">
        <v>-0.37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46161.500381944</v>
      </c>
      <c r="B81" s="22" t="s">
        <v>164</v>
      </c>
      <c r="C81" s="22" t="s">
        <v>165</v>
      </c>
      <c r="D81" s="22" t="s">
        <v>164</v>
      </c>
      <c r="E81" s="22" t="s">
        <v>164</v>
      </c>
      <c r="F81" s="22" t="s">
        <v>19</v>
      </c>
      <c r="G81" s="23" t="n">
        <v>1</v>
      </c>
      <c r="H81" s="24" t="n">
        <v>150</v>
      </c>
      <c r="I81" s="24" t="n">
        <v>150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9" t="n">
        <v>46161.815405093</v>
      </c>
      <c r="B82" s="30" t="s">
        <v>151</v>
      </c>
      <c r="C82" s="30" t="s">
        <v>166</v>
      </c>
      <c r="D82" s="30" t="s">
        <v>151</v>
      </c>
      <c r="E82" s="30" t="s">
        <v>151</v>
      </c>
      <c r="F82" s="30" t="s">
        <v>19</v>
      </c>
      <c r="G82" s="31" t="n">
        <v>1</v>
      </c>
      <c r="H82" s="32" t="n">
        <v>-0.15</v>
      </c>
      <c r="I82" s="32" t="n">
        <v>-0.15</v>
      </c>
      <c r="J82" s="32" t="n">
        <v>0</v>
      </c>
      <c r="K82" s="32" t="n">
        <v>-0</v>
      </c>
      <c r="L82" s="32" t="n">
        <v>-0</v>
      </c>
      <c r="M82" s="6" t="s">
        <f>=I82+J82+K82+L82</f>
      </c>
      <c r="N82" s="30"/>
    </row>
    <row collapsed="false" customFormat="false" customHeight="false" hidden="false" ht="12.1" outlineLevel="0" r="83">
      <c r="A83" s="20" t="n">
        <v>46168.865081019</v>
      </c>
      <c r="B83" s="16" t="s">
        <v>21</v>
      </c>
      <c r="C83" s="16" t="s">
        <v>140</v>
      </c>
      <c r="D83" s="16" t="s">
        <v>101</v>
      </c>
      <c r="E83" s="16" t="s">
        <v>17</v>
      </c>
      <c r="F83" s="16" t="s">
        <v>19</v>
      </c>
      <c r="G83" s="7" t="n">
        <v>2</v>
      </c>
      <c r="H83" s="6" t="n">
        <v>98.64</v>
      </c>
      <c r="I83" s="6" t="n">
        <v>-197.28</v>
      </c>
      <c r="J83" s="6" t="n">
        <v>-0</v>
      </c>
      <c r="K83" s="6" t="n">
        <v>-0.1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46168.923333333</v>
      </c>
      <c r="B84" s="22" t="s">
        <v>136</v>
      </c>
      <c r="C84" s="22" t="s">
        <v>73</v>
      </c>
      <c r="D84" s="22" t="s">
        <v>136</v>
      </c>
      <c r="E84" s="22" t="s">
        <v>136</v>
      </c>
      <c r="F84" s="22" t="s">
        <v>19</v>
      </c>
      <c r="G84" s="23" t="n">
        <v>1</v>
      </c>
      <c r="H84" s="24" t="n">
        <v>1000</v>
      </c>
      <c r="I84" s="24" t="n">
        <v>1000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0" t="n">
        <v>46168.92380787</v>
      </c>
      <c r="B85" s="16" t="s">
        <v>105</v>
      </c>
      <c r="C85" s="16" t="s">
        <v>137</v>
      </c>
      <c r="D85" s="16" t="s">
        <v>101</v>
      </c>
      <c r="E85" s="16" t="s">
        <v>17</v>
      </c>
      <c r="F85" s="16" t="s">
        <v>19</v>
      </c>
      <c r="G85" s="7" t="n">
        <v>10</v>
      </c>
      <c r="H85" s="6" t="n">
        <v>80.98</v>
      </c>
      <c r="I85" s="6" t="n">
        <v>-809.8</v>
      </c>
      <c r="J85" s="6" t="n">
        <v>-0</v>
      </c>
      <c r="K85" s="6" t="n">
        <v>-0.4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46168.924351852</v>
      </c>
      <c r="B86" s="16" t="s">
        <v>21</v>
      </c>
      <c r="C86" s="16" t="s">
        <v>140</v>
      </c>
      <c r="D86" s="16" t="s">
        <v>101</v>
      </c>
      <c r="E86" s="16" t="s">
        <v>17</v>
      </c>
      <c r="F86" s="16" t="s">
        <v>19</v>
      </c>
      <c r="G86" s="7" t="n">
        <v>2</v>
      </c>
      <c r="H86" s="6" t="n">
        <v>98.76</v>
      </c>
      <c r="I86" s="6" t="n">
        <v>-197.52</v>
      </c>
      <c r="J86" s="6" t="n">
        <v>-0</v>
      </c>
      <c r="K86" s="6" t="n">
        <v>-0.1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9" t="n">
        <v>46169.815763889</v>
      </c>
      <c r="B87" s="30" t="s">
        <v>151</v>
      </c>
      <c r="C87" s="30" t="s">
        <v>167</v>
      </c>
      <c r="D87" s="30" t="s">
        <v>151</v>
      </c>
      <c r="E87" s="30" t="s">
        <v>151</v>
      </c>
      <c r="F87" s="30" t="s">
        <v>19</v>
      </c>
      <c r="G87" s="31" t="n">
        <v>1</v>
      </c>
      <c r="H87" s="32" t="n">
        <v>-0.24</v>
      </c>
      <c r="I87" s="32" t="n">
        <v>-0.24</v>
      </c>
      <c r="J87" s="32" t="n">
        <v>0</v>
      </c>
      <c r="K87" s="32" t="n">
        <v>-0</v>
      </c>
      <c r="L87" s="32" t="n">
        <v>-0</v>
      </c>
      <c r="M87" s="6" t="s">
        <f>=I87+J87+K87+L87</f>
      </c>
      <c r="N87" s="30"/>
    </row>
    <row collapsed="false" customFormat="false" customHeight="false" hidden="false" ht="12.1" outlineLevel="0" r="88">
      <c r="A88" s="20" t="n">
        <v>46174.37724537</v>
      </c>
      <c r="B88" s="16" t="s">
        <v>27</v>
      </c>
      <c r="C88" s="16" t="s">
        <v>168</v>
      </c>
      <c r="D88" s="16" t="s">
        <v>101</v>
      </c>
      <c r="E88" s="16" t="s">
        <v>17</v>
      </c>
      <c r="F88" s="16" t="s">
        <v>19</v>
      </c>
      <c r="G88" s="7" t="n">
        <v>1</v>
      </c>
      <c r="H88" s="6" t="n">
        <v>2457.5</v>
      </c>
      <c r="I88" s="6" t="n">
        <v>-2457.5</v>
      </c>
      <c r="J88" s="6" t="n">
        <v>-0</v>
      </c>
      <c r="K88" s="6" t="n">
        <v>-1.2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1" t="n">
        <v>46174.475081019</v>
      </c>
      <c r="B89" s="22" t="s">
        <v>136</v>
      </c>
      <c r="C89" s="22" t="s">
        <v>78</v>
      </c>
      <c r="D89" s="22" t="s">
        <v>136</v>
      </c>
      <c r="E89" s="22" t="s">
        <v>136</v>
      </c>
      <c r="F89" s="22" t="s">
        <v>19</v>
      </c>
      <c r="G89" s="23" t="n">
        <v>1</v>
      </c>
      <c r="H89" s="24" t="n">
        <v>9297.96</v>
      </c>
      <c r="I89" s="24" t="n">
        <v>9297.96</v>
      </c>
      <c r="J89" s="24" t="n">
        <v>0</v>
      </c>
      <c r="K89" s="24" t="n">
        <v>-0</v>
      </c>
      <c r="L89" s="24" t="n">
        <v>-0</v>
      </c>
      <c r="M89" s="6" t="s">
        <f>=I89+J89+K89+L89</f>
      </c>
      <c r="N89" s="22"/>
    </row>
    <row collapsed="false" customFormat="false" customHeight="false" hidden="false" ht="12.1" outlineLevel="0" r="90">
      <c r="A90" s="20" t="n">
        <v>46174.475231481</v>
      </c>
      <c r="B90" s="16" t="s">
        <v>109</v>
      </c>
      <c r="C90" s="16" t="s">
        <v>145</v>
      </c>
      <c r="D90" s="16" t="s">
        <v>101</v>
      </c>
      <c r="E90" s="16" t="s">
        <v>17</v>
      </c>
      <c r="F90" s="16" t="s">
        <v>19</v>
      </c>
      <c r="G90" s="7" t="n">
        <v>1000</v>
      </c>
      <c r="H90" s="6" t="n">
        <v>0.3952</v>
      </c>
      <c r="I90" s="6" t="n">
        <v>-395.2</v>
      </c>
      <c r="J90" s="6" t="n">
        <v>-0</v>
      </c>
      <c r="K90" s="6" t="n">
        <v>-0.19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0" t="n">
        <v>46174.475462963</v>
      </c>
      <c r="B91" s="16" t="s">
        <v>115</v>
      </c>
      <c r="C91" s="16" t="s">
        <v>161</v>
      </c>
      <c r="D91" s="16" t="s">
        <v>101</v>
      </c>
      <c r="E91" s="16" t="s">
        <v>17</v>
      </c>
      <c r="F91" s="16" t="s">
        <v>19</v>
      </c>
      <c r="G91" s="7" t="n">
        <v>10</v>
      </c>
      <c r="H91" s="6" t="n">
        <v>23.16</v>
      </c>
      <c r="I91" s="6" t="n">
        <v>-231.6</v>
      </c>
      <c r="J91" s="6" t="n">
        <v>-0</v>
      </c>
      <c r="K91" s="6" t="n">
        <v>-0.11</v>
      </c>
      <c r="L91" s="6" t="n">
        <v>-0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46174.475717593</v>
      </c>
      <c r="B92" s="16" t="s">
        <v>110</v>
      </c>
      <c r="C92" s="16" t="s">
        <v>146</v>
      </c>
      <c r="D92" s="16" t="s">
        <v>101</v>
      </c>
      <c r="E92" s="16" t="s">
        <v>17</v>
      </c>
      <c r="F92" s="16" t="s">
        <v>19</v>
      </c>
      <c r="G92" s="7" t="n">
        <v>4</v>
      </c>
      <c r="H92" s="6" t="n">
        <v>239.3</v>
      </c>
      <c r="I92" s="6" t="n">
        <v>-957.2</v>
      </c>
      <c r="J92" s="6" t="n">
        <v>-0</v>
      </c>
      <c r="K92" s="6" t="n">
        <v>-0.47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0" t="n">
        <v>46174.475949074</v>
      </c>
      <c r="B93" s="16" t="s">
        <v>105</v>
      </c>
      <c r="C93" s="16" t="s">
        <v>137</v>
      </c>
      <c r="D93" s="16" t="s">
        <v>101</v>
      </c>
      <c r="E93" s="16" t="s">
        <v>17</v>
      </c>
      <c r="F93" s="16" t="s">
        <v>19</v>
      </c>
      <c r="G93" s="7" t="n">
        <v>60</v>
      </c>
      <c r="H93" s="6" t="n">
        <v>79.66</v>
      </c>
      <c r="I93" s="6" t="n">
        <v>-4779.6</v>
      </c>
      <c r="J93" s="6" t="n">
        <v>-0</v>
      </c>
      <c r="K93" s="6" t="n">
        <v>-2.34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0" t="n">
        <v>46174.477141204</v>
      </c>
      <c r="B94" s="16" t="s">
        <v>115</v>
      </c>
      <c r="C94" s="16" t="s">
        <v>161</v>
      </c>
      <c r="D94" s="16" t="s">
        <v>101</v>
      </c>
      <c r="E94" s="16" t="s">
        <v>17</v>
      </c>
      <c r="F94" s="16" t="s">
        <v>19</v>
      </c>
      <c r="G94" s="7" t="n">
        <v>20</v>
      </c>
      <c r="H94" s="6" t="n">
        <v>23.22</v>
      </c>
      <c r="I94" s="6" t="n">
        <v>-464.4</v>
      </c>
      <c r="J94" s="6" t="n">
        <v>-0</v>
      </c>
      <c r="K94" s="6" t="n">
        <v>-0.23</v>
      </c>
      <c r="L94" s="6" t="n">
        <v>-0</v>
      </c>
      <c r="M94" s="6" t="s">
        <f>=I94+J94+K94+L94</f>
      </c>
      <c r="N94" s="16"/>
    </row>
    <row collapsed="false" customFormat="false" customHeight="false" hidden="false" ht="12.1" outlineLevel="0" r="95">
      <c r="A95" s="29" t="n">
        <v>46175.817337963</v>
      </c>
      <c r="B95" s="30" t="s">
        <v>151</v>
      </c>
      <c r="C95" s="30" t="s">
        <v>169</v>
      </c>
      <c r="D95" s="30" t="s">
        <v>151</v>
      </c>
      <c r="E95" s="30" t="s">
        <v>151</v>
      </c>
      <c r="F95" s="30" t="s">
        <v>19</v>
      </c>
      <c r="G95" s="31" t="n">
        <v>1</v>
      </c>
      <c r="H95" s="32" t="n">
        <v>-1.86</v>
      </c>
      <c r="I95" s="32" t="n">
        <v>-1.86</v>
      </c>
      <c r="J95" s="32" t="n">
        <v>0</v>
      </c>
      <c r="K95" s="32" t="n">
        <v>-0</v>
      </c>
      <c r="L95" s="32" t="n">
        <v>-0</v>
      </c>
      <c r="M95" s="6" t="s">
        <f>=I95+J95+K95+L95</f>
      </c>
      <c r="N95" s="30"/>
    </row>
    <row collapsed="false" customFormat="false" customHeight="false" hidden="false" ht="12.1" outlineLevel="0" r="96">
      <c r="A96" s="20" t="n">
        <v>46181.552141204</v>
      </c>
      <c r="B96" s="16" t="s">
        <v>21</v>
      </c>
      <c r="C96" s="16" t="s">
        <v>140</v>
      </c>
      <c r="D96" s="16" t="s">
        <v>101</v>
      </c>
      <c r="E96" s="16" t="s">
        <v>17</v>
      </c>
      <c r="F96" s="16" t="s">
        <v>19</v>
      </c>
      <c r="G96" s="7" t="n">
        <v>1</v>
      </c>
      <c r="H96" s="6" t="n">
        <v>102.12</v>
      </c>
      <c r="I96" s="6" t="n">
        <v>-102.12</v>
      </c>
      <c r="J96" s="6" t="n">
        <v>-0</v>
      </c>
      <c r="K96" s="6" t="n">
        <v>-0.05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1" t="n">
        <v>46181.552453704</v>
      </c>
      <c r="B97" s="22" t="s">
        <v>136</v>
      </c>
      <c r="C97" s="22" t="s">
        <v>73</v>
      </c>
      <c r="D97" s="22" t="s">
        <v>136</v>
      </c>
      <c r="E97" s="22" t="s">
        <v>136</v>
      </c>
      <c r="F97" s="22" t="s">
        <v>19</v>
      </c>
      <c r="G97" s="23" t="n">
        <v>1</v>
      </c>
      <c r="H97" s="24" t="n">
        <v>40</v>
      </c>
      <c r="I97" s="24" t="n">
        <v>40</v>
      </c>
      <c r="J97" s="24" t="n">
        <v>0</v>
      </c>
      <c r="K97" s="24" t="n">
        <v>-0</v>
      </c>
      <c r="L97" s="24" t="n">
        <v>-0</v>
      </c>
      <c r="M97" s="6" t="s">
        <f>=I97+J97+K97+L97</f>
      </c>
      <c r="N97" s="22"/>
    </row>
    <row collapsed="false" customFormat="false" customHeight="false" hidden="false" ht="12.1" outlineLevel="0" r="98">
      <c r="A98" s="29" t="n">
        <v>46182.81380787</v>
      </c>
      <c r="B98" s="30" t="s">
        <v>151</v>
      </c>
      <c r="C98" s="30" t="s">
        <v>170</v>
      </c>
      <c r="D98" s="30" t="s">
        <v>151</v>
      </c>
      <c r="E98" s="30" t="s">
        <v>151</v>
      </c>
      <c r="F98" s="30" t="s">
        <v>19</v>
      </c>
      <c r="G98" s="31" t="n">
        <v>1</v>
      </c>
      <c r="H98" s="32" t="n">
        <v>-0.02</v>
      </c>
      <c r="I98" s="32" t="n">
        <v>-0.02</v>
      </c>
      <c r="J98" s="32" t="n">
        <v>0</v>
      </c>
      <c r="K98" s="32" t="n">
        <v>-0</v>
      </c>
      <c r="L98" s="32" t="n">
        <v>-0</v>
      </c>
      <c r="M98" s="6" t="s">
        <f>=I98+J98+K98+L98</f>
      </c>
      <c r="N98" s="30"/>
    </row>
    <row collapsed="false" customFormat="false" customHeight="false" hidden="false" ht="12.1" outlineLevel="0" r="99">
      <c r="A99" s="21" t="n">
        <v>46197.535173611</v>
      </c>
      <c r="B99" s="22" t="s">
        <v>164</v>
      </c>
      <c r="C99" s="22" t="s">
        <v>171</v>
      </c>
      <c r="D99" s="22" t="s">
        <v>164</v>
      </c>
      <c r="E99" s="22" t="s">
        <v>164</v>
      </c>
      <c r="F99" s="22" t="s">
        <v>19</v>
      </c>
      <c r="G99" s="23" t="n">
        <v>1</v>
      </c>
      <c r="H99" s="24" t="n">
        <v>503.56</v>
      </c>
      <c r="I99" s="24" t="n">
        <v>503.56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0" t="n">
        <v>46197.922418981</v>
      </c>
      <c r="B100" s="16" t="s">
        <v>115</v>
      </c>
      <c r="C100" s="16" t="s">
        <v>161</v>
      </c>
      <c r="D100" s="16" t="s">
        <v>101</v>
      </c>
      <c r="E100" s="16" t="s">
        <v>17</v>
      </c>
      <c r="F100" s="16" t="s">
        <v>19</v>
      </c>
      <c r="G100" s="7" t="n">
        <v>10</v>
      </c>
      <c r="H100" s="6" t="n">
        <v>18.72</v>
      </c>
      <c r="I100" s="6" t="n">
        <v>-187.2</v>
      </c>
      <c r="J100" s="6" t="n">
        <v>-0</v>
      </c>
      <c r="K100" s="6" t="n">
        <v>-0.09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46197.922824074</v>
      </c>
      <c r="B101" s="16" t="s">
        <v>21</v>
      </c>
      <c r="C101" s="16" t="s">
        <v>140</v>
      </c>
      <c r="D101" s="16" t="s">
        <v>101</v>
      </c>
      <c r="E101" s="16" t="s">
        <v>17</v>
      </c>
      <c r="F101" s="16" t="s">
        <v>19</v>
      </c>
      <c r="G101" s="7" t="n">
        <v>1</v>
      </c>
      <c r="H101" s="6" t="n">
        <v>84.2</v>
      </c>
      <c r="I101" s="6" t="n">
        <v>-84.2</v>
      </c>
      <c r="J101" s="6" t="n">
        <v>-0</v>
      </c>
      <c r="K101" s="6" t="n">
        <v>-0.04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46197.922824074</v>
      </c>
      <c r="B102" s="16" t="s">
        <v>21</v>
      </c>
      <c r="C102" s="16" t="s">
        <v>140</v>
      </c>
      <c r="D102" s="16" t="s">
        <v>101</v>
      </c>
      <c r="E102" s="16" t="s">
        <v>17</v>
      </c>
      <c r="F102" s="16" t="s">
        <v>19</v>
      </c>
      <c r="G102" s="7" t="n">
        <v>2</v>
      </c>
      <c r="H102" s="6" t="n">
        <v>84.2</v>
      </c>
      <c r="I102" s="6" t="n">
        <v>-168.4</v>
      </c>
      <c r="J102" s="6" t="n">
        <v>-0</v>
      </c>
      <c r="K102" s="6" t="n">
        <v>-0.08</v>
      </c>
      <c r="L102" s="6" t="n">
        <v>-0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46198.510740741</v>
      </c>
      <c r="B103" s="22" t="s">
        <v>164</v>
      </c>
      <c r="C103" s="22" t="s">
        <v>172</v>
      </c>
      <c r="D103" s="22" t="s">
        <v>164</v>
      </c>
      <c r="E103" s="22" t="s">
        <v>164</v>
      </c>
      <c r="F103" s="22" t="s">
        <v>19</v>
      </c>
      <c r="G103" s="23" t="n">
        <v>1</v>
      </c>
      <c r="H103" s="24" t="n">
        <v>14</v>
      </c>
      <c r="I103" s="24" t="n">
        <v>14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0" t="n">
        <v>46198.736296296</v>
      </c>
      <c r="B104" s="16" t="s">
        <v>21</v>
      </c>
      <c r="C104" s="16" t="s">
        <v>140</v>
      </c>
      <c r="D104" s="16" t="s">
        <v>101</v>
      </c>
      <c r="E104" s="16" t="s">
        <v>17</v>
      </c>
      <c r="F104" s="16" t="s">
        <v>19</v>
      </c>
      <c r="G104" s="7" t="n">
        <v>1</v>
      </c>
      <c r="H104" s="6" t="n">
        <v>78.54</v>
      </c>
      <c r="I104" s="6" t="n">
        <v>-78.54</v>
      </c>
      <c r="J104" s="6" t="n">
        <v>-0</v>
      </c>
      <c r="K104" s="6" t="n">
        <v>-0.04</v>
      </c>
      <c r="L104" s="6" t="n">
        <v>-0</v>
      </c>
      <c r="M104" s="6" t="s">
        <f>=I104+J104+K104+L104</f>
      </c>
      <c r="N104" s="16"/>
    </row>
    <row collapsed="false" customFormat="false" customHeight="false" hidden="false" ht="12.1" outlineLevel="0" r="105">
      <c r="A105" s="29" t="n">
        <v>46198.815416667</v>
      </c>
      <c r="B105" s="30" t="s">
        <v>151</v>
      </c>
      <c r="C105" s="30" t="s">
        <v>173</v>
      </c>
      <c r="D105" s="30" t="s">
        <v>151</v>
      </c>
      <c r="E105" s="30" t="s">
        <v>151</v>
      </c>
      <c r="F105" s="30" t="s">
        <v>19</v>
      </c>
      <c r="G105" s="31" t="n">
        <v>1</v>
      </c>
      <c r="H105" s="32" t="n">
        <v>-0.09</v>
      </c>
      <c r="I105" s="32" t="n">
        <v>-0.09</v>
      </c>
      <c r="J105" s="32" t="n">
        <v>0</v>
      </c>
      <c r="K105" s="32" t="n">
        <v>-0</v>
      </c>
      <c r="L105" s="32" t="n">
        <v>-0</v>
      </c>
      <c r="M105" s="6" t="s">
        <f>=I105+J105+K105+L105</f>
      </c>
      <c r="N105" s="30"/>
    </row>
    <row collapsed="false" customFormat="false" customHeight="false" hidden="false" ht="12.1" outlineLevel="0" r="106">
      <c r="A106" s="29" t="n">
        <v>46199.815601852</v>
      </c>
      <c r="B106" s="30" t="s">
        <v>151</v>
      </c>
      <c r="C106" s="30" t="s">
        <v>174</v>
      </c>
      <c r="D106" s="30" t="s">
        <v>151</v>
      </c>
      <c r="E106" s="30" t="s">
        <v>151</v>
      </c>
      <c r="F106" s="30" t="s">
        <v>19</v>
      </c>
      <c r="G106" s="31" t="n">
        <v>1</v>
      </c>
      <c r="H106" s="32" t="n">
        <v>-0.02</v>
      </c>
      <c r="I106" s="32" t="n">
        <v>-0.02</v>
      </c>
      <c r="J106" s="32" t="n">
        <v>0</v>
      </c>
      <c r="K106" s="32" t="n">
        <v>-0</v>
      </c>
      <c r="L106" s="32" t="n">
        <v>-0</v>
      </c>
      <c r="M106" s="6" t="s">
        <f>=I106+J106+K106+L106</f>
      </c>
      <c r="N106" s="30"/>
    </row>
    <row collapsed="false" customFormat="false" customHeight="false" hidden="false" ht="12.1" outlineLevel="0" r="107">
      <c r="A107" s="21" t="n">
        <v>46207.877418981</v>
      </c>
      <c r="B107" s="22" t="s">
        <v>136</v>
      </c>
      <c r="C107" s="22" t="s">
        <v>73</v>
      </c>
      <c r="D107" s="22" t="s">
        <v>136</v>
      </c>
      <c r="E107" s="22" t="s">
        <v>136</v>
      </c>
      <c r="F107" s="22" t="s">
        <v>19</v>
      </c>
      <c r="G107" s="23" t="n">
        <v>1</v>
      </c>
      <c r="H107" s="24" t="n">
        <v>1000</v>
      </c>
      <c r="I107" s="24" t="n">
        <v>1000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2"/>
    </row>
    <row collapsed="false" customFormat="false" customHeight="false" hidden="false" ht="12.1" outlineLevel="0" r="108">
      <c r="A108" s="20" t="n">
        <v>46208.543460648</v>
      </c>
      <c r="B108" s="16" t="s">
        <v>39</v>
      </c>
      <c r="C108" s="16" t="s">
        <v>138</v>
      </c>
      <c r="D108" s="16" t="s">
        <v>101</v>
      </c>
      <c r="E108" s="16" t="s">
        <v>17</v>
      </c>
      <c r="F108" s="16" t="s">
        <v>19</v>
      </c>
      <c r="G108" s="7" t="n">
        <v>400</v>
      </c>
      <c r="H108" s="6" t="n">
        <v>2.491</v>
      </c>
      <c r="I108" s="6" t="n">
        <v>-996.4</v>
      </c>
      <c r="J108" s="6" t="n">
        <v>-0</v>
      </c>
      <c r="K108" s="6" t="n">
        <v>-0.49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1" t="n">
        <v>46209.91650463</v>
      </c>
      <c r="B109" s="22" t="s">
        <v>136</v>
      </c>
      <c r="C109" s="22" t="s">
        <v>73</v>
      </c>
      <c r="D109" s="22" t="s">
        <v>136</v>
      </c>
      <c r="E109" s="22" t="s">
        <v>136</v>
      </c>
      <c r="F109" s="22" t="s">
        <v>19</v>
      </c>
      <c r="G109" s="23" t="n">
        <v>1</v>
      </c>
      <c r="H109" s="24" t="n">
        <v>200</v>
      </c>
      <c r="I109" s="24" t="n">
        <v>200</v>
      </c>
      <c r="J109" s="24" t="n">
        <v>0</v>
      </c>
      <c r="K109" s="24" t="n">
        <v>-0</v>
      </c>
      <c r="L109" s="24" t="n">
        <v>-0</v>
      </c>
      <c r="M109" s="6" t="s">
        <f>=I109+J109+K109+L109</f>
      </c>
      <c r="N109" s="22"/>
    </row>
    <row collapsed="false" customFormat="false" customHeight="false" hidden="false" ht="12.1" outlineLevel="0" r="110">
      <c r="A110" s="20" t="n">
        <v>46209.917013889</v>
      </c>
      <c r="B110" s="16" t="s">
        <v>21</v>
      </c>
      <c r="C110" s="16" t="s">
        <v>140</v>
      </c>
      <c r="D110" s="16" t="s">
        <v>101</v>
      </c>
      <c r="E110" s="16" t="s">
        <v>17</v>
      </c>
      <c r="F110" s="16" t="s">
        <v>19</v>
      </c>
      <c r="G110" s="7" t="n">
        <v>2</v>
      </c>
      <c r="H110" s="6" t="n">
        <v>77.7</v>
      </c>
      <c r="I110" s="6" t="n">
        <v>-155.4</v>
      </c>
      <c r="J110" s="6" t="n">
        <v>-0</v>
      </c>
      <c r="K110" s="6" t="n">
        <v>-0.08</v>
      </c>
      <c r="L110" s="6" t="n">
        <v>-0</v>
      </c>
      <c r="M110" s="6" t="s">
        <f>=I110+J110+K110+L110</f>
      </c>
      <c r="N110" s="16"/>
    </row>
    <row collapsed="false" customFormat="false" customHeight="false" hidden="false" ht="12.1" outlineLevel="0" r="111">
      <c r="A111" s="29" t="n">
        <v>46210.814282407</v>
      </c>
      <c r="B111" s="30" t="s">
        <v>151</v>
      </c>
      <c r="C111" s="30" t="s">
        <v>175</v>
      </c>
      <c r="D111" s="30" t="s">
        <v>151</v>
      </c>
      <c r="E111" s="30" t="s">
        <v>151</v>
      </c>
      <c r="F111" s="30" t="s">
        <v>19</v>
      </c>
      <c r="G111" s="31" t="n">
        <v>1</v>
      </c>
      <c r="H111" s="32" t="n">
        <v>-0.23</v>
      </c>
      <c r="I111" s="32" t="n">
        <v>-0.23</v>
      </c>
      <c r="J111" s="32" t="n">
        <v>0</v>
      </c>
      <c r="K111" s="32" t="n">
        <v>-0</v>
      </c>
      <c r="L111" s="32" t="n">
        <v>-0</v>
      </c>
      <c r="M111" s="6" t="s">
        <f>=I111+J111+K111+L111</f>
      </c>
      <c r="N111" s="30"/>
    </row>
    <row collapsed="false" customFormat="false" customHeight="false" hidden="false" ht="12.1" outlineLevel="0" r="112">
      <c r="A112" s="21" t="n">
        <v>46213.443912037</v>
      </c>
      <c r="B112" s="22" t="s">
        <v>136</v>
      </c>
      <c r="C112" s="22" t="s">
        <v>73</v>
      </c>
      <c r="D112" s="22" t="s">
        <v>136</v>
      </c>
      <c r="E112" s="22" t="s">
        <v>136</v>
      </c>
      <c r="F112" s="22" t="s">
        <v>19</v>
      </c>
      <c r="G112" s="23" t="n">
        <v>1</v>
      </c>
      <c r="H112" s="24" t="n">
        <v>1049</v>
      </c>
      <c r="I112" s="24" t="n">
        <v>1049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2"/>
    </row>
    <row collapsed="false" customFormat="false" customHeight="false" hidden="false" ht="12.1" outlineLevel="0" r="113">
      <c r="A113" s="20" t="n">
        <v>46213.446979167</v>
      </c>
      <c r="B113" s="16" t="s">
        <v>21</v>
      </c>
      <c r="C113" s="16" t="s">
        <v>140</v>
      </c>
      <c r="D113" s="16" t="s">
        <v>101</v>
      </c>
      <c r="E113" s="16" t="s">
        <v>17</v>
      </c>
      <c r="F113" s="16" t="s">
        <v>19</v>
      </c>
      <c r="G113" s="7" t="n">
        <v>2</v>
      </c>
      <c r="H113" s="6" t="n">
        <v>75.12</v>
      </c>
      <c r="I113" s="6" t="n">
        <v>-150.24</v>
      </c>
      <c r="J113" s="6" t="n">
        <v>-0</v>
      </c>
      <c r="K113" s="6" t="n">
        <v>-0.07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46213.446979167</v>
      </c>
      <c r="B114" s="16" t="s">
        <v>21</v>
      </c>
      <c r="C114" s="16" t="s">
        <v>140</v>
      </c>
      <c r="D114" s="16" t="s">
        <v>101</v>
      </c>
      <c r="E114" s="16" t="s">
        <v>17</v>
      </c>
      <c r="F114" s="16" t="s">
        <v>19</v>
      </c>
      <c r="G114" s="7" t="n">
        <v>10</v>
      </c>
      <c r="H114" s="6" t="n">
        <v>75.12</v>
      </c>
      <c r="I114" s="6" t="n">
        <v>-751.2</v>
      </c>
      <c r="J114" s="6" t="n">
        <v>-0</v>
      </c>
      <c r="K114" s="6" t="n">
        <v>-0.37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46213.447407407</v>
      </c>
      <c r="B115" s="16" t="s">
        <v>21</v>
      </c>
      <c r="C115" s="16" t="s">
        <v>140</v>
      </c>
      <c r="D115" s="16" t="s">
        <v>101</v>
      </c>
      <c r="E115" s="16" t="s">
        <v>17</v>
      </c>
      <c r="F115" s="16" t="s">
        <v>19</v>
      </c>
      <c r="G115" s="7" t="n">
        <v>2</v>
      </c>
      <c r="H115" s="6" t="n">
        <v>75.12</v>
      </c>
      <c r="I115" s="6" t="n">
        <v>-150.24</v>
      </c>
      <c r="J115" s="6" t="n">
        <v>-0</v>
      </c>
      <c r="K115" s="6" t="n">
        <v>-0.07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9" t="n">
        <v>46216.81837963</v>
      </c>
      <c r="B116" s="30" t="s">
        <v>151</v>
      </c>
      <c r="C116" s="30" t="s">
        <v>176</v>
      </c>
      <c r="D116" s="30" t="s">
        <v>151</v>
      </c>
      <c r="E116" s="30" t="s">
        <v>151</v>
      </c>
      <c r="F116" s="30" t="s">
        <v>19</v>
      </c>
      <c r="G116" s="31" t="n">
        <v>1</v>
      </c>
      <c r="H116" s="32" t="n">
        <v>-0.21</v>
      </c>
      <c r="I116" s="32" t="n">
        <v>-0.21</v>
      </c>
      <c r="J116" s="32" t="n">
        <v>0</v>
      </c>
      <c r="K116" s="32" t="n">
        <v>-0</v>
      </c>
      <c r="L116" s="32" t="n">
        <v>-0</v>
      </c>
      <c r="M116" s="6" t="s">
        <f>=I116+J116+K116+L116</f>
      </c>
      <c r="N116" s="30"/>
    </row>
    <row collapsed="false" customFormat="false" customHeight="false" hidden="false" ht="12.1" outlineLevel="0" r="117">
      <c r="A117" s="21" t="n">
        <v>46218.4728125</v>
      </c>
      <c r="B117" s="22" t="s">
        <v>164</v>
      </c>
      <c r="C117" s="22" t="s">
        <v>177</v>
      </c>
      <c r="D117" s="22" t="s">
        <v>164</v>
      </c>
      <c r="E117" s="22" t="s">
        <v>164</v>
      </c>
      <c r="F117" s="22" t="s">
        <v>19</v>
      </c>
      <c r="G117" s="23" t="n">
        <v>1</v>
      </c>
      <c r="H117" s="24" t="n">
        <v>63.66</v>
      </c>
      <c r="I117" s="24" t="n">
        <v>63.66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1" t="n">
        <v>46219.402233796</v>
      </c>
      <c r="B118" s="22" t="s">
        <v>136</v>
      </c>
      <c r="C118" s="22" t="s">
        <v>73</v>
      </c>
      <c r="D118" s="22" t="s">
        <v>136</v>
      </c>
      <c r="E118" s="22" t="s">
        <v>136</v>
      </c>
      <c r="F118" s="22" t="s">
        <v>19</v>
      </c>
      <c r="G118" s="23" t="n">
        <v>1</v>
      </c>
      <c r="H118" s="24" t="n">
        <v>1000</v>
      </c>
      <c r="I118" s="24" t="n">
        <v>1000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2"/>
    </row>
    <row collapsed="false" customFormat="false" customHeight="false" hidden="false" ht="12.1" outlineLevel="0" r="119">
      <c r="A119" s="20" t="n">
        <v>46219.406145833</v>
      </c>
      <c r="B119" s="16" t="s">
        <v>109</v>
      </c>
      <c r="C119" s="16" t="s">
        <v>145</v>
      </c>
      <c r="D119" s="16" t="s">
        <v>101</v>
      </c>
      <c r="E119" s="16" t="s">
        <v>17</v>
      </c>
      <c r="F119" s="16" t="s">
        <v>19</v>
      </c>
      <c r="G119" s="7" t="n">
        <v>4000</v>
      </c>
      <c r="H119" s="6" t="n">
        <v>0.2551</v>
      </c>
      <c r="I119" s="6" t="n">
        <v>-1020.4</v>
      </c>
      <c r="J119" s="6" t="n">
        <v>-0</v>
      </c>
      <c r="K119" s="6" t="n">
        <v>-0.5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46219.4065625</v>
      </c>
      <c r="B120" s="16" t="s">
        <v>21</v>
      </c>
      <c r="C120" s="16" t="s">
        <v>140</v>
      </c>
      <c r="D120" s="16" t="s">
        <v>101</v>
      </c>
      <c r="E120" s="16" t="s">
        <v>17</v>
      </c>
      <c r="F120" s="16" t="s">
        <v>19</v>
      </c>
      <c r="G120" s="7" t="n">
        <v>1</v>
      </c>
      <c r="H120" s="6" t="n">
        <v>62.68</v>
      </c>
      <c r="I120" s="6" t="n">
        <v>-62.68</v>
      </c>
      <c r="J120" s="6" t="n">
        <v>-0</v>
      </c>
      <c r="K120" s="6" t="n">
        <v>-0.03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9" t="n">
        <v>46220.815034722</v>
      </c>
      <c r="B121" s="30" t="s">
        <v>151</v>
      </c>
      <c r="C121" s="30" t="s">
        <v>178</v>
      </c>
      <c r="D121" s="30" t="s">
        <v>151</v>
      </c>
      <c r="E121" s="30" t="s">
        <v>151</v>
      </c>
      <c r="F121" s="30" t="s">
        <v>19</v>
      </c>
      <c r="G121" s="31" t="n">
        <v>1</v>
      </c>
      <c r="H121" s="32" t="n">
        <v>-0.22</v>
      </c>
      <c r="I121" s="32" t="n">
        <v>-0.22</v>
      </c>
      <c r="J121" s="32" t="n">
        <v>0</v>
      </c>
      <c r="K121" s="32" t="n">
        <v>-0</v>
      </c>
      <c r="L121" s="32" t="n">
        <v>-0</v>
      </c>
      <c r="M121" s="6" t="s">
        <f>=I121+J121+K121+L121</f>
      </c>
      <c r="N121" s="30"/>
    </row>
    <row collapsed="false" customFormat="false" customHeight="false" hidden="false" ht="12.1" outlineLevel="0" r="122">
      <c r="A122" s="21" t="n">
        <v>46223.489988426</v>
      </c>
      <c r="B122" s="22" t="s">
        <v>164</v>
      </c>
      <c r="C122" s="22" t="s">
        <v>179</v>
      </c>
      <c r="D122" s="22" t="s">
        <v>164</v>
      </c>
      <c r="E122" s="22" t="s">
        <v>164</v>
      </c>
      <c r="F122" s="22" t="s">
        <v>19</v>
      </c>
      <c r="G122" s="23" t="n">
        <v>1</v>
      </c>
      <c r="H122" s="24" t="n">
        <v>213</v>
      </c>
      <c r="I122" s="24" t="n">
        <v>213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2"/>
    </row>
    <row collapsed="false" customFormat="false" customHeight="false" hidden="false" ht="12.1" outlineLevel="0" r="123">
      <c r="A123" s="20" t="n">
        <v>46223.559282407</v>
      </c>
      <c r="B123" s="16" t="s">
        <v>21</v>
      </c>
      <c r="C123" s="16" t="s">
        <v>140</v>
      </c>
      <c r="D123" s="16" t="s">
        <v>101</v>
      </c>
      <c r="E123" s="16" t="s">
        <v>17</v>
      </c>
      <c r="F123" s="16" t="s">
        <v>19</v>
      </c>
      <c r="G123" s="7" t="n">
        <v>2</v>
      </c>
      <c r="H123" s="6" t="n">
        <v>58.82</v>
      </c>
      <c r="I123" s="6" t="n">
        <v>-117.64</v>
      </c>
      <c r="J123" s="6" t="n">
        <v>-0</v>
      </c>
      <c r="K123" s="6" t="n">
        <v>-0.06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46223.584826389</v>
      </c>
      <c r="B124" s="16" t="s">
        <v>21</v>
      </c>
      <c r="C124" s="16" t="s">
        <v>140</v>
      </c>
      <c r="D124" s="16" t="s">
        <v>101</v>
      </c>
      <c r="E124" s="16" t="s">
        <v>17</v>
      </c>
      <c r="F124" s="16" t="s">
        <v>19</v>
      </c>
      <c r="G124" s="7" t="n">
        <v>2</v>
      </c>
      <c r="H124" s="6" t="n">
        <v>58.48</v>
      </c>
      <c r="I124" s="6" t="n">
        <v>-116.96</v>
      </c>
      <c r="J124" s="6" t="n">
        <v>-0</v>
      </c>
      <c r="K124" s="6" t="n">
        <v>-0.06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9" t="n">
        <v>46224.815335648</v>
      </c>
      <c r="B125" s="30" t="s">
        <v>151</v>
      </c>
      <c r="C125" s="30" t="s">
        <v>180</v>
      </c>
      <c r="D125" s="30" t="s">
        <v>151</v>
      </c>
      <c r="E125" s="30" t="s">
        <v>151</v>
      </c>
      <c r="F125" s="30" t="s">
        <v>19</v>
      </c>
      <c r="G125" s="31" t="n">
        <v>1</v>
      </c>
      <c r="H125" s="32" t="n">
        <v>-0.05</v>
      </c>
      <c r="I125" s="32" t="n">
        <v>-0.05</v>
      </c>
      <c r="J125" s="32" t="n">
        <v>0</v>
      </c>
      <c r="K125" s="32" t="n">
        <v>-0</v>
      </c>
      <c r="L125" s="32" t="n">
        <v>-0</v>
      </c>
      <c r="M125" s="6" t="s">
        <f>=I125+J125+K125+L125</f>
      </c>
      <c r="N125" s="30"/>
    </row>
    <row collapsed="false" customFormat="false" customHeight="false" hidden="false" ht="12.1" outlineLevel="0" r="126">
      <c r="A126" s="21" t="n">
        <v>46225.55568287</v>
      </c>
      <c r="B126" s="22" t="s">
        <v>136</v>
      </c>
      <c r="C126" s="22" t="s">
        <v>78</v>
      </c>
      <c r="D126" s="22" t="s">
        <v>136</v>
      </c>
      <c r="E126" s="22" t="s">
        <v>136</v>
      </c>
      <c r="F126" s="22" t="s">
        <v>19</v>
      </c>
      <c r="G126" s="23" t="n">
        <v>1</v>
      </c>
      <c r="H126" s="24" t="n">
        <v>1984.95</v>
      </c>
      <c r="I126" s="24" t="n">
        <v>1984.95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</row>
    <row collapsed="false" customFormat="false" customHeight="false" hidden="false" ht="12.1" outlineLevel="0" r="127">
      <c r="A127" s="20" t="n">
        <v>46225.555902778</v>
      </c>
      <c r="B127" s="16" t="s">
        <v>114</v>
      </c>
      <c r="C127" s="16" t="s">
        <v>157</v>
      </c>
      <c r="D127" s="16" t="s">
        <v>101</v>
      </c>
      <c r="E127" s="16" t="s">
        <v>17</v>
      </c>
      <c r="F127" s="16" t="s">
        <v>19</v>
      </c>
      <c r="G127" s="7" t="n">
        <v>1</v>
      </c>
      <c r="H127" s="6" t="n">
        <v>459.4</v>
      </c>
      <c r="I127" s="6" t="n">
        <v>-459.4</v>
      </c>
      <c r="J127" s="6" t="n">
        <v>-0</v>
      </c>
      <c r="K127" s="6" t="n">
        <v>-0.23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46225.556701389</v>
      </c>
      <c r="B128" s="16" t="s">
        <v>21</v>
      </c>
      <c r="C128" s="16" t="s">
        <v>140</v>
      </c>
      <c r="D128" s="16" t="s">
        <v>101</v>
      </c>
      <c r="E128" s="16" t="s">
        <v>17</v>
      </c>
      <c r="F128" s="16" t="s">
        <v>19</v>
      </c>
      <c r="G128" s="7" t="n">
        <v>21</v>
      </c>
      <c r="H128" s="6" t="n">
        <v>71.38</v>
      </c>
      <c r="I128" s="6" t="n">
        <v>-1498.98</v>
      </c>
      <c r="J128" s="6" t="n">
        <v>-0</v>
      </c>
      <c r="K128" s="6" t="n">
        <v>-0.73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1" t="n">
        <v>46226.507337963</v>
      </c>
      <c r="B129" s="22" t="s">
        <v>164</v>
      </c>
      <c r="C129" s="22" t="s">
        <v>181</v>
      </c>
      <c r="D129" s="22" t="s">
        <v>164</v>
      </c>
      <c r="E129" s="22" t="s">
        <v>164</v>
      </c>
      <c r="F129" s="22" t="s">
        <v>19</v>
      </c>
      <c r="G129" s="23" t="n">
        <v>1</v>
      </c>
      <c r="H129" s="24" t="n">
        <v>340.4</v>
      </c>
      <c r="I129" s="24" t="n">
        <v>340.4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9" t="n">
        <v>46226.815925926</v>
      </c>
      <c r="B130" s="30" t="s">
        <v>151</v>
      </c>
      <c r="C130" s="30" t="s">
        <v>182</v>
      </c>
      <c r="D130" s="30" t="s">
        <v>151</v>
      </c>
      <c r="E130" s="30" t="s">
        <v>151</v>
      </c>
      <c r="F130" s="30" t="s">
        <v>19</v>
      </c>
      <c r="G130" s="31" t="n">
        <v>1</v>
      </c>
      <c r="H130" s="32" t="n">
        <v>-0.39</v>
      </c>
      <c r="I130" s="32" t="n">
        <v>-0.39</v>
      </c>
      <c r="J130" s="32" t="n">
        <v>0</v>
      </c>
      <c r="K130" s="32" t="n">
        <v>-0</v>
      </c>
      <c r="L130" s="32" t="n">
        <v>-0</v>
      </c>
      <c r="M130" s="6" t="s">
        <f>=I130+J130+K130+L130</f>
      </c>
      <c r="N130" s="30"/>
    </row>
    <row collapsed="false" customFormat="false" customHeight="false" hidden="false" ht="12.1" outlineLevel="0" r="131">
      <c r="A131" s="20" t="n">
        <v>46227.676284722</v>
      </c>
      <c r="B131" s="16" t="s">
        <v>21</v>
      </c>
      <c r="C131" s="16" t="s">
        <v>140</v>
      </c>
      <c r="D131" s="16" t="s">
        <v>101</v>
      </c>
      <c r="E131" s="16" t="s">
        <v>17</v>
      </c>
      <c r="F131" s="16" t="s">
        <v>19</v>
      </c>
      <c r="G131" s="7" t="n">
        <v>4</v>
      </c>
      <c r="H131" s="6" t="n">
        <v>74.88</v>
      </c>
      <c r="I131" s="6" t="n">
        <v>-299.52</v>
      </c>
      <c r="J131" s="6" t="n">
        <v>-0</v>
      </c>
      <c r="K131" s="6" t="n">
        <v>-0.15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1" t="n">
        <v>46227.677523148</v>
      </c>
      <c r="B132" s="22" t="s">
        <v>136</v>
      </c>
      <c r="C132" s="22" t="s">
        <v>73</v>
      </c>
      <c r="D132" s="22" t="s">
        <v>136</v>
      </c>
      <c r="E132" s="22" t="s">
        <v>136</v>
      </c>
      <c r="F132" s="22" t="s">
        <v>19</v>
      </c>
      <c r="G132" s="23" t="n">
        <v>1</v>
      </c>
      <c r="H132" s="24" t="n">
        <v>1000</v>
      </c>
      <c r="I132" s="24" t="n">
        <v>1000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2"/>
    </row>
    <row collapsed="false" customFormat="false" customHeight="false" hidden="false" ht="12.1" outlineLevel="0" r="133">
      <c r="A133" s="20" t="n">
        <v>46227.677997685</v>
      </c>
      <c r="B133" s="16" t="s">
        <v>114</v>
      </c>
      <c r="C133" s="16" t="s">
        <v>157</v>
      </c>
      <c r="D133" s="16" t="s">
        <v>101</v>
      </c>
      <c r="E133" s="16" t="s">
        <v>17</v>
      </c>
      <c r="F133" s="16" t="s">
        <v>19</v>
      </c>
      <c r="G133" s="7" t="n">
        <v>2</v>
      </c>
      <c r="H133" s="6" t="n">
        <v>436.8</v>
      </c>
      <c r="I133" s="6" t="n">
        <v>-873.6</v>
      </c>
      <c r="J133" s="6" t="n">
        <v>-0</v>
      </c>
      <c r="K133" s="6" t="n">
        <v>-0.43</v>
      </c>
      <c r="L133" s="6" t="n">
        <v>-0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46227.678333333</v>
      </c>
      <c r="B134" s="16" t="s">
        <v>21</v>
      </c>
      <c r="C134" s="16" t="s">
        <v>140</v>
      </c>
      <c r="D134" s="16" t="s">
        <v>101</v>
      </c>
      <c r="E134" s="16" t="s">
        <v>17</v>
      </c>
      <c r="F134" s="16" t="s">
        <v>19</v>
      </c>
      <c r="G134" s="7" t="n">
        <v>2</v>
      </c>
      <c r="H134" s="6" t="n">
        <v>75.2</v>
      </c>
      <c r="I134" s="6" t="n">
        <v>-150.4</v>
      </c>
      <c r="J134" s="6" t="n">
        <v>-0</v>
      </c>
      <c r="K134" s="6" t="n">
        <v>-0.07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46227.786712963</v>
      </c>
      <c r="B135" s="16" t="s">
        <v>55</v>
      </c>
      <c r="C135" s="16" t="s">
        <v>148</v>
      </c>
      <c r="D135" s="16" t="s">
        <v>101</v>
      </c>
      <c r="E135" s="16" t="s">
        <v>56</v>
      </c>
      <c r="F135" s="16" t="s">
        <v>19</v>
      </c>
      <c r="G135" s="7" t="n">
        <v>1</v>
      </c>
      <c r="H135" s="6" t="n">
        <v>98.53</v>
      </c>
      <c r="I135" s="6" t="n">
        <v>-985.3</v>
      </c>
      <c r="J135" s="6" t="n">
        <v>-2.67</v>
      </c>
      <c r="K135" s="6" t="n">
        <v>-0.48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46232.594594907</v>
      </c>
      <c r="B136" s="16" t="s">
        <v>33</v>
      </c>
      <c r="C136" s="16" t="s">
        <v>183</v>
      </c>
      <c r="D136" s="16" t="s">
        <v>101</v>
      </c>
      <c r="E136" s="16" t="s">
        <v>17</v>
      </c>
      <c r="F136" s="16" t="s">
        <v>19</v>
      </c>
      <c r="G136" s="7" t="n">
        <v>1</v>
      </c>
      <c r="H136" s="6" t="n">
        <v>3988.5</v>
      </c>
      <c r="I136" s="6" t="n">
        <v>-3988.5</v>
      </c>
      <c r="J136" s="6" t="n">
        <v>-0</v>
      </c>
      <c r="K136" s="6" t="n">
        <v>-1.95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1" t="n">
        <v>46232.594768519</v>
      </c>
      <c r="B137" s="22" t="s">
        <v>184</v>
      </c>
      <c r="C137" s="22" t="s">
        <v>185</v>
      </c>
      <c r="D137" s="22" t="s">
        <v>164</v>
      </c>
      <c r="E137" s="22" t="s">
        <v>164</v>
      </c>
      <c r="F137" s="22" t="s">
        <v>19</v>
      </c>
      <c r="G137" s="23" t="n">
        <v>1</v>
      </c>
      <c r="H137" s="24" t="n">
        <v>42.42</v>
      </c>
      <c r="I137" s="24" t="n">
        <v>42.42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</row>
    <row collapsed="false" customFormat="false" customHeight="false" hidden="false" ht="12.1" outlineLevel="0" r="138">
      <c r="A138" s="21" t="n">
        <v>46232.596458333</v>
      </c>
      <c r="B138" s="22" t="s">
        <v>136</v>
      </c>
      <c r="C138" s="22" t="s">
        <v>73</v>
      </c>
      <c r="D138" s="22" t="s">
        <v>136</v>
      </c>
      <c r="E138" s="22" t="s">
        <v>136</v>
      </c>
      <c r="F138" s="22" t="s">
        <v>19</v>
      </c>
      <c r="G138" s="23" t="n">
        <v>1</v>
      </c>
      <c r="H138" s="24" t="n">
        <v>1759.13</v>
      </c>
      <c r="I138" s="24" t="n">
        <v>1759.13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2"/>
    </row>
    <row collapsed="false" customFormat="false" customHeight="false" hidden="false" ht="12.1" outlineLevel="0" r="139">
      <c r="A139" s="29" t="n">
        <v>46233.820717593</v>
      </c>
      <c r="B139" s="30" t="s">
        <v>151</v>
      </c>
      <c r="C139" s="30" t="s">
        <v>186</v>
      </c>
      <c r="D139" s="30" t="s">
        <v>151</v>
      </c>
      <c r="E139" s="30" t="s">
        <v>151</v>
      </c>
      <c r="F139" s="30" t="s">
        <v>19</v>
      </c>
      <c r="G139" s="31" t="n">
        <v>1</v>
      </c>
      <c r="H139" s="32" t="n">
        <v>-0.8</v>
      </c>
      <c r="I139" s="32" t="n">
        <v>-0.8</v>
      </c>
      <c r="J139" s="32" t="n">
        <v>0</v>
      </c>
      <c r="K139" s="32" t="n">
        <v>-0</v>
      </c>
      <c r="L139" s="32" t="n">
        <v>-0</v>
      </c>
      <c r="M139" s="6" t="s">
        <f>=I139+J139+K139+L139</f>
      </c>
      <c r="N139" s="30"/>
    </row>
    <row collapsed="false" customFormat="false" customHeight="false" hidden="false" ht="12.1" outlineLevel="0" r="140">
      <c r="A140" s="20" t="n">
        <v>46237.948958333</v>
      </c>
      <c r="B140" s="16" t="s">
        <v>106</v>
      </c>
      <c r="C140" s="16" t="s">
        <v>139</v>
      </c>
      <c r="D140" s="16" t="s">
        <v>101</v>
      </c>
      <c r="E140" s="16" t="s">
        <v>17</v>
      </c>
      <c r="F140" s="16" t="s">
        <v>19</v>
      </c>
      <c r="G140" s="7" t="n">
        <v>2</v>
      </c>
      <c r="H140" s="6" t="n">
        <v>1083</v>
      </c>
      <c r="I140" s="6" t="n">
        <v>-2166</v>
      </c>
      <c r="J140" s="6" t="n">
        <v>-0</v>
      </c>
      <c r="K140" s="6" t="n">
        <v>-1.06</v>
      </c>
      <c r="L140" s="6" t="n">
        <v>-0</v>
      </c>
      <c r="M140" s="6" t="s">
        <f>=I140+J140+K140+L140</f>
      </c>
      <c r="N140" s="16"/>
    </row>
    <row collapsed="false" customFormat="false" customHeight="false" hidden="false" ht="12.1" outlineLevel="0" r="141">
      <c r="A141" s="21" t="n">
        <v>46238.517893519</v>
      </c>
      <c r="B141" s="22" t="s">
        <v>164</v>
      </c>
      <c r="C141" s="22" t="s">
        <v>187</v>
      </c>
      <c r="D141" s="22" t="s">
        <v>164</v>
      </c>
      <c r="E141" s="22" t="s">
        <v>164</v>
      </c>
      <c r="F141" s="22" t="s">
        <v>19</v>
      </c>
      <c r="G141" s="23" t="n">
        <v>1</v>
      </c>
      <c r="H141" s="24" t="n">
        <v>538.51</v>
      </c>
      <c r="I141" s="24" t="n">
        <v>538.51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1" t="n">
        <v>46238.722604167</v>
      </c>
      <c r="B142" s="22" t="s">
        <v>164</v>
      </c>
      <c r="C142" s="22" t="s">
        <v>188</v>
      </c>
      <c r="D142" s="22" t="s">
        <v>164</v>
      </c>
      <c r="E142" s="22" t="s">
        <v>164</v>
      </c>
      <c r="F142" s="22" t="s">
        <v>19</v>
      </c>
      <c r="G142" s="23" t="n">
        <v>1</v>
      </c>
      <c r="H142" s="24" t="n">
        <v>423.5</v>
      </c>
      <c r="I142" s="24" t="n">
        <v>423.5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</row>
    <row collapsed="false" customFormat="false" customHeight="false" hidden="false" ht="12.1" outlineLevel="0" r="143">
      <c r="A143" s="29" t="n">
        <v>46238.818298611</v>
      </c>
      <c r="B143" s="30" t="s">
        <v>151</v>
      </c>
      <c r="C143" s="30" t="s">
        <v>189</v>
      </c>
      <c r="D143" s="30" t="s">
        <v>151</v>
      </c>
      <c r="E143" s="30" t="s">
        <v>151</v>
      </c>
      <c r="F143" s="30" t="s">
        <v>19</v>
      </c>
      <c r="G143" s="31" t="n">
        <v>1</v>
      </c>
      <c r="H143" s="32" t="n">
        <v>-0.43</v>
      </c>
      <c r="I143" s="32" t="n">
        <v>-0.43</v>
      </c>
      <c r="J143" s="32" t="n">
        <v>0</v>
      </c>
      <c r="K143" s="32" t="n">
        <v>-0</v>
      </c>
      <c r="L143" s="32" t="n">
        <v>-0</v>
      </c>
      <c r="M143" s="6" t="s">
        <f>=I143+J143+K143+L143</f>
      </c>
      <c r="N143" s="30"/>
    </row>
    <row collapsed="false" customFormat="false" customHeight="false" hidden="false" ht="12.1" outlineLevel="0" r="144">
      <c r="A144" s="21" t="n">
        <v>46238.920243056</v>
      </c>
      <c r="B144" s="22" t="s">
        <v>136</v>
      </c>
      <c r="C144" s="22" t="s">
        <v>73</v>
      </c>
      <c r="D144" s="22" t="s">
        <v>136</v>
      </c>
      <c r="E144" s="22" t="s">
        <v>136</v>
      </c>
      <c r="F144" s="22" t="s">
        <v>19</v>
      </c>
      <c r="G144" s="23" t="n">
        <v>1</v>
      </c>
      <c r="H144" s="24" t="n">
        <v>1000</v>
      </c>
      <c r="I144" s="24" t="n">
        <v>1000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5" t="n">
        <v>46239.893217593</v>
      </c>
      <c r="B145" s="26" t="s">
        <v>114</v>
      </c>
      <c r="C145" s="26" t="s">
        <v>157</v>
      </c>
      <c r="D145" s="26" t="s">
        <v>103</v>
      </c>
      <c r="E145" s="26" t="s">
        <v>17</v>
      </c>
      <c r="F145" s="26" t="s">
        <v>19</v>
      </c>
      <c r="G145" s="27" t="n">
        <v>-4</v>
      </c>
      <c r="H145" s="28" t="n">
        <v>635</v>
      </c>
      <c r="I145" s="28" t="n">
        <v>2540</v>
      </c>
      <c r="J145" s="28" t="n">
        <v>0</v>
      </c>
      <c r="K145" s="28" t="n">
        <v>-1.24</v>
      </c>
      <c r="L145" s="28" t="n">
        <v>-0</v>
      </c>
      <c r="M145" s="6" t="s">
        <f>=I145+J145+K145+L145</f>
      </c>
      <c r="N145" s="26"/>
    </row>
    <row collapsed="false" customFormat="false" customHeight="false" hidden="false" ht="12.1" outlineLevel="0" r="146">
      <c r="A146" s="20" t="n">
        <v>46239.893877315</v>
      </c>
      <c r="B146" s="16" t="s">
        <v>110</v>
      </c>
      <c r="C146" s="16" t="s">
        <v>146</v>
      </c>
      <c r="D146" s="16" t="s">
        <v>101</v>
      </c>
      <c r="E146" s="16" t="s">
        <v>17</v>
      </c>
      <c r="F146" s="16" t="s">
        <v>19</v>
      </c>
      <c r="G146" s="7" t="n">
        <v>1</v>
      </c>
      <c r="H146" s="6" t="n">
        <v>156.2</v>
      </c>
      <c r="I146" s="6" t="n">
        <v>-156.2</v>
      </c>
      <c r="J146" s="6" t="n">
        <v>-0</v>
      </c>
      <c r="K146" s="6" t="n">
        <v>-0.08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9" t="n">
        <v>46240.864247685</v>
      </c>
      <c r="B147" s="30" t="s">
        <v>151</v>
      </c>
      <c r="C147" s="30" t="s">
        <v>190</v>
      </c>
      <c r="D147" s="30" t="s">
        <v>151</v>
      </c>
      <c r="E147" s="30" t="s">
        <v>151</v>
      </c>
      <c r="F147" s="30" t="s">
        <v>19</v>
      </c>
      <c r="G147" s="31" t="n">
        <v>1</v>
      </c>
      <c r="H147" s="32" t="n">
        <v>-0.54</v>
      </c>
      <c r="I147" s="32" t="n">
        <v>-0.54</v>
      </c>
      <c r="J147" s="32" t="n">
        <v>0</v>
      </c>
      <c r="K147" s="32" t="n">
        <v>-0</v>
      </c>
      <c r="L147" s="32" t="n">
        <v>-0</v>
      </c>
      <c r="M147" s="6" t="s">
        <f>=I147+J147+K147+L147</f>
      </c>
      <c r="N147" s="30"/>
    </row>
    <row collapsed="false" customFormat="false" customHeight="false" hidden="false" ht="12.1" outlineLevel="0" r="148">
      <c r="A148" s="21" t="n">
        <v>46244.50775463</v>
      </c>
      <c r="B148" s="22" t="s">
        <v>136</v>
      </c>
      <c r="C148" s="22" t="s">
        <v>73</v>
      </c>
      <c r="D148" s="22" t="s">
        <v>136</v>
      </c>
      <c r="E148" s="22" t="s">
        <v>136</v>
      </c>
      <c r="F148" s="22" t="s">
        <v>19</v>
      </c>
      <c r="G148" s="23" t="n">
        <v>1</v>
      </c>
      <c r="H148" s="24" t="n">
        <v>1517.07</v>
      </c>
      <c r="I148" s="24" t="n">
        <v>1517.07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</row>
    <row collapsed="false" customFormat="false" customHeight="false" hidden="false" ht="12.1" outlineLevel="0" r="149">
      <c r="A149" s="20" t="n">
        <v>46244.508171296</v>
      </c>
      <c r="B149" s="16" t="s">
        <v>110</v>
      </c>
      <c r="C149" s="16" t="s">
        <v>146</v>
      </c>
      <c r="D149" s="16" t="s">
        <v>101</v>
      </c>
      <c r="E149" s="16" t="s">
        <v>17</v>
      </c>
      <c r="F149" s="16" t="s">
        <v>19</v>
      </c>
      <c r="G149" s="7" t="n">
        <v>9</v>
      </c>
      <c r="H149" s="6" t="n">
        <v>155</v>
      </c>
      <c r="I149" s="6" t="n">
        <v>-1395</v>
      </c>
      <c r="J149" s="6" t="n">
        <v>-0</v>
      </c>
      <c r="K149" s="6" t="n">
        <v>-0.68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0" t="n">
        <v>46244.508460648</v>
      </c>
      <c r="B150" s="16" t="s">
        <v>21</v>
      </c>
      <c r="C150" s="16" t="s">
        <v>140</v>
      </c>
      <c r="D150" s="16" t="s">
        <v>101</v>
      </c>
      <c r="E150" s="16" t="s">
        <v>17</v>
      </c>
      <c r="F150" s="16" t="s">
        <v>19</v>
      </c>
      <c r="G150" s="7" t="n">
        <v>1</v>
      </c>
      <c r="H150" s="6" t="n">
        <v>91.86</v>
      </c>
      <c r="I150" s="6" t="n">
        <v>-91.86</v>
      </c>
      <c r="J150" s="6" t="n">
        <v>-0</v>
      </c>
      <c r="K150" s="6" t="n">
        <v>-0.05</v>
      </c>
      <c r="L150" s="6" t="n">
        <v>-0</v>
      </c>
      <c r="M150" s="6" t="s">
        <f>=I150+J150+K150+L150</f>
      </c>
      <c r="N150" s="16"/>
    </row>
    <row collapsed="false" customFormat="false" customHeight="false" hidden="false" ht="12.1" outlineLevel="0" r="151">
      <c r="A151" s="21" t="n">
        <v>46244.615949074</v>
      </c>
      <c r="B151" s="22" t="s">
        <v>136</v>
      </c>
      <c r="C151" s="22" t="s">
        <v>73</v>
      </c>
      <c r="D151" s="22" t="s">
        <v>136</v>
      </c>
      <c r="E151" s="22" t="s">
        <v>136</v>
      </c>
      <c r="F151" s="22" t="s">
        <v>19</v>
      </c>
      <c r="G151" s="23" t="n">
        <v>1</v>
      </c>
      <c r="H151" s="24" t="n">
        <v>1780</v>
      </c>
      <c r="I151" s="24" t="n">
        <v>1780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</row>
    <row collapsed="false" customFormat="false" customHeight="false" hidden="false" ht="12.1" outlineLevel="0" r="152">
      <c r="A152" s="20" t="n">
        <v>46244.624930556</v>
      </c>
      <c r="B152" s="16" t="s">
        <v>110</v>
      </c>
      <c r="C152" s="16" t="s">
        <v>146</v>
      </c>
      <c r="D152" s="16" t="s">
        <v>101</v>
      </c>
      <c r="E152" s="16" t="s">
        <v>17</v>
      </c>
      <c r="F152" s="16" t="s">
        <v>19</v>
      </c>
      <c r="G152" s="7" t="n">
        <v>11</v>
      </c>
      <c r="H152" s="6" t="n">
        <v>155</v>
      </c>
      <c r="I152" s="6" t="n">
        <v>-1705</v>
      </c>
      <c r="J152" s="6" t="n">
        <v>-0</v>
      </c>
      <c r="K152" s="6" t="n">
        <v>-0.84</v>
      </c>
      <c r="L152" s="6" t="n">
        <v>-0</v>
      </c>
      <c r="M152" s="6" t="s">
        <f>=I152+J152+K152+L152</f>
      </c>
      <c r="N152" s="16"/>
    </row>
    <row collapsed="false" customFormat="false" customHeight="false" hidden="false" ht="12.1" outlineLevel="0" r="153">
      <c r="A153" s="20" t="n">
        <v>46244.625150463</v>
      </c>
      <c r="B153" s="16" t="s">
        <v>21</v>
      </c>
      <c r="C153" s="16" t="s">
        <v>140</v>
      </c>
      <c r="D153" s="16" t="s">
        <v>101</v>
      </c>
      <c r="E153" s="16" t="s">
        <v>17</v>
      </c>
      <c r="F153" s="16" t="s">
        <v>19</v>
      </c>
      <c r="G153" s="7" t="n">
        <v>1</v>
      </c>
      <c r="H153" s="6" t="n">
        <v>91.46</v>
      </c>
      <c r="I153" s="6" t="n">
        <v>-91.46</v>
      </c>
      <c r="J153" s="6" t="n">
        <v>-0</v>
      </c>
      <c r="K153" s="6" t="n">
        <v>-0.04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1" t="n">
        <v>46245.486493056</v>
      </c>
      <c r="B154" s="22" t="s">
        <v>164</v>
      </c>
      <c r="C154" s="22" t="s">
        <v>191</v>
      </c>
      <c r="D154" s="22" t="s">
        <v>164</v>
      </c>
      <c r="E154" s="22" t="s">
        <v>164</v>
      </c>
      <c r="F154" s="22" t="s">
        <v>19</v>
      </c>
      <c r="G154" s="23" t="n">
        <v>1</v>
      </c>
      <c r="H154" s="24" t="n">
        <v>1505.4</v>
      </c>
      <c r="I154" s="24" t="n">
        <v>1505.4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</row>
    <row collapsed="false" customFormat="false" customHeight="false" hidden="false" ht="12.1" outlineLevel="0" r="155">
      <c r="A155" s="20" t="n">
        <v>46245.524479167</v>
      </c>
      <c r="B155" s="16" t="s">
        <v>107</v>
      </c>
      <c r="C155" s="16" t="s">
        <v>142</v>
      </c>
      <c r="D155" s="16" t="s">
        <v>101</v>
      </c>
      <c r="E155" s="16" t="s">
        <v>17</v>
      </c>
      <c r="F155" s="16" t="s">
        <v>19</v>
      </c>
      <c r="G155" s="7" t="n">
        <v>26</v>
      </c>
      <c r="H155" s="6" t="n">
        <v>58.27</v>
      </c>
      <c r="I155" s="6" t="n">
        <v>-1515.02</v>
      </c>
      <c r="J155" s="6" t="n">
        <v>-0</v>
      </c>
      <c r="K155" s="6" t="n">
        <v>-0.74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9" t="n">
        <v>46245.817326389</v>
      </c>
      <c r="B156" s="30" t="s">
        <v>151</v>
      </c>
      <c r="C156" s="30" t="s">
        <v>192</v>
      </c>
      <c r="D156" s="30" t="s">
        <v>151</v>
      </c>
      <c r="E156" s="30" t="s">
        <v>151</v>
      </c>
      <c r="F156" s="30" t="s">
        <v>19</v>
      </c>
      <c r="G156" s="31" t="n">
        <v>1</v>
      </c>
      <c r="H156" s="32" t="n">
        <v>-0.66</v>
      </c>
      <c r="I156" s="32" t="n">
        <v>-0.66</v>
      </c>
      <c r="J156" s="32" t="n">
        <v>0</v>
      </c>
      <c r="K156" s="32" t="n">
        <v>-0</v>
      </c>
      <c r="L156" s="32" t="n">
        <v>-0</v>
      </c>
      <c r="M156" s="6" t="s">
        <f>=I156+J156+K156+L156</f>
      </c>
      <c r="N156" s="30"/>
    </row>
    <row collapsed="false" customFormat="false" customHeight="false" hidden="false" ht="12.1" outlineLevel="0" r="157">
      <c r="A157" s="29" t="n">
        <v>46246.815</v>
      </c>
      <c r="B157" s="30" t="s">
        <v>151</v>
      </c>
      <c r="C157" s="30" t="s">
        <v>193</v>
      </c>
      <c r="D157" s="30" t="s">
        <v>151</v>
      </c>
      <c r="E157" s="30" t="s">
        <v>151</v>
      </c>
      <c r="F157" s="30" t="s">
        <v>19</v>
      </c>
      <c r="G157" s="31" t="n">
        <v>1</v>
      </c>
      <c r="H157" s="32" t="n">
        <v>-0.3</v>
      </c>
      <c r="I157" s="32" t="n">
        <v>-0.3</v>
      </c>
      <c r="J157" s="32" t="n">
        <v>0</v>
      </c>
      <c r="K157" s="32" t="n">
        <v>-0</v>
      </c>
      <c r="L157" s="32" t="n">
        <v>-0</v>
      </c>
      <c r="M157" s="6" t="s">
        <f>=I157+J157+K157+L157</f>
      </c>
      <c r="N157" s="30"/>
    </row>
    <row collapsed="false" customFormat="false" customHeight="false" hidden="false" ht="12.1" outlineLevel="0" r="158">
      <c r="A158" s="21" t="n">
        <v>46251.392256944</v>
      </c>
      <c r="B158" s="22" t="s">
        <v>136</v>
      </c>
      <c r="C158" s="22" t="s">
        <v>73</v>
      </c>
      <c r="D158" s="22" t="s">
        <v>136</v>
      </c>
      <c r="E158" s="22" t="s">
        <v>136</v>
      </c>
      <c r="F158" s="22" t="s">
        <v>19</v>
      </c>
      <c r="G158" s="23" t="n">
        <v>1</v>
      </c>
      <c r="H158" s="24" t="n">
        <v>4889.23</v>
      </c>
      <c r="I158" s="24" t="n">
        <v>4889.23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0" t="n">
        <v>46251.393055556</v>
      </c>
      <c r="B159" s="16" t="s">
        <v>33</v>
      </c>
      <c r="C159" s="16" t="s">
        <v>183</v>
      </c>
      <c r="D159" s="16" t="s">
        <v>101</v>
      </c>
      <c r="E159" s="16" t="s">
        <v>17</v>
      </c>
      <c r="F159" s="16" t="s">
        <v>19</v>
      </c>
      <c r="G159" s="7" t="n">
        <v>1</v>
      </c>
      <c r="H159" s="6" t="n">
        <v>3626</v>
      </c>
      <c r="I159" s="6" t="n">
        <v>-3626</v>
      </c>
      <c r="J159" s="6" t="n">
        <v>-0</v>
      </c>
      <c r="K159" s="6" t="n">
        <v>-1.78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46251.393761574</v>
      </c>
      <c r="B160" s="16" t="s">
        <v>21</v>
      </c>
      <c r="C160" s="16" t="s">
        <v>140</v>
      </c>
      <c r="D160" s="16" t="s">
        <v>101</v>
      </c>
      <c r="E160" s="16" t="s">
        <v>17</v>
      </c>
      <c r="F160" s="16" t="s">
        <v>19</v>
      </c>
      <c r="G160" s="7" t="n">
        <v>3</v>
      </c>
      <c r="H160" s="6" t="n">
        <v>77.44</v>
      </c>
      <c r="I160" s="6" t="n">
        <v>-232.32</v>
      </c>
      <c r="J160" s="6" t="n">
        <v>-0</v>
      </c>
      <c r="K160" s="6" t="n">
        <v>-0.11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46251.39400463</v>
      </c>
      <c r="B161" s="16" t="s">
        <v>21</v>
      </c>
      <c r="C161" s="16" t="s">
        <v>140</v>
      </c>
      <c r="D161" s="16" t="s">
        <v>101</v>
      </c>
      <c r="E161" s="16" t="s">
        <v>17</v>
      </c>
      <c r="F161" s="16" t="s">
        <v>19</v>
      </c>
      <c r="G161" s="7" t="n">
        <v>12</v>
      </c>
      <c r="H161" s="6" t="n">
        <v>77.46</v>
      </c>
      <c r="I161" s="6" t="n">
        <v>-929.52</v>
      </c>
      <c r="J161" s="6" t="n">
        <v>-0</v>
      </c>
      <c r="K161" s="6" t="n">
        <v>-0.46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46251.394143519</v>
      </c>
      <c r="B162" s="16" t="s">
        <v>16</v>
      </c>
      <c r="C162" s="16" t="s">
        <v>155</v>
      </c>
      <c r="D162" s="16" t="s">
        <v>101</v>
      </c>
      <c r="E162" s="16" t="s">
        <v>17</v>
      </c>
      <c r="F162" s="16" t="s">
        <v>19</v>
      </c>
      <c r="G162" s="7" t="n">
        <v>1</v>
      </c>
      <c r="H162" s="6" t="n">
        <v>119.38</v>
      </c>
      <c r="I162" s="6" t="n">
        <v>-119.38</v>
      </c>
      <c r="J162" s="6" t="n">
        <v>-0</v>
      </c>
      <c r="K162" s="6" t="n">
        <v>-0.06</v>
      </c>
      <c r="L162" s="6" t="n">
        <v>-0</v>
      </c>
      <c r="M162" s="6" t="s">
        <f>=I162+J162+K162+L162</f>
      </c>
      <c r="N162" s="16"/>
    </row>
    <row collapsed="false" customFormat="false" customHeight="false" hidden="false" ht="12.1" outlineLevel="0" r="163">
      <c r="A163" s="25" t="n">
        <v>46251.397418981</v>
      </c>
      <c r="B163" s="26" t="s">
        <v>111</v>
      </c>
      <c r="C163" s="26" t="s">
        <v>147</v>
      </c>
      <c r="D163" s="26" t="s">
        <v>103</v>
      </c>
      <c r="E163" s="26" t="s">
        <v>17</v>
      </c>
      <c r="F163" s="26" t="s">
        <v>19</v>
      </c>
      <c r="G163" s="27" t="n">
        <v>-2</v>
      </c>
      <c r="H163" s="28" t="n">
        <v>354.3</v>
      </c>
      <c r="I163" s="28" t="n">
        <v>708.6</v>
      </c>
      <c r="J163" s="28" t="n">
        <v>0</v>
      </c>
      <c r="K163" s="28" t="n">
        <v>-0.35</v>
      </c>
      <c r="L163" s="28" t="n">
        <v>-0</v>
      </c>
      <c r="M163" s="6" t="s">
        <f>=I163+J163+K163+L163</f>
      </c>
      <c r="N163" s="26"/>
    </row>
    <row collapsed="false" customFormat="false" customHeight="false" hidden="false" ht="12.1" outlineLevel="0" r="164">
      <c r="A164" s="25" t="n">
        <v>46251.397523148</v>
      </c>
      <c r="B164" s="26" t="s">
        <v>112</v>
      </c>
      <c r="C164" s="26" t="s">
        <v>149</v>
      </c>
      <c r="D164" s="26" t="s">
        <v>103</v>
      </c>
      <c r="E164" s="26" t="s">
        <v>17</v>
      </c>
      <c r="F164" s="26" t="s">
        <v>19</v>
      </c>
      <c r="G164" s="27" t="n">
        <v>-10</v>
      </c>
      <c r="H164" s="28" t="n">
        <v>71.14</v>
      </c>
      <c r="I164" s="28" t="n">
        <v>711.4</v>
      </c>
      <c r="J164" s="28" t="n">
        <v>0</v>
      </c>
      <c r="K164" s="28" t="n">
        <v>-0.35</v>
      </c>
      <c r="L164" s="28" t="n">
        <v>-0</v>
      </c>
      <c r="M164" s="6" t="s">
        <f>=I164+J164+K164+L164</f>
      </c>
      <c r="N164" s="26"/>
    </row>
    <row collapsed="false" customFormat="false" customHeight="false" hidden="false" ht="12.1" outlineLevel="0" r="165">
      <c r="A165" s="25" t="n">
        <v>46251.397731481</v>
      </c>
      <c r="B165" s="26" t="s">
        <v>115</v>
      </c>
      <c r="C165" s="26" t="s">
        <v>161</v>
      </c>
      <c r="D165" s="26" t="s">
        <v>103</v>
      </c>
      <c r="E165" s="26" t="s">
        <v>17</v>
      </c>
      <c r="F165" s="26" t="s">
        <v>19</v>
      </c>
      <c r="G165" s="27" t="n">
        <v>-20</v>
      </c>
      <c r="H165" s="28" t="n">
        <v>19.6</v>
      </c>
      <c r="I165" s="28" t="n">
        <v>392</v>
      </c>
      <c r="J165" s="28" t="n">
        <v>0</v>
      </c>
      <c r="K165" s="28" t="n">
        <v>-0.19</v>
      </c>
      <c r="L165" s="28" t="n">
        <v>-0</v>
      </c>
      <c r="M165" s="6" t="s">
        <f>=I165+J165+K165+L165</f>
      </c>
      <c r="N165" s="26"/>
    </row>
    <row collapsed="false" customFormat="false" customHeight="false" hidden="false" ht="12.1" outlineLevel="0" r="166">
      <c r="A166" s="25" t="n">
        <v>46251.397731481</v>
      </c>
      <c r="B166" s="26" t="s">
        <v>115</v>
      </c>
      <c r="C166" s="26" t="s">
        <v>161</v>
      </c>
      <c r="D166" s="26" t="s">
        <v>103</v>
      </c>
      <c r="E166" s="26" t="s">
        <v>17</v>
      </c>
      <c r="F166" s="26" t="s">
        <v>19</v>
      </c>
      <c r="G166" s="27" t="n">
        <v>-30</v>
      </c>
      <c r="H166" s="28" t="n">
        <v>19.6</v>
      </c>
      <c r="I166" s="28" t="n">
        <v>588</v>
      </c>
      <c r="J166" s="28" t="n">
        <v>0</v>
      </c>
      <c r="K166" s="28" t="n">
        <v>-0.29</v>
      </c>
      <c r="L166" s="28" t="n">
        <v>-0</v>
      </c>
      <c r="M166" s="6" t="s">
        <f>=I166+J166+K166+L166</f>
      </c>
      <c r="N166" s="26"/>
    </row>
    <row collapsed="false" customFormat="false" customHeight="false" hidden="false" ht="12.1" outlineLevel="0" r="167">
      <c r="A167" s="25" t="n">
        <v>46251.398194444</v>
      </c>
      <c r="B167" s="26" t="s">
        <v>116</v>
      </c>
      <c r="C167" s="26" t="s">
        <v>162</v>
      </c>
      <c r="D167" s="26" t="s">
        <v>103</v>
      </c>
      <c r="E167" s="26" t="s">
        <v>17</v>
      </c>
      <c r="F167" s="26" t="s">
        <v>19</v>
      </c>
      <c r="G167" s="27" t="n">
        <v>-10</v>
      </c>
      <c r="H167" s="28" t="n">
        <v>84.27</v>
      </c>
      <c r="I167" s="28" t="n">
        <v>842.7</v>
      </c>
      <c r="J167" s="28" t="n">
        <v>0</v>
      </c>
      <c r="K167" s="28" t="n">
        <v>-0.41</v>
      </c>
      <c r="L167" s="28" t="n">
        <v>-0</v>
      </c>
      <c r="M167" s="6" t="s">
        <f>=I167+J167+K167+L167</f>
      </c>
      <c r="N167" s="26"/>
    </row>
    <row collapsed="false" customFormat="false" customHeight="false" hidden="false" ht="12.1" outlineLevel="0" r="168">
      <c r="A168" s="25" t="n">
        <v>46251.401423611</v>
      </c>
      <c r="B168" s="26" t="s">
        <v>107</v>
      </c>
      <c r="C168" s="26" t="s">
        <v>142</v>
      </c>
      <c r="D168" s="26" t="s">
        <v>103</v>
      </c>
      <c r="E168" s="26" t="s">
        <v>17</v>
      </c>
      <c r="F168" s="26" t="s">
        <v>19</v>
      </c>
      <c r="G168" s="27" t="n">
        <v>-76</v>
      </c>
      <c r="H168" s="28" t="n">
        <v>53.575</v>
      </c>
      <c r="I168" s="28" t="n">
        <v>4071.7</v>
      </c>
      <c r="J168" s="28" t="n">
        <v>0</v>
      </c>
      <c r="K168" s="28" t="n">
        <v>-2</v>
      </c>
      <c r="L168" s="28" t="n">
        <v>-0</v>
      </c>
      <c r="M168" s="6" t="s">
        <f>=I168+J168+K168+L168</f>
      </c>
      <c r="N168" s="26"/>
    </row>
    <row collapsed="false" customFormat="false" customHeight="false" hidden="false" ht="12.1" outlineLevel="0" r="169">
      <c r="A169" s="25" t="n">
        <v>46251.409930556</v>
      </c>
      <c r="B169" s="26" t="s">
        <v>110</v>
      </c>
      <c r="C169" s="26" t="s">
        <v>146</v>
      </c>
      <c r="D169" s="26" t="s">
        <v>103</v>
      </c>
      <c r="E169" s="26" t="s">
        <v>17</v>
      </c>
      <c r="F169" s="26" t="s">
        <v>19</v>
      </c>
      <c r="G169" s="27" t="n">
        <v>-36</v>
      </c>
      <c r="H169" s="28" t="n">
        <v>134.65</v>
      </c>
      <c r="I169" s="28" t="n">
        <v>4847.4</v>
      </c>
      <c r="J169" s="28" t="n">
        <v>0</v>
      </c>
      <c r="K169" s="28" t="n">
        <v>-2.38</v>
      </c>
      <c r="L169" s="28" t="n">
        <v>-0</v>
      </c>
      <c r="M169" s="6" t="s">
        <f>=I169+J169+K169+L169</f>
      </c>
      <c r="N169" s="26"/>
    </row>
    <row collapsed="false" customFormat="false" customHeight="false" hidden="false" ht="12.1" outlineLevel="0" r="170">
      <c r="A170" s="25" t="n">
        <v>46251.411226852</v>
      </c>
      <c r="B170" s="26" t="s">
        <v>109</v>
      </c>
      <c r="C170" s="26" t="s">
        <v>145</v>
      </c>
      <c r="D170" s="26" t="s">
        <v>103</v>
      </c>
      <c r="E170" s="26" t="s">
        <v>17</v>
      </c>
      <c r="F170" s="26" t="s">
        <v>19</v>
      </c>
      <c r="G170" s="27" t="n">
        <v>-3000</v>
      </c>
      <c r="H170" s="28" t="n">
        <v>0.3222</v>
      </c>
      <c r="I170" s="28" t="n">
        <v>966.6</v>
      </c>
      <c r="J170" s="28" t="n">
        <v>0</v>
      </c>
      <c r="K170" s="28" t="n">
        <v>-0.47</v>
      </c>
      <c r="L170" s="28" t="n">
        <v>-0</v>
      </c>
      <c r="M170" s="6" t="s">
        <f>=I170+J170+K170+L170</f>
      </c>
      <c r="N170" s="26"/>
    </row>
    <row collapsed="false" customFormat="false" customHeight="false" hidden="false" ht="12.1" outlineLevel="0" r="171">
      <c r="A171" s="25" t="n">
        <v>46251.411226852</v>
      </c>
      <c r="B171" s="26" t="s">
        <v>109</v>
      </c>
      <c r="C171" s="26" t="s">
        <v>145</v>
      </c>
      <c r="D171" s="26" t="s">
        <v>103</v>
      </c>
      <c r="E171" s="26" t="s">
        <v>17</v>
      </c>
      <c r="F171" s="26" t="s">
        <v>19</v>
      </c>
      <c r="G171" s="27" t="n">
        <v>-4000</v>
      </c>
      <c r="H171" s="28" t="n">
        <v>0.3222</v>
      </c>
      <c r="I171" s="28" t="n">
        <v>1288.8</v>
      </c>
      <c r="J171" s="28" t="n">
        <v>0</v>
      </c>
      <c r="K171" s="28" t="n">
        <v>-0.63</v>
      </c>
      <c r="L171" s="28" t="n">
        <v>-0</v>
      </c>
      <c r="M171" s="6" t="s">
        <f>=I171+J171+K171+L171</f>
      </c>
      <c r="N171" s="26"/>
    </row>
    <row collapsed="false" customFormat="false" customHeight="false" hidden="false" ht="12.1" outlineLevel="0" r="172">
      <c r="A172" s="25" t="n">
        <v>46251.621631944</v>
      </c>
      <c r="B172" s="26" t="s">
        <v>39</v>
      </c>
      <c r="C172" s="26" t="s">
        <v>138</v>
      </c>
      <c r="D172" s="26" t="s">
        <v>103</v>
      </c>
      <c r="E172" s="26" t="s">
        <v>17</v>
      </c>
      <c r="F172" s="26" t="s">
        <v>19</v>
      </c>
      <c r="G172" s="27" t="n">
        <v>-2200</v>
      </c>
      <c r="H172" s="28" t="n">
        <v>2.327</v>
      </c>
      <c r="I172" s="28" t="n">
        <v>5119.4</v>
      </c>
      <c r="J172" s="28" t="n">
        <v>0</v>
      </c>
      <c r="K172" s="28" t="n">
        <v>-2.51</v>
      </c>
      <c r="L172" s="28" t="n">
        <v>-0</v>
      </c>
      <c r="M172" s="6" t="s">
        <f>=I172+J172+K172+L172</f>
      </c>
      <c r="N172" s="26"/>
    </row>
    <row collapsed="false" customFormat="false" customHeight="false" hidden="false" ht="12.1" outlineLevel="0" r="173">
      <c r="A173" s="25" t="n">
        <v>46251.621655093</v>
      </c>
      <c r="B173" s="26" t="s">
        <v>105</v>
      </c>
      <c r="C173" s="26" t="s">
        <v>137</v>
      </c>
      <c r="D173" s="26" t="s">
        <v>103</v>
      </c>
      <c r="E173" s="26" t="s">
        <v>17</v>
      </c>
      <c r="F173" s="26" t="s">
        <v>19</v>
      </c>
      <c r="G173" s="27" t="n">
        <v>-120</v>
      </c>
      <c r="H173" s="28" t="n">
        <v>68.2</v>
      </c>
      <c r="I173" s="28" t="n">
        <v>8184</v>
      </c>
      <c r="J173" s="28" t="n">
        <v>0</v>
      </c>
      <c r="K173" s="28" t="n">
        <v>-4.01</v>
      </c>
      <c r="L173" s="28" t="n">
        <v>-0</v>
      </c>
      <c r="M173" s="6" t="s">
        <f>=I173+J173+K173+L173</f>
      </c>
      <c r="N173" s="26"/>
    </row>
    <row collapsed="false" customFormat="false" customHeight="false" hidden="false" ht="12.1" outlineLevel="0" r="174">
      <c r="A174" s="25" t="n">
        <v>46251.621712963</v>
      </c>
      <c r="B174" s="26" t="s">
        <v>106</v>
      </c>
      <c r="C174" s="26" t="s">
        <v>139</v>
      </c>
      <c r="D174" s="26" t="s">
        <v>103</v>
      </c>
      <c r="E174" s="26" t="s">
        <v>17</v>
      </c>
      <c r="F174" s="26" t="s">
        <v>19</v>
      </c>
      <c r="G174" s="27" t="n">
        <v>-2</v>
      </c>
      <c r="H174" s="28" t="n">
        <v>1006.4</v>
      </c>
      <c r="I174" s="28" t="n">
        <v>2012.8</v>
      </c>
      <c r="J174" s="28" t="n">
        <v>0</v>
      </c>
      <c r="K174" s="28" t="n">
        <v>-0.99</v>
      </c>
      <c r="L174" s="28" t="n">
        <v>-0</v>
      </c>
      <c r="M174" s="6" t="s">
        <f>=I174+J174+K174+L174</f>
      </c>
      <c r="N174" s="26"/>
    </row>
    <row collapsed="false" customFormat="false" customHeight="false" hidden="false" ht="12.1" outlineLevel="0" r="175">
      <c r="A175" s="25" t="n">
        <v>46251.621736111</v>
      </c>
      <c r="B175" s="26" t="s">
        <v>106</v>
      </c>
      <c r="C175" s="26" t="s">
        <v>139</v>
      </c>
      <c r="D175" s="26" t="s">
        <v>103</v>
      </c>
      <c r="E175" s="26" t="s">
        <v>17</v>
      </c>
      <c r="F175" s="26" t="s">
        <v>19</v>
      </c>
      <c r="G175" s="27" t="n">
        <v>-3</v>
      </c>
      <c r="H175" s="28" t="n">
        <v>1006.4</v>
      </c>
      <c r="I175" s="28" t="n">
        <v>3019.2</v>
      </c>
      <c r="J175" s="28" t="n">
        <v>0</v>
      </c>
      <c r="K175" s="28" t="n">
        <v>-1.48</v>
      </c>
      <c r="L175" s="28" t="n">
        <v>-0</v>
      </c>
      <c r="M175" s="6" t="s">
        <f>=I175+J175+K175+L175</f>
      </c>
      <c r="N175" s="26"/>
    </row>
    <row collapsed="false" customFormat="false" customHeight="false" hidden="false" ht="12.1" outlineLevel="0" r="176">
      <c r="A176" s="29" t="n">
        <v>46252.817291667</v>
      </c>
      <c r="B176" s="30" t="s">
        <v>151</v>
      </c>
      <c r="C176" s="30" t="s">
        <v>194</v>
      </c>
      <c r="D176" s="30" t="s">
        <v>151</v>
      </c>
      <c r="E176" s="30" t="s">
        <v>151</v>
      </c>
      <c r="F176" s="30" t="s">
        <v>19</v>
      </c>
      <c r="G176" s="31" t="n">
        <v>1</v>
      </c>
      <c r="H176" s="32" t="n">
        <v>-7.53</v>
      </c>
      <c r="I176" s="32" t="n">
        <v>-7.53</v>
      </c>
      <c r="J176" s="32" t="n">
        <v>0</v>
      </c>
      <c r="K176" s="32" t="n">
        <v>-0</v>
      </c>
      <c r="L176" s="32" t="n">
        <v>-0</v>
      </c>
      <c r="M176" s="6" t="s">
        <f>=I176+J176+K176+L176</f>
      </c>
      <c r="N176" s="30"/>
    </row>
    <row collapsed="false" customFormat="false" customHeight="false" hidden="false" ht="12.1" outlineLevel="0" r="177">
      <c r="A177" s="20" t="n">
        <v>46253.407418981</v>
      </c>
      <c r="B177" s="16" t="s">
        <v>16</v>
      </c>
      <c r="C177" s="16" t="s">
        <v>155</v>
      </c>
      <c r="D177" s="16" t="s">
        <v>101</v>
      </c>
      <c r="E177" s="16" t="s">
        <v>17</v>
      </c>
      <c r="F177" s="16" t="s">
        <v>19</v>
      </c>
      <c r="G177" s="7" t="n">
        <v>38</v>
      </c>
      <c r="H177" s="6" t="n">
        <v>119.92</v>
      </c>
      <c r="I177" s="6" t="n">
        <v>-4556.96</v>
      </c>
      <c r="J177" s="6" t="n">
        <v>-0</v>
      </c>
      <c r="K177" s="6" t="n">
        <v>-2.23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46253.407847222</v>
      </c>
      <c r="B178" s="16" t="s">
        <v>33</v>
      </c>
      <c r="C178" s="16" t="s">
        <v>183</v>
      </c>
      <c r="D178" s="16" t="s">
        <v>101</v>
      </c>
      <c r="E178" s="16" t="s">
        <v>17</v>
      </c>
      <c r="F178" s="16" t="s">
        <v>19</v>
      </c>
      <c r="G178" s="7" t="n">
        <v>2</v>
      </c>
      <c r="H178" s="6" t="n">
        <v>3726.5</v>
      </c>
      <c r="I178" s="6" t="n">
        <v>-7453</v>
      </c>
      <c r="J178" s="6" t="n">
        <v>-0</v>
      </c>
      <c r="K178" s="6" t="n">
        <v>-3.65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46253.4084375</v>
      </c>
      <c r="B179" s="16" t="s">
        <v>21</v>
      </c>
      <c r="C179" s="16" t="s">
        <v>140</v>
      </c>
      <c r="D179" s="16" t="s">
        <v>101</v>
      </c>
      <c r="E179" s="16" t="s">
        <v>17</v>
      </c>
      <c r="F179" s="16" t="s">
        <v>19</v>
      </c>
      <c r="G179" s="7" t="n">
        <v>82</v>
      </c>
      <c r="H179" s="6" t="n">
        <v>81.46</v>
      </c>
      <c r="I179" s="6" t="n">
        <v>-6679.72</v>
      </c>
      <c r="J179" s="6" t="n">
        <v>-0</v>
      </c>
      <c r="K179" s="6" t="n">
        <v>-3.27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46253.426782407</v>
      </c>
      <c r="B180" s="16" t="s">
        <v>16</v>
      </c>
      <c r="C180" s="16" t="s">
        <v>155</v>
      </c>
      <c r="D180" s="16" t="s">
        <v>101</v>
      </c>
      <c r="E180" s="16" t="s">
        <v>17</v>
      </c>
      <c r="F180" s="16" t="s">
        <v>19</v>
      </c>
      <c r="G180" s="7" t="n">
        <v>20</v>
      </c>
      <c r="H180" s="6" t="n">
        <v>119.92</v>
      </c>
      <c r="I180" s="6" t="n">
        <v>-2398.4</v>
      </c>
      <c r="J180" s="6" t="n">
        <v>-0</v>
      </c>
      <c r="K180" s="6" t="n">
        <v>-1.18</v>
      </c>
      <c r="L180" s="6" t="n">
        <v>-0</v>
      </c>
      <c r="M180" s="6" t="s">
        <f>=I180+J180+K180+L180</f>
      </c>
      <c r="N180" s="16"/>
    </row>
    <row collapsed="false" customFormat="false" customHeight="false" hidden="false" ht="12.1" outlineLevel="0" r="181">
      <c r="A181" s="20" t="n">
        <v>46253.426805556</v>
      </c>
      <c r="B181" s="16" t="s">
        <v>16</v>
      </c>
      <c r="C181" s="16" t="s">
        <v>155</v>
      </c>
      <c r="D181" s="16" t="s">
        <v>101</v>
      </c>
      <c r="E181" s="16" t="s">
        <v>17</v>
      </c>
      <c r="F181" s="16" t="s">
        <v>19</v>
      </c>
      <c r="G181" s="7" t="n">
        <v>10</v>
      </c>
      <c r="H181" s="6" t="n">
        <v>119.92</v>
      </c>
      <c r="I181" s="6" t="n">
        <v>-1199.2</v>
      </c>
      <c r="J181" s="6" t="n">
        <v>-0</v>
      </c>
      <c r="K181" s="6" t="n">
        <v>-0.59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46253.426898148</v>
      </c>
      <c r="B182" s="16" t="s">
        <v>16</v>
      </c>
      <c r="C182" s="16" t="s">
        <v>155</v>
      </c>
      <c r="D182" s="16" t="s">
        <v>101</v>
      </c>
      <c r="E182" s="16" t="s">
        <v>17</v>
      </c>
      <c r="F182" s="16" t="s">
        <v>19</v>
      </c>
      <c r="G182" s="7" t="n">
        <v>1</v>
      </c>
      <c r="H182" s="6" t="n">
        <v>119.92</v>
      </c>
      <c r="I182" s="6" t="n">
        <v>-119.92</v>
      </c>
      <c r="J182" s="6" t="n">
        <v>-0</v>
      </c>
      <c r="K182" s="6" t="n">
        <v>-0.06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46253.426909722</v>
      </c>
      <c r="B183" s="16" t="s">
        <v>16</v>
      </c>
      <c r="C183" s="16" t="s">
        <v>155</v>
      </c>
      <c r="D183" s="16" t="s">
        <v>101</v>
      </c>
      <c r="E183" s="16" t="s">
        <v>17</v>
      </c>
      <c r="F183" s="16" t="s">
        <v>19</v>
      </c>
      <c r="G183" s="7" t="n">
        <v>1</v>
      </c>
      <c r="H183" s="6" t="n">
        <v>119.92</v>
      </c>
      <c r="I183" s="6" t="n">
        <v>-119.92</v>
      </c>
      <c r="J183" s="6" t="n">
        <v>-0</v>
      </c>
      <c r="K183" s="6" t="n">
        <v>-0.06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46253.428969907</v>
      </c>
      <c r="B184" s="16" t="s">
        <v>16</v>
      </c>
      <c r="C184" s="16" t="s">
        <v>155</v>
      </c>
      <c r="D184" s="16" t="s">
        <v>101</v>
      </c>
      <c r="E184" s="16" t="s">
        <v>17</v>
      </c>
      <c r="F184" s="16" t="s">
        <v>19</v>
      </c>
      <c r="G184" s="7" t="n">
        <v>5</v>
      </c>
      <c r="H184" s="6" t="n">
        <v>119.92</v>
      </c>
      <c r="I184" s="6" t="n">
        <v>-599.6</v>
      </c>
      <c r="J184" s="6" t="n">
        <v>-0</v>
      </c>
      <c r="K184" s="6" t="n">
        <v>-0.29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46253.429236111</v>
      </c>
      <c r="B185" s="16" t="s">
        <v>16</v>
      </c>
      <c r="C185" s="16" t="s">
        <v>155</v>
      </c>
      <c r="D185" s="16" t="s">
        <v>101</v>
      </c>
      <c r="E185" s="16" t="s">
        <v>17</v>
      </c>
      <c r="F185" s="16" t="s">
        <v>19</v>
      </c>
      <c r="G185" s="7" t="n">
        <v>10</v>
      </c>
      <c r="H185" s="6" t="n">
        <v>119.92</v>
      </c>
      <c r="I185" s="6" t="n">
        <v>-1199.2</v>
      </c>
      <c r="J185" s="6" t="n">
        <v>-0</v>
      </c>
      <c r="K185" s="6" t="n">
        <v>-0.59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0" t="n">
        <v>46253.429270833</v>
      </c>
      <c r="B186" s="16" t="s">
        <v>16</v>
      </c>
      <c r="C186" s="16" t="s">
        <v>155</v>
      </c>
      <c r="D186" s="16" t="s">
        <v>101</v>
      </c>
      <c r="E186" s="16" t="s">
        <v>17</v>
      </c>
      <c r="F186" s="16" t="s">
        <v>19</v>
      </c>
      <c r="G186" s="7" t="n">
        <v>4</v>
      </c>
      <c r="H186" s="6" t="n">
        <v>119.92</v>
      </c>
      <c r="I186" s="6" t="n">
        <v>-479.68</v>
      </c>
      <c r="J186" s="6" t="n">
        <v>-0</v>
      </c>
      <c r="K186" s="6" t="n">
        <v>-0.24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46253.42994213</v>
      </c>
      <c r="B187" s="16" t="s">
        <v>16</v>
      </c>
      <c r="C187" s="16" t="s">
        <v>155</v>
      </c>
      <c r="D187" s="16" t="s">
        <v>101</v>
      </c>
      <c r="E187" s="16" t="s">
        <v>17</v>
      </c>
      <c r="F187" s="16" t="s">
        <v>19</v>
      </c>
      <c r="G187" s="7" t="n">
        <v>3</v>
      </c>
      <c r="H187" s="6" t="n">
        <v>119.92</v>
      </c>
      <c r="I187" s="6" t="n">
        <v>-359.76</v>
      </c>
      <c r="J187" s="6" t="n">
        <v>-0</v>
      </c>
      <c r="K187" s="6" t="n">
        <v>-0.18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46253.432696759</v>
      </c>
      <c r="B188" s="16" t="s">
        <v>16</v>
      </c>
      <c r="C188" s="16" t="s">
        <v>155</v>
      </c>
      <c r="D188" s="16" t="s">
        <v>101</v>
      </c>
      <c r="E188" s="16" t="s">
        <v>17</v>
      </c>
      <c r="F188" s="16" t="s">
        <v>19</v>
      </c>
      <c r="G188" s="7" t="n">
        <v>2</v>
      </c>
      <c r="H188" s="6" t="n">
        <v>119.92</v>
      </c>
      <c r="I188" s="6" t="n">
        <v>-239.84</v>
      </c>
      <c r="J188" s="6" t="n">
        <v>-0</v>
      </c>
      <c r="K188" s="6" t="n">
        <v>-0.12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46253.434016204</v>
      </c>
      <c r="B189" s="16" t="s">
        <v>16</v>
      </c>
      <c r="C189" s="16" t="s">
        <v>155</v>
      </c>
      <c r="D189" s="16" t="s">
        <v>101</v>
      </c>
      <c r="E189" s="16" t="s">
        <v>17</v>
      </c>
      <c r="F189" s="16" t="s">
        <v>19</v>
      </c>
      <c r="G189" s="7" t="n">
        <v>1</v>
      </c>
      <c r="H189" s="6" t="n">
        <v>119.92</v>
      </c>
      <c r="I189" s="6" t="n">
        <v>-119.92</v>
      </c>
      <c r="J189" s="6" t="n">
        <v>-0</v>
      </c>
      <c r="K189" s="6" t="n">
        <v>-0.06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46253.435358796</v>
      </c>
      <c r="B190" s="16" t="s">
        <v>16</v>
      </c>
      <c r="C190" s="16" t="s">
        <v>155</v>
      </c>
      <c r="D190" s="16" t="s">
        <v>101</v>
      </c>
      <c r="E190" s="16" t="s">
        <v>17</v>
      </c>
      <c r="F190" s="16" t="s">
        <v>19</v>
      </c>
      <c r="G190" s="7" t="n">
        <v>28</v>
      </c>
      <c r="H190" s="6" t="n">
        <v>119.92</v>
      </c>
      <c r="I190" s="6" t="n">
        <v>-3357.76</v>
      </c>
      <c r="J190" s="6" t="n">
        <v>-0</v>
      </c>
      <c r="K190" s="6" t="n">
        <v>-1.65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46253.452083333</v>
      </c>
      <c r="B191" s="16" t="s">
        <v>27</v>
      </c>
      <c r="C191" s="16" t="s">
        <v>168</v>
      </c>
      <c r="D191" s="16" t="s">
        <v>101</v>
      </c>
      <c r="E191" s="16" t="s">
        <v>17</v>
      </c>
      <c r="F191" s="16" t="s">
        <v>19</v>
      </c>
      <c r="G191" s="7" t="n">
        <v>1</v>
      </c>
      <c r="H191" s="6" t="n">
        <v>1974</v>
      </c>
      <c r="I191" s="6" t="n">
        <v>-1974</v>
      </c>
      <c r="J191" s="6" t="n">
        <v>-0</v>
      </c>
      <c r="K191" s="6" t="n">
        <v>-0.97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46253.453935185</v>
      </c>
      <c r="B192" s="16" t="s">
        <v>24</v>
      </c>
      <c r="C192" s="16" t="s">
        <v>141</v>
      </c>
      <c r="D192" s="16" t="s">
        <v>101</v>
      </c>
      <c r="E192" s="16" t="s">
        <v>17</v>
      </c>
      <c r="F192" s="16" t="s">
        <v>19</v>
      </c>
      <c r="G192" s="7" t="n">
        <v>10</v>
      </c>
      <c r="H192" s="6" t="n">
        <v>153.21</v>
      </c>
      <c r="I192" s="6" t="n">
        <v>-1532.1</v>
      </c>
      <c r="J192" s="6" t="n">
        <v>-0</v>
      </c>
      <c r="K192" s="6" t="n">
        <v>-0.75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0" t="n">
        <v>46253.854826389</v>
      </c>
      <c r="B193" s="16" t="s">
        <v>55</v>
      </c>
      <c r="C193" s="16" t="s">
        <v>148</v>
      </c>
      <c r="D193" s="16" t="s">
        <v>101</v>
      </c>
      <c r="E193" s="16" t="s">
        <v>56</v>
      </c>
      <c r="F193" s="16" t="s">
        <v>19</v>
      </c>
      <c r="G193" s="7" t="n">
        <v>12</v>
      </c>
      <c r="H193" s="6" t="n">
        <v>99.26</v>
      </c>
      <c r="I193" s="6" t="n">
        <v>-11911.2</v>
      </c>
      <c r="J193" s="6" t="n">
        <v>-0</v>
      </c>
      <c r="K193" s="6" t="n">
        <v>-5.84</v>
      </c>
      <c r="L193" s="6" t="n">
        <v>-0</v>
      </c>
      <c r="M193" s="6" t="s">
        <f>=I193+J193+K193+L193</f>
      </c>
      <c r="N193" s="16"/>
    </row>
    <row collapsed="false" customFormat="false" customHeight="false" hidden="false" ht="12.1" outlineLevel="0" r="194">
      <c r="A194" s="20" t="n">
        <v>46254.64162037</v>
      </c>
      <c r="B194" s="16" t="s">
        <v>55</v>
      </c>
      <c r="C194" s="16" t="s">
        <v>148</v>
      </c>
      <c r="D194" s="16" t="s">
        <v>101</v>
      </c>
      <c r="E194" s="16" t="s">
        <v>56</v>
      </c>
      <c r="F194" s="16" t="s">
        <v>19</v>
      </c>
      <c r="G194" s="7" t="n">
        <v>1</v>
      </c>
      <c r="H194" s="6" t="n">
        <v>98.9</v>
      </c>
      <c r="I194" s="6" t="n">
        <v>-989</v>
      </c>
      <c r="J194" s="6" t="n">
        <v>-0.45</v>
      </c>
      <c r="K194" s="6" t="n">
        <v>-0.48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9" t="n">
        <v>46254.81630787</v>
      </c>
      <c r="B195" s="30" t="s">
        <v>151</v>
      </c>
      <c r="C195" s="30" t="s">
        <v>195</v>
      </c>
      <c r="D195" s="30" t="s">
        <v>151</v>
      </c>
      <c r="E195" s="30" t="s">
        <v>151</v>
      </c>
      <c r="F195" s="30" t="s">
        <v>19</v>
      </c>
      <c r="G195" s="31" t="n">
        <v>1</v>
      </c>
      <c r="H195" s="32" t="n">
        <v>-6.48</v>
      </c>
      <c r="I195" s="32" t="n">
        <v>-6.48</v>
      </c>
      <c r="J195" s="32" t="n">
        <v>0</v>
      </c>
      <c r="K195" s="32" t="n">
        <v>-0</v>
      </c>
      <c r="L195" s="32" t="n">
        <v>-0</v>
      </c>
      <c r="M195" s="6" t="s">
        <f>=I195+J195+K195+L195</f>
      </c>
      <c r="N195" s="30"/>
    </row>
    <row collapsed="false" customFormat="false" customHeight="false" hidden="false" ht="12.1" outlineLevel="0" r="196">
      <c r="A196" s="20" t="n">
        <v>46254.959513889</v>
      </c>
      <c r="B196" s="16" t="s">
        <v>21</v>
      </c>
      <c r="C196" s="16" t="s">
        <v>140</v>
      </c>
      <c r="D196" s="16" t="s">
        <v>101</v>
      </c>
      <c r="E196" s="16" t="s">
        <v>17</v>
      </c>
      <c r="F196" s="16" t="s">
        <v>19</v>
      </c>
      <c r="G196" s="7" t="n">
        <v>4</v>
      </c>
      <c r="H196" s="6" t="n">
        <v>78.04</v>
      </c>
      <c r="I196" s="6" t="n">
        <v>-312.16</v>
      </c>
      <c r="J196" s="6" t="n">
        <v>-0</v>
      </c>
      <c r="K196" s="6" t="n">
        <v>-0.15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9" t="n">
        <v>46255.816365741</v>
      </c>
      <c r="B197" s="30" t="s">
        <v>151</v>
      </c>
      <c r="C197" s="30" t="s">
        <v>196</v>
      </c>
      <c r="D197" s="30" t="s">
        <v>151</v>
      </c>
      <c r="E197" s="30" t="s">
        <v>151</v>
      </c>
      <c r="F197" s="30" t="s">
        <v>19</v>
      </c>
      <c r="G197" s="31" t="n">
        <v>1</v>
      </c>
      <c r="H197" s="32" t="n">
        <v>-0.06</v>
      </c>
      <c r="I197" s="32" t="n">
        <v>-0.06</v>
      </c>
      <c r="J197" s="32" t="n">
        <v>0</v>
      </c>
      <c r="K197" s="32" t="n">
        <v>-0</v>
      </c>
      <c r="L197" s="32" t="n">
        <v>-0</v>
      </c>
      <c r="M197" s="6" t="s">
        <f>=I197+J197+K197+L197</f>
      </c>
      <c r="N197" s="30"/>
    </row>
    <row collapsed="false" customFormat="false" customHeight="false" hidden="false" ht="12.1" outlineLevel="0" r="198">
      <c r="A198" s="21" t="n">
        <v>46259.768020833</v>
      </c>
      <c r="B198" s="22" t="s">
        <v>136</v>
      </c>
      <c r="C198" s="22" t="s">
        <v>73</v>
      </c>
      <c r="D198" s="22" t="s">
        <v>136</v>
      </c>
      <c r="E198" s="22" t="s">
        <v>136</v>
      </c>
      <c r="F198" s="22" t="s">
        <v>19</v>
      </c>
      <c r="G198" s="23" t="n">
        <v>1</v>
      </c>
      <c r="H198" s="24" t="n">
        <v>300</v>
      </c>
      <c r="I198" s="24" t="n">
        <v>300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2"/>
    </row>
    <row collapsed="false" customFormat="false" customHeight="false" hidden="false" ht="12.1" outlineLevel="0" r="199">
      <c r="A199" s="20" t="n">
        <v>46259.768796296</v>
      </c>
      <c r="B199" s="16" t="s">
        <v>21</v>
      </c>
      <c r="C199" s="16" t="s">
        <v>140</v>
      </c>
      <c r="D199" s="16" t="s">
        <v>101</v>
      </c>
      <c r="E199" s="16" t="s">
        <v>17</v>
      </c>
      <c r="F199" s="16" t="s">
        <v>19</v>
      </c>
      <c r="G199" s="7" t="n">
        <v>6</v>
      </c>
      <c r="H199" s="6" t="n">
        <v>76.68</v>
      </c>
      <c r="I199" s="6" t="n">
        <v>-460.08</v>
      </c>
      <c r="J199" s="6" t="n">
        <v>-0</v>
      </c>
      <c r="K199" s="6" t="n">
        <v>-0.23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1" t="n">
        <v>46259.769872685</v>
      </c>
      <c r="B200" s="22" t="s">
        <v>136</v>
      </c>
      <c r="C200" s="22" t="s">
        <v>73</v>
      </c>
      <c r="D200" s="22" t="s">
        <v>136</v>
      </c>
      <c r="E200" s="22" t="s">
        <v>136</v>
      </c>
      <c r="F200" s="22" t="s">
        <v>19</v>
      </c>
      <c r="G200" s="23" t="n">
        <v>1</v>
      </c>
      <c r="H200" s="24" t="n">
        <v>142.39</v>
      </c>
      <c r="I200" s="24" t="n">
        <v>142.39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2"/>
    </row>
    <row collapsed="false" customFormat="false" customHeight="false" hidden="false" ht="12.1" outlineLevel="0" r="201">
      <c r="A201" s="29" t="n">
        <v>46260.819594907</v>
      </c>
      <c r="B201" s="30" t="s">
        <v>151</v>
      </c>
      <c r="C201" s="30" t="s">
        <v>197</v>
      </c>
      <c r="D201" s="30" t="s">
        <v>151</v>
      </c>
      <c r="E201" s="30" t="s">
        <v>151</v>
      </c>
      <c r="F201" s="30" t="s">
        <v>19</v>
      </c>
      <c r="G201" s="31" t="n">
        <v>1</v>
      </c>
      <c r="H201" s="32" t="n">
        <v>-0.09</v>
      </c>
      <c r="I201" s="32" t="n">
        <v>-0.09</v>
      </c>
      <c r="J201" s="32" t="n">
        <v>0</v>
      </c>
      <c r="K201" s="32" t="n">
        <v>-0</v>
      </c>
      <c r="L201" s="32" t="n">
        <v>-0</v>
      </c>
      <c r="M201" s="6" t="s">
        <f>=I201+J201+K201+L201</f>
      </c>
      <c r="N201" s="30"/>
    </row>
    <row collapsed="false" customFormat="false" customHeight="false" hidden="false" ht="12.1" outlineLevel="0" r="202">
      <c r="A202" s="21" t="n">
        <v>46269.047013889</v>
      </c>
      <c r="B202" s="22" t="s">
        <v>198</v>
      </c>
      <c r="C202" s="22" t="s">
        <v>199</v>
      </c>
      <c r="D202" s="22" t="s">
        <v>164</v>
      </c>
      <c r="E202" s="22" t="s">
        <v>164</v>
      </c>
      <c r="F202" s="22" t="s">
        <v>19</v>
      </c>
      <c r="G202" s="23" t="n">
        <v>1</v>
      </c>
      <c r="H202" s="24" t="n">
        <v>1</v>
      </c>
      <c r="I202" s="24" t="n">
        <v>-0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2"/>
    </row>
    <row collapsed="false" customFormat="false" customHeight="false" hidden="false" ht="12.1" outlineLevel="0" r="203">
      <c r="A203" s="21" t="n">
        <v>46269.369803241</v>
      </c>
      <c r="B203" s="22" t="s">
        <v>136</v>
      </c>
      <c r="C203" s="22" t="s">
        <v>73</v>
      </c>
      <c r="D203" s="22" t="s">
        <v>136</v>
      </c>
      <c r="E203" s="22" t="s">
        <v>136</v>
      </c>
      <c r="F203" s="22" t="s">
        <v>19</v>
      </c>
      <c r="G203" s="23" t="n">
        <v>1</v>
      </c>
      <c r="H203" s="24" t="n">
        <v>1000</v>
      </c>
      <c r="I203" s="24" t="n">
        <v>1000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0" t="n">
        <v>46269.454189815</v>
      </c>
      <c r="B204" s="16" t="s">
        <v>21</v>
      </c>
      <c r="C204" s="16" t="s">
        <v>140</v>
      </c>
      <c r="D204" s="16" t="s">
        <v>101</v>
      </c>
      <c r="E204" s="16" t="s">
        <v>17</v>
      </c>
      <c r="F204" s="16" t="s">
        <v>19</v>
      </c>
      <c r="G204" s="7" t="n">
        <v>12</v>
      </c>
      <c r="H204" s="6" t="n">
        <v>69.98</v>
      </c>
      <c r="I204" s="6" t="n">
        <v>-839.76</v>
      </c>
      <c r="J204" s="6" t="n">
        <v>-0</v>
      </c>
      <c r="K204" s="6" t="n">
        <v>-0.41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1" t="n">
        <v>46269.458043981</v>
      </c>
      <c r="B205" s="22" t="s">
        <v>136</v>
      </c>
      <c r="C205" s="22" t="s">
        <v>73</v>
      </c>
      <c r="D205" s="22" t="s">
        <v>136</v>
      </c>
      <c r="E205" s="22" t="s">
        <v>136</v>
      </c>
      <c r="F205" s="22" t="s">
        <v>19</v>
      </c>
      <c r="G205" s="23" t="n">
        <v>1</v>
      </c>
      <c r="H205" s="24" t="n">
        <v>900</v>
      </c>
      <c r="I205" s="24" t="n">
        <v>900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0" t="n">
        <v>46269.458796296</v>
      </c>
      <c r="B206" s="16" t="s">
        <v>21</v>
      </c>
      <c r="C206" s="16" t="s">
        <v>140</v>
      </c>
      <c r="D206" s="16" t="s">
        <v>101</v>
      </c>
      <c r="E206" s="16" t="s">
        <v>17</v>
      </c>
      <c r="F206" s="16" t="s">
        <v>19</v>
      </c>
      <c r="G206" s="7" t="n">
        <v>13</v>
      </c>
      <c r="H206" s="6" t="n">
        <v>70.18</v>
      </c>
      <c r="I206" s="6" t="n">
        <v>-912.34</v>
      </c>
      <c r="J206" s="6" t="n">
        <v>-0</v>
      </c>
      <c r="K206" s="6" t="n">
        <v>-0.45</v>
      </c>
      <c r="L206" s="6" t="n">
        <v>-0</v>
      </c>
      <c r="M206" s="6" t="s">
        <f>=I206+J206+K206+L206</f>
      </c>
      <c r="N206" s="16"/>
    </row>
    <row collapsed="false" customFormat="false" customHeight="false" hidden="false" ht="12.1" outlineLevel="0" r="207">
      <c r="A207" s="20" t="n">
        <v>46269.682523148</v>
      </c>
      <c r="B207" s="16" t="s">
        <v>21</v>
      </c>
      <c r="C207" s="16" t="s">
        <v>140</v>
      </c>
      <c r="D207" s="16" t="s">
        <v>101</v>
      </c>
      <c r="E207" s="16" t="s">
        <v>17</v>
      </c>
      <c r="F207" s="16" t="s">
        <v>19</v>
      </c>
      <c r="G207" s="7" t="n">
        <v>2</v>
      </c>
      <c r="H207" s="6" t="n">
        <v>70.54</v>
      </c>
      <c r="I207" s="6" t="n">
        <v>-141.08</v>
      </c>
      <c r="J207" s="6" t="n">
        <v>-0</v>
      </c>
      <c r="K207" s="6" t="n">
        <v>-0.07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9" t="n">
        <v>46272.8175</v>
      </c>
      <c r="B208" s="30" t="s">
        <v>151</v>
      </c>
      <c r="C208" s="30" t="s">
        <v>200</v>
      </c>
      <c r="D208" s="30" t="s">
        <v>151</v>
      </c>
      <c r="E208" s="30" t="s">
        <v>151</v>
      </c>
      <c r="F208" s="30" t="s">
        <v>19</v>
      </c>
      <c r="G208" s="31" t="n">
        <v>1</v>
      </c>
      <c r="H208" s="32" t="n">
        <v>-0.38</v>
      </c>
      <c r="I208" s="32" t="n">
        <v>-0.38</v>
      </c>
      <c r="J208" s="32" t="n">
        <v>0</v>
      </c>
      <c r="K208" s="32" t="n">
        <v>-0</v>
      </c>
      <c r="L208" s="32" t="n">
        <v>-0</v>
      </c>
      <c r="M208" s="6" t="s">
        <f>=I208+J208+K208+L208</f>
      </c>
      <c r="N208" s="30"/>
    </row>
    <row collapsed="false" customFormat="false" customHeight="false" hidden="false" ht="12.1" outlineLevel="0" r="209">
      <c r="A209" s="21" t="n">
        <v>46273.434212963</v>
      </c>
      <c r="B209" s="22" t="s">
        <v>136</v>
      </c>
      <c r="C209" s="22" t="s">
        <v>73</v>
      </c>
      <c r="D209" s="22" t="s">
        <v>136</v>
      </c>
      <c r="E209" s="22" t="s">
        <v>136</v>
      </c>
      <c r="F209" s="22" t="s">
        <v>19</v>
      </c>
      <c r="G209" s="23" t="n">
        <v>1</v>
      </c>
      <c r="H209" s="24" t="n">
        <v>5699.78</v>
      </c>
      <c r="I209" s="24" t="n">
        <v>5699.78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0" t="n">
        <v>46273.436782407</v>
      </c>
      <c r="B210" s="16" t="s">
        <v>27</v>
      </c>
      <c r="C210" s="16" t="s">
        <v>168</v>
      </c>
      <c r="D210" s="16" t="s">
        <v>101</v>
      </c>
      <c r="E210" s="16" t="s">
        <v>17</v>
      </c>
      <c r="F210" s="16" t="s">
        <v>19</v>
      </c>
      <c r="G210" s="7" t="n">
        <v>3</v>
      </c>
      <c r="H210" s="6" t="n">
        <v>1805</v>
      </c>
      <c r="I210" s="6" t="n">
        <v>-5415</v>
      </c>
      <c r="J210" s="6" t="n">
        <v>-0</v>
      </c>
      <c r="K210" s="6" t="n">
        <v>-2.65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0" t="n">
        <v>46273.478043981</v>
      </c>
      <c r="B211" s="16" t="s">
        <v>21</v>
      </c>
      <c r="C211" s="16" t="s">
        <v>140</v>
      </c>
      <c r="D211" s="16" t="s">
        <v>101</v>
      </c>
      <c r="E211" s="16" t="s">
        <v>17</v>
      </c>
      <c r="F211" s="16" t="s">
        <v>19</v>
      </c>
      <c r="G211" s="7" t="n">
        <v>3</v>
      </c>
      <c r="H211" s="6" t="n">
        <v>70.12</v>
      </c>
      <c r="I211" s="6" t="n">
        <v>-210.36</v>
      </c>
      <c r="J211" s="6" t="n">
        <v>-0</v>
      </c>
      <c r="K211" s="6" t="n">
        <v>-0.1</v>
      </c>
      <c r="L211" s="6" t="n">
        <v>-0</v>
      </c>
      <c r="M211" s="6" t="s">
        <f>=I211+J211+K211+L211</f>
      </c>
      <c r="N211" s="16"/>
    </row>
    <row collapsed="false" customFormat="false" customHeight="false" hidden="false" ht="12.1" outlineLevel="0" r="212">
      <c r="A212" s="29" t="n">
        <v>46274.815486111</v>
      </c>
      <c r="B212" s="30" t="s">
        <v>151</v>
      </c>
      <c r="C212" s="30" t="s">
        <v>201</v>
      </c>
      <c r="D212" s="30" t="s">
        <v>151</v>
      </c>
      <c r="E212" s="30" t="s">
        <v>151</v>
      </c>
      <c r="F212" s="30" t="s">
        <v>19</v>
      </c>
      <c r="G212" s="31" t="n">
        <v>1</v>
      </c>
      <c r="H212" s="32" t="n">
        <v>-1.13</v>
      </c>
      <c r="I212" s="32" t="n">
        <v>-1.13</v>
      </c>
      <c r="J212" s="32" t="n">
        <v>0</v>
      </c>
      <c r="K212" s="32" t="n">
        <v>-0</v>
      </c>
      <c r="L212" s="32" t="n">
        <v>-0</v>
      </c>
      <c r="M212" s="6" t="s">
        <f>=I212+J212+K212+L212</f>
      </c>
      <c r="N212" s="30"/>
    </row>
    <row collapsed="false" customFormat="false" customHeight="false" hidden="false" ht="12.1" outlineLevel="0" r="213">
      <c r="A213" s="20" t="n">
        <v>46279.436099537</v>
      </c>
      <c r="B213" s="16" t="s">
        <v>30</v>
      </c>
      <c r="C213" s="16" t="s">
        <v>202</v>
      </c>
      <c r="D213" s="16" t="s">
        <v>101</v>
      </c>
      <c r="E213" s="16" t="s">
        <v>17</v>
      </c>
      <c r="F213" s="16" t="s">
        <v>19</v>
      </c>
      <c r="G213" s="7" t="n">
        <v>120</v>
      </c>
      <c r="H213" s="6" t="n">
        <v>130.22</v>
      </c>
      <c r="I213" s="6" t="n">
        <v>-15626.4</v>
      </c>
      <c r="J213" s="6" t="n">
        <v>-0</v>
      </c>
      <c r="K213" s="6" t="n">
        <v>-7.66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1" t="n">
        <v>46279.444363426</v>
      </c>
      <c r="B214" s="22" t="s">
        <v>136</v>
      </c>
      <c r="C214" s="22" t="s">
        <v>73</v>
      </c>
      <c r="D214" s="22" t="s">
        <v>136</v>
      </c>
      <c r="E214" s="22" t="s">
        <v>136</v>
      </c>
      <c r="F214" s="22" t="s">
        <v>19</v>
      </c>
      <c r="G214" s="23" t="n">
        <v>1</v>
      </c>
      <c r="H214" s="24" t="n">
        <v>28431.29</v>
      </c>
      <c r="I214" s="24" t="n">
        <v>28431.29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2"/>
    </row>
    <row collapsed="false" customFormat="false" customHeight="false" hidden="false" ht="12.1" outlineLevel="0" r="215">
      <c r="A215" s="20" t="n">
        <v>46279.445393519</v>
      </c>
      <c r="B215" s="16" t="s">
        <v>44</v>
      </c>
      <c r="C215" s="16" t="s">
        <v>203</v>
      </c>
      <c r="D215" s="16" t="s">
        <v>101</v>
      </c>
      <c r="E215" s="16" t="s">
        <v>45</v>
      </c>
      <c r="F215" s="16" t="s">
        <v>19</v>
      </c>
      <c r="G215" s="7" t="n">
        <v>71</v>
      </c>
      <c r="H215" s="6" t="n">
        <v>177.49</v>
      </c>
      <c r="I215" s="6" t="n">
        <v>-12601.79</v>
      </c>
      <c r="J215" s="6" t="n">
        <v>-0</v>
      </c>
      <c r="K215" s="6" t="n">
        <v>-0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1" t="n">
        <v>46279.859259259</v>
      </c>
      <c r="B216" s="22" t="s">
        <v>136</v>
      </c>
      <c r="C216" s="22" t="s">
        <v>73</v>
      </c>
      <c r="D216" s="22" t="s">
        <v>136</v>
      </c>
      <c r="E216" s="22" t="s">
        <v>136</v>
      </c>
      <c r="F216" s="22" t="s">
        <v>19</v>
      </c>
      <c r="G216" s="23" t="n">
        <v>1</v>
      </c>
      <c r="H216" s="24" t="n">
        <v>994.02</v>
      </c>
      <c r="I216" s="24" t="n">
        <v>994.02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2"/>
    </row>
    <row collapsed="false" customFormat="false" customHeight="false" hidden="false" ht="12.1" outlineLevel="0" r="217">
      <c r="A217" s="21" t="n">
        <v>46280.413136574</v>
      </c>
      <c r="B217" s="22" t="s">
        <v>136</v>
      </c>
      <c r="C217" s="22" t="s">
        <v>73</v>
      </c>
      <c r="D217" s="22" t="s">
        <v>136</v>
      </c>
      <c r="E217" s="22" t="s">
        <v>136</v>
      </c>
      <c r="F217" s="22" t="s">
        <v>19</v>
      </c>
      <c r="G217" s="23" t="n">
        <v>1</v>
      </c>
      <c r="H217" s="24" t="n">
        <v>28530.18</v>
      </c>
      <c r="I217" s="24" t="n">
        <v>28530.18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2"/>
    </row>
    <row collapsed="false" customFormat="false" customHeight="false" hidden="false" ht="12.1" outlineLevel="0" r="218">
      <c r="A218" s="20" t="n">
        <v>46280.466643519</v>
      </c>
      <c r="B218" s="16" t="s">
        <v>24</v>
      </c>
      <c r="C218" s="16" t="s">
        <v>141</v>
      </c>
      <c r="D218" s="16" t="s">
        <v>101</v>
      </c>
      <c r="E218" s="16" t="s">
        <v>17</v>
      </c>
      <c r="F218" s="16" t="s">
        <v>19</v>
      </c>
      <c r="G218" s="7" t="n">
        <v>30</v>
      </c>
      <c r="H218" s="6" t="n">
        <v>152.47</v>
      </c>
      <c r="I218" s="6" t="n">
        <v>-4574.1</v>
      </c>
      <c r="J218" s="6" t="n">
        <v>-0</v>
      </c>
      <c r="K218" s="6" t="n">
        <v>-2.24</v>
      </c>
      <c r="L218" s="6" t="n">
        <v>-0</v>
      </c>
      <c r="M218" s="6" t="s">
        <f>=I218+J218+K218+L218</f>
      </c>
      <c r="N218" s="16"/>
    </row>
    <row collapsed="false" customFormat="false" customHeight="false" hidden="false" ht="12.1" outlineLevel="0" r="219">
      <c r="A219" s="20" t="n">
        <v>46280.466875</v>
      </c>
      <c r="B219" s="16" t="s">
        <v>27</v>
      </c>
      <c r="C219" s="16" t="s">
        <v>168</v>
      </c>
      <c r="D219" s="16" t="s">
        <v>101</v>
      </c>
      <c r="E219" s="16" t="s">
        <v>17</v>
      </c>
      <c r="F219" s="16" t="s">
        <v>19</v>
      </c>
      <c r="G219" s="7" t="n">
        <v>4</v>
      </c>
      <c r="H219" s="6" t="n">
        <v>1842</v>
      </c>
      <c r="I219" s="6" t="n">
        <v>-7368</v>
      </c>
      <c r="J219" s="6" t="n">
        <v>-0</v>
      </c>
      <c r="K219" s="6" t="n">
        <v>-3.61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46280.468969907</v>
      </c>
      <c r="B220" s="16" t="s">
        <v>48</v>
      </c>
      <c r="C220" s="16" t="s">
        <v>204</v>
      </c>
      <c r="D220" s="16" t="s">
        <v>101</v>
      </c>
      <c r="E220" s="16" t="s">
        <v>45</v>
      </c>
      <c r="F220" s="16" t="s">
        <v>19</v>
      </c>
      <c r="G220" s="7" t="n">
        <v>1</v>
      </c>
      <c r="H220" s="6" t="n">
        <v>257.29</v>
      </c>
      <c r="I220" s="6" t="n">
        <v>-257.29</v>
      </c>
      <c r="J220" s="6" t="n">
        <v>-0</v>
      </c>
      <c r="K220" s="6" t="n">
        <v>-0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46280.46912037</v>
      </c>
      <c r="B221" s="16" t="s">
        <v>51</v>
      </c>
      <c r="C221" s="16" t="s">
        <v>205</v>
      </c>
      <c r="D221" s="16" t="s">
        <v>101</v>
      </c>
      <c r="E221" s="16" t="s">
        <v>45</v>
      </c>
      <c r="F221" s="16" t="s">
        <v>19</v>
      </c>
      <c r="G221" s="7" t="n">
        <v>1</v>
      </c>
      <c r="H221" s="6" t="n">
        <v>142.08</v>
      </c>
      <c r="I221" s="6" t="n">
        <v>-142.08</v>
      </c>
      <c r="J221" s="6" t="n">
        <v>-0</v>
      </c>
      <c r="K221" s="6" t="n">
        <v>-0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0" t="n">
        <v>46280.469988426</v>
      </c>
      <c r="B222" s="16" t="s">
        <v>24</v>
      </c>
      <c r="C222" s="16" t="s">
        <v>141</v>
      </c>
      <c r="D222" s="16" t="s">
        <v>101</v>
      </c>
      <c r="E222" s="16" t="s">
        <v>17</v>
      </c>
      <c r="F222" s="16" t="s">
        <v>19</v>
      </c>
      <c r="G222" s="7" t="n">
        <v>50</v>
      </c>
      <c r="H222" s="6" t="n">
        <v>152.45</v>
      </c>
      <c r="I222" s="6" t="n">
        <v>-7622.5</v>
      </c>
      <c r="J222" s="6" t="n">
        <v>-0</v>
      </c>
      <c r="K222" s="6" t="n">
        <v>-3.74</v>
      </c>
      <c r="L222" s="6" t="n">
        <v>-0</v>
      </c>
      <c r="M222" s="6" t="s">
        <f>=I222+J222+K222+L222</f>
      </c>
      <c r="N222" s="16"/>
    </row>
    <row collapsed="false" customFormat="false" customHeight="false" hidden="false" ht="12.1" outlineLevel="0" r="223">
      <c r="A223" s="20" t="n">
        <v>46280.471134259</v>
      </c>
      <c r="B223" s="16" t="s">
        <v>44</v>
      </c>
      <c r="C223" s="16" t="s">
        <v>203</v>
      </c>
      <c r="D223" s="16" t="s">
        <v>101</v>
      </c>
      <c r="E223" s="16" t="s">
        <v>45</v>
      </c>
      <c r="F223" s="16" t="s">
        <v>19</v>
      </c>
      <c r="G223" s="7" t="n">
        <v>54</v>
      </c>
      <c r="H223" s="6" t="n">
        <v>177.55</v>
      </c>
      <c r="I223" s="6" t="n">
        <v>-9587.7</v>
      </c>
      <c r="J223" s="6" t="n">
        <v>-0</v>
      </c>
      <c r="K223" s="6" t="n">
        <v>-0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0" t="n">
        <v>46280.47162037</v>
      </c>
      <c r="B224" s="16" t="s">
        <v>44</v>
      </c>
      <c r="C224" s="16" t="s">
        <v>203</v>
      </c>
      <c r="D224" s="16" t="s">
        <v>101</v>
      </c>
      <c r="E224" s="16" t="s">
        <v>45</v>
      </c>
      <c r="F224" s="16" t="s">
        <v>19</v>
      </c>
      <c r="G224" s="7" t="n">
        <v>1</v>
      </c>
      <c r="H224" s="6" t="n">
        <v>177.55</v>
      </c>
      <c r="I224" s="6" t="n">
        <v>-177.55</v>
      </c>
      <c r="J224" s="6" t="n">
        <v>-0</v>
      </c>
      <c r="K224" s="6" t="n">
        <v>-0</v>
      </c>
      <c r="L224" s="6" t="n">
        <v>-0</v>
      </c>
      <c r="M224" s="6" t="s">
        <f>=I224+J224+K224+L224</f>
      </c>
      <c r="N224" s="16"/>
    </row>
    <row collapsed="false" customFormat="false" customHeight="false" hidden="false" ht="12.1" outlineLevel="0" r="225">
      <c r="A225" s="20" t="n">
        <v>46280.472569444</v>
      </c>
      <c r="B225" s="16" t="s">
        <v>39</v>
      </c>
      <c r="C225" s="16" t="s">
        <v>138</v>
      </c>
      <c r="D225" s="16" t="s">
        <v>101</v>
      </c>
      <c r="E225" s="16" t="s">
        <v>17</v>
      </c>
      <c r="F225" s="16" t="s">
        <v>19</v>
      </c>
      <c r="G225" s="7" t="n">
        <v>100</v>
      </c>
      <c r="H225" s="6" t="n">
        <v>2.4475</v>
      </c>
      <c r="I225" s="6" t="n">
        <v>-244.75</v>
      </c>
      <c r="J225" s="6" t="n">
        <v>-0</v>
      </c>
      <c r="K225" s="6" t="n">
        <v>-0.12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1" t="n">
        <v>46280.473298611</v>
      </c>
      <c r="B226" s="22" t="s">
        <v>136</v>
      </c>
      <c r="C226" s="22" t="s">
        <v>73</v>
      </c>
      <c r="D226" s="22" t="s">
        <v>136</v>
      </c>
      <c r="E226" s="22" t="s">
        <v>136</v>
      </c>
      <c r="F226" s="22" t="s">
        <v>19</v>
      </c>
      <c r="G226" s="23" t="n">
        <v>1</v>
      </c>
      <c r="H226" s="24" t="n">
        <v>200</v>
      </c>
      <c r="I226" s="24" t="n">
        <v>200</v>
      </c>
      <c r="J226" s="24" t="n">
        <v>0</v>
      </c>
      <c r="K226" s="24" t="n">
        <v>-0</v>
      </c>
      <c r="L226" s="24" t="n">
        <v>-0</v>
      </c>
      <c r="M226" s="6" t="s">
        <f>=I226+J226+K226+L226</f>
      </c>
      <c r="N226" s="22"/>
    </row>
    <row collapsed="false" customFormat="false" customHeight="false" hidden="false" ht="12.1" outlineLevel="0" r="227">
      <c r="A227" s="29" t="n">
        <v>46280.817152778</v>
      </c>
      <c r="B227" s="30" t="s">
        <v>151</v>
      </c>
      <c r="C227" s="30" t="s">
        <v>206</v>
      </c>
      <c r="D227" s="30" t="s">
        <v>151</v>
      </c>
      <c r="E227" s="30" t="s">
        <v>151</v>
      </c>
      <c r="F227" s="30" t="s">
        <v>19</v>
      </c>
      <c r="G227" s="31" t="n">
        <v>1</v>
      </c>
      <c r="H227" s="32" t="n">
        <v>-3.13</v>
      </c>
      <c r="I227" s="32" t="n">
        <v>-3.13</v>
      </c>
      <c r="J227" s="32" t="n">
        <v>0</v>
      </c>
      <c r="K227" s="32" t="n">
        <v>-0</v>
      </c>
      <c r="L227" s="32" t="n">
        <v>-0</v>
      </c>
      <c r="M227" s="6" t="s">
        <f>=I227+J227+K227+L227</f>
      </c>
      <c r="N227" s="30"/>
    </row>
    <row collapsed="false" customFormat="false" customHeight="false" hidden="false" ht="12.1" outlineLevel="0" r="228">
      <c r="A228" s="29" t="n">
        <v>46281.816469907</v>
      </c>
      <c r="B228" s="30" t="s">
        <v>151</v>
      </c>
      <c r="C228" s="30" t="s">
        <v>207</v>
      </c>
      <c r="D228" s="30" t="s">
        <v>151</v>
      </c>
      <c r="E228" s="30" t="s">
        <v>151</v>
      </c>
      <c r="F228" s="30" t="s">
        <v>19</v>
      </c>
      <c r="G228" s="31" t="n">
        <v>1</v>
      </c>
      <c r="H228" s="32" t="n">
        <v>-3.96</v>
      </c>
      <c r="I228" s="32" t="n">
        <v>-3.96</v>
      </c>
      <c r="J228" s="32" t="n">
        <v>0</v>
      </c>
      <c r="K228" s="32" t="n">
        <v>-0</v>
      </c>
      <c r="L228" s="32" t="n">
        <v>-0</v>
      </c>
      <c r="M228" s="6" t="s">
        <f>=I228+J228+K228+L228</f>
      </c>
      <c r="N228" s="30"/>
    </row>
    <row collapsed="false" customFormat="false" customHeight="false" hidden="false" ht="12.1" outlineLevel="0"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 t="s">
        <v>208</v>
      </c>
      <c r="M229" s="5" t="s">
        <f>=SUM(M2:M228)</f>
      </c>
      <c r="N229" s="4"/>
    </row>
  </sheetData>
  <autoFilter ref="A1:N2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66</v>
      </c>
      <c r="B1" s="34" t="s">
        <v>209</v>
      </c>
      <c r="C1" s="34" t="s">
        <v>0</v>
      </c>
      <c r="D1" s="34" t="s">
        <v>2</v>
      </c>
      <c r="E1" s="34" t="s">
        <v>210</v>
      </c>
      <c r="F1" s="34" t="s">
        <v>3</v>
      </c>
      <c r="G1" s="34" t="s">
        <v>211</v>
      </c>
      <c r="H1" s="34" t="s">
        <v>212</v>
      </c>
      <c r="I1" s="34" t="s">
        <v>213</v>
      </c>
      <c r="J1" s="34" t="s">
        <v>214</v>
      </c>
      <c r="K1" s="34" t="s">
        <v>215</v>
      </c>
      <c r="L1" s="34" t="s">
        <v>216</v>
      </c>
      <c r="M1" s="34" t="s">
        <v>217</v>
      </c>
      <c r="N1" s="34" t="s">
        <v>218</v>
      </c>
    </row>
    <row collapsed="false" customFormat="false" customHeight="false" hidden="false" ht="12.1" outlineLevel="0" r="2">
      <c r="A2" s="33" t="n">
        <v>46157</v>
      </c>
      <c r="B2" s="16" t="s">
        <v>219</v>
      </c>
      <c r="C2" s="16" t="s">
        <v>114</v>
      </c>
      <c r="D2" s="16" t="s">
        <v>220</v>
      </c>
      <c r="E2" s="7" t="n">
        <v>1</v>
      </c>
      <c r="F2" s="16" t="s">
        <v>19</v>
      </c>
      <c r="G2" s="6" t="n">
        <v>172</v>
      </c>
      <c r="H2" s="6" t="n">
        <v>802.8</v>
      </c>
      <c r="I2" s="6" t="n">
        <v>981.28</v>
      </c>
      <c r="J2" s="6" t="n">
        <v>22</v>
      </c>
      <c r="K2" s="6" t="n">
        <v>172</v>
      </c>
      <c r="L2" s="6" t="n">
        <v>150</v>
      </c>
      <c r="M2" s="6" t="n">
        <v>15.29</v>
      </c>
      <c r="N2" s="6" t="n">
        <v>18.68</v>
      </c>
    </row>
    <row collapsed="false" customFormat="false" customHeight="false" hidden="false" ht="12.1" outlineLevel="0" r="3">
      <c r="A3" s="33" t="n">
        <v>46182</v>
      </c>
      <c r="B3" s="16" t="s">
        <v>219</v>
      </c>
      <c r="C3" s="16" t="s">
        <v>39</v>
      </c>
      <c r="D3" s="16" t="s">
        <v>40</v>
      </c>
      <c r="E3" s="7" t="n">
        <v>1800</v>
      </c>
      <c r="F3" s="16" t="s">
        <v>19</v>
      </c>
      <c r="G3" s="6" t="n">
        <v>0.3214</v>
      </c>
      <c r="H3" s="6" t="n">
        <v>2.758</v>
      </c>
      <c r="I3" s="6" t="n">
        <v>3.25</v>
      </c>
      <c r="J3" s="6" t="n">
        <v>75</v>
      </c>
      <c r="K3" s="6" t="n">
        <v>578.5656</v>
      </c>
      <c r="L3" s="6" t="n">
        <v>503.57</v>
      </c>
      <c r="M3" s="6" t="n">
        <v>8.62</v>
      </c>
      <c r="N3" s="6" t="n">
        <v>10.14</v>
      </c>
    </row>
    <row collapsed="false" customFormat="false" customHeight="false" hidden="false" ht="12.1" outlineLevel="0" r="4">
      <c r="A4" s="33" t="n">
        <v>46210</v>
      </c>
      <c r="B4" s="16" t="s">
        <v>219</v>
      </c>
      <c r="C4" s="16" t="s">
        <v>27</v>
      </c>
      <c r="D4" s="16" t="s">
        <v>28</v>
      </c>
      <c r="E4" s="7" t="n">
        <v>1</v>
      </c>
      <c r="F4" s="16" t="s">
        <v>19</v>
      </c>
      <c r="G4" s="6" t="n">
        <v>245</v>
      </c>
      <c r="H4" s="6" t="n">
        <v>1863.5</v>
      </c>
      <c r="I4" s="6" t="n">
        <v>2458.7</v>
      </c>
      <c r="J4" s="6" t="n">
        <v>32</v>
      </c>
      <c r="K4" s="6" t="n">
        <v>245</v>
      </c>
      <c r="L4" s="6" t="n">
        <v>213</v>
      </c>
      <c r="M4" s="6" t="n">
        <v>8.66</v>
      </c>
      <c r="N4" s="6" t="n">
        <v>11.43</v>
      </c>
    </row>
    <row collapsed="false" customFormat="false" customHeight="false" hidden="false" ht="12.1" outlineLevel="0" r="5">
      <c r="A5" s="33" t="n">
        <v>46212</v>
      </c>
      <c r="B5" s="16" t="s">
        <v>219</v>
      </c>
      <c r="C5" s="16" t="s">
        <v>24</v>
      </c>
      <c r="D5" s="16" t="s">
        <v>25</v>
      </c>
      <c r="E5" s="7" t="n">
        <v>20</v>
      </c>
      <c r="F5" s="16" t="s">
        <v>19</v>
      </c>
      <c r="G5" s="6" t="n">
        <v>19.57</v>
      </c>
      <c r="H5" s="6" t="n">
        <v>147.75</v>
      </c>
      <c r="I5" s="6" t="n">
        <v>184.37</v>
      </c>
      <c r="J5" s="6" t="n">
        <v>51</v>
      </c>
      <c r="K5" s="6" t="n">
        <v>391.4</v>
      </c>
      <c r="L5" s="6" t="n">
        <v>340.4</v>
      </c>
      <c r="M5" s="6" t="n">
        <v>9.23</v>
      </c>
      <c r="N5" s="6" t="n">
        <v>11.52</v>
      </c>
    </row>
    <row collapsed="false" customFormat="false" customHeight="false" hidden="false" ht="12.1" outlineLevel="0" r="6">
      <c r="A6" s="33" t="n">
        <v>46219</v>
      </c>
      <c r="B6" s="16" t="s">
        <v>219</v>
      </c>
      <c r="C6" s="16" t="s">
        <v>36</v>
      </c>
      <c r="D6" s="16" t="s">
        <v>37</v>
      </c>
      <c r="E6" s="7" t="n">
        <v>10</v>
      </c>
      <c r="F6" s="16" t="s">
        <v>19</v>
      </c>
      <c r="G6" s="6" t="n">
        <v>0.85</v>
      </c>
      <c r="H6" s="6" t="n">
        <v>35.655</v>
      </c>
      <c r="I6" s="6" t="n">
        <v>46.71</v>
      </c>
      <c r="J6" s="6" t="n">
        <v>1</v>
      </c>
      <c r="K6" s="6" t="n">
        <v>8.5</v>
      </c>
      <c r="L6" s="6" t="n">
        <v>7.5</v>
      </c>
      <c r="M6" s="6" t="n">
        <v>1.61</v>
      </c>
      <c r="N6" s="6" t="n">
        <v>2.1</v>
      </c>
    </row>
    <row collapsed="false" customFormat="false" customHeight="false" hidden="false" ht="12.1" outlineLevel="0" r="7">
      <c r="A7" s="33" t="n">
        <v>46223</v>
      </c>
      <c r="B7" s="16" t="s">
        <v>219</v>
      </c>
      <c r="C7" s="16" t="s">
        <v>106</v>
      </c>
      <c r="D7" s="16" t="s">
        <v>221</v>
      </c>
      <c r="E7" s="7" t="n">
        <v>3</v>
      </c>
      <c r="F7" s="16" t="s">
        <v>19</v>
      </c>
      <c r="G7" s="6" t="n">
        <v>204.17</v>
      </c>
      <c r="H7" s="6" t="n">
        <v>1056.4</v>
      </c>
      <c r="I7" s="6" t="n">
        <v>1425.68</v>
      </c>
      <c r="J7" s="6" t="n">
        <v>80</v>
      </c>
      <c r="K7" s="6" t="n">
        <v>612.51</v>
      </c>
      <c r="L7" s="6" t="n">
        <v>532.51</v>
      </c>
      <c r="M7" s="6" t="n">
        <v>12.45</v>
      </c>
      <c r="N7" s="6" t="n">
        <v>16.8</v>
      </c>
    </row>
    <row collapsed="false" customFormat="false" customHeight="false" hidden="false" ht="12.1" outlineLevel="0" r="8">
      <c r="A8" s="33" t="n">
        <v>46223</v>
      </c>
      <c r="B8" s="16" t="s">
        <v>219</v>
      </c>
      <c r="C8" s="16" t="s">
        <v>107</v>
      </c>
      <c r="D8" s="16" t="s">
        <v>222</v>
      </c>
      <c r="E8" s="7" t="n">
        <v>50</v>
      </c>
      <c r="F8" s="16" t="s">
        <v>19</v>
      </c>
      <c r="G8" s="6" t="n">
        <v>9.71</v>
      </c>
      <c r="H8" s="6" t="n">
        <v>55.885</v>
      </c>
      <c r="I8" s="6" t="n">
        <v>86.99</v>
      </c>
      <c r="J8" s="6" t="n">
        <v>63</v>
      </c>
      <c r="K8" s="6" t="n">
        <v>485.5</v>
      </c>
      <c r="L8" s="6" t="n">
        <v>422.5</v>
      </c>
      <c r="M8" s="6" t="n">
        <v>9.71</v>
      </c>
      <c r="N8" s="6" t="n">
        <v>15.12</v>
      </c>
    </row>
    <row collapsed="false" customFormat="false" customHeight="false" hidden="false" ht="12.1" outlineLevel="0" r="9">
      <c r="A9" s="33" t="n">
        <v>46240</v>
      </c>
      <c r="B9" s="16" t="s">
        <v>219</v>
      </c>
      <c r="C9" s="16" t="s">
        <v>21</v>
      </c>
      <c r="D9" s="16" t="s">
        <v>22</v>
      </c>
      <c r="E9" s="7" t="n">
        <v>105</v>
      </c>
      <c r="F9" s="16" t="s">
        <v>19</v>
      </c>
      <c r="G9" s="6" t="n">
        <v>16.48</v>
      </c>
      <c r="H9" s="6" t="n">
        <v>91.58</v>
      </c>
      <c r="I9" s="6" t="n">
        <v>94.55</v>
      </c>
      <c r="J9" s="6" t="n">
        <v>225</v>
      </c>
      <c r="K9" s="6" t="n">
        <v>1730.4</v>
      </c>
      <c r="L9" s="6" t="n">
        <v>1505.4</v>
      </c>
      <c r="M9" s="6" t="n">
        <v>15.16</v>
      </c>
      <c r="N9" s="6" t="n">
        <v>15.66</v>
      </c>
    </row>
    <row collapsed="false" customFormat="false" customHeight="false" hidden="false" ht="12.1" outlineLevel="0" r="10">
      <c r="A10" s="33"/>
      <c r="B10" s="16"/>
      <c r="C10" s="16"/>
      <c r="D10" s="16"/>
      <c r="E10" s="7"/>
      <c r="F10" s="16"/>
      <c r="G10" s="6"/>
      <c r="H10" s="6"/>
      <c r="I10" s="6"/>
      <c r="J10" s="6"/>
      <c r="K10" s="6"/>
      <c r="L10" s="6"/>
      <c r="M10" s="6"/>
      <c r="N10" s="6"/>
    </row>
    <row collapsed="false" customFormat="false" customHeight="false" hidden="false" ht="12.1" outlineLevel="0" r="11">
      <c r="A11" s="33" t="n">
        <v>46286</v>
      </c>
      <c r="B11" s="16" t="s">
        <v>219</v>
      </c>
      <c r="C11" s="16" t="s">
        <v>33</v>
      </c>
      <c r="D11" s="16" t="s">
        <v>34</v>
      </c>
      <c r="E11" s="7" t="n">
        <v>4</v>
      </c>
      <c r="F11" s="16" t="s">
        <v>19</v>
      </c>
      <c r="G11" s="6" t="n">
        <v>110</v>
      </c>
      <c r="H11" s="6" t="n">
        <v>3729.5</v>
      </c>
      <c r="I11" s="6" t="n">
        <v>3768.72</v>
      </c>
      <c r="J11" s="6" t="n">
        <v>57</v>
      </c>
      <c r="K11" s="6" t="n">
        <v>440</v>
      </c>
      <c r="L11" s="6" t="n">
        <v>383</v>
      </c>
      <c r="M11" s="6" t="n">
        <v>2.54</v>
      </c>
      <c r="N11" s="6" t="n">
        <v>2.57</v>
      </c>
    </row>
    <row collapsed="false" customFormat="false" customHeight="false" hidden="false" ht="12.1" outlineLevel="0" r="12">
      <c r="A12" s="33" t="n">
        <v>46307</v>
      </c>
      <c r="B12" s="16" t="s">
        <v>219</v>
      </c>
      <c r="C12" s="16" t="s">
        <v>30</v>
      </c>
      <c r="D12" s="16" t="s">
        <v>31</v>
      </c>
      <c r="E12" s="7" t="n">
        <v>120</v>
      </c>
      <c r="F12" s="16" t="s">
        <v>19</v>
      </c>
      <c r="G12" s="6" t="n">
        <v>1.85</v>
      </c>
      <c r="H12" s="6" t="n">
        <v>129.42</v>
      </c>
      <c r="I12" s="6" t="n">
        <v>130.28</v>
      </c>
      <c r="J12" s="6" t="n">
        <v>29</v>
      </c>
      <c r="K12" s="6" t="n">
        <v>222</v>
      </c>
      <c r="L12" s="6" t="n">
        <v>193</v>
      </c>
      <c r="M12" s="6" t="n">
        <v>1.23</v>
      </c>
      <c r="N12" s="6" t="n">
        <v>1.24</v>
      </c>
    </row>
  </sheetData>
  <autoFilter ref="A1:N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66</v>
      </c>
      <c r="B1" s="34" t="s">
        <v>209</v>
      </c>
      <c r="C1" s="34" t="s">
        <v>0</v>
      </c>
      <c r="D1" s="34" t="s">
        <v>2</v>
      </c>
      <c r="E1" s="34" t="s">
        <v>6</v>
      </c>
      <c r="F1" s="34" t="s">
        <v>210</v>
      </c>
      <c r="G1" s="34" t="s">
        <v>223</v>
      </c>
      <c r="H1" s="34" t="s">
        <v>214</v>
      </c>
      <c r="I1" s="34" t="s">
        <v>215</v>
      </c>
      <c r="J1" s="34" t="s">
        <v>216</v>
      </c>
    </row>
    <row collapsed="false" customFormat="false" customHeight="false" hidden="false" ht="12.1" outlineLevel="0" r="2">
      <c r="A2" s="35" t="n">
        <v>46133</v>
      </c>
      <c r="B2" s="16" t="s">
        <v>219</v>
      </c>
      <c r="C2" s="16" t="s">
        <v>55</v>
      </c>
      <c r="D2" s="16" t="s">
        <v>57</v>
      </c>
      <c r="E2" s="6" t="n">
        <v>1000</v>
      </c>
      <c r="F2" s="7" t="n">
        <v>41</v>
      </c>
      <c r="G2" s="6" t="n">
        <v>13.36</v>
      </c>
      <c r="H2" s="6" t="n">
        <v>71</v>
      </c>
      <c r="I2" s="6" t="n">
        <v>547.76</v>
      </c>
      <c r="J2" s="6" t="n">
        <v>476.76</v>
      </c>
    </row>
    <row collapsed="false" customFormat="false" customHeight="false" hidden="false" ht="12.1" outlineLevel="0" r="3">
      <c r="A3" s="35" t="n">
        <v>46163</v>
      </c>
      <c r="B3" s="16" t="s">
        <v>219</v>
      </c>
      <c r="C3" s="16" t="s">
        <v>55</v>
      </c>
      <c r="D3" s="16" t="s">
        <v>57</v>
      </c>
      <c r="E3" s="6" t="n">
        <v>1000</v>
      </c>
      <c r="F3" s="7" t="n">
        <v>41</v>
      </c>
      <c r="G3" s="6" t="n">
        <v>13.36</v>
      </c>
      <c r="H3" s="6" t="n">
        <v>71</v>
      </c>
      <c r="I3" s="6" t="n">
        <v>547.76</v>
      </c>
      <c r="J3" s="6" t="n">
        <v>476.76</v>
      </c>
    </row>
    <row collapsed="false" customFormat="false" customHeight="false" hidden="false" ht="12.1" outlineLevel="0" r="4">
      <c r="A4" s="35" t="n">
        <v>46193</v>
      </c>
      <c r="B4" s="16" t="s">
        <v>219</v>
      </c>
      <c r="C4" s="16" t="s">
        <v>55</v>
      </c>
      <c r="D4" s="16" t="s">
        <v>57</v>
      </c>
      <c r="E4" s="6" t="n">
        <v>1000</v>
      </c>
      <c r="F4" s="7" t="n">
        <v>41</v>
      </c>
      <c r="G4" s="6" t="n">
        <v>13.36</v>
      </c>
      <c r="H4" s="6" t="n">
        <v>71</v>
      </c>
      <c r="I4" s="6" t="n">
        <v>547.76</v>
      </c>
      <c r="J4" s="6" t="n">
        <v>476.76</v>
      </c>
    </row>
    <row collapsed="false" customFormat="false" customHeight="false" hidden="false" ht="12.1" outlineLevel="0" r="5">
      <c r="A5" s="35" t="n">
        <v>46223</v>
      </c>
      <c r="B5" s="16" t="s">
        <v>219</v>
      </c>
      <c r="C5" s="16" t="s">
        <v>55</v>
      </c>
      <c r="D5" s="16" t="s">
        <v>57</v>
      </c>
      <c r="E5" s="6" t="n">
        <v>1000</v>
      </c>
      <c r="F5" s="7" t="n">
        <v>41</v>
      </c>
      <c r="G5" s="6" t="n">
        <v>13.36</v>
      </c>
      <c r="H5" s="6" t="n">
        <v>71</v>
      </c>
      <c r="I5" s="6" t="n">
        <v>547.76</v>
      </c>
      <c r="J5" s="6" t="n">
        <v>476.76</v>
      </c>
    </row>
    <row collapsed="false" customFormat="false" customHeight="false" hidden="false" ht="12.1" outlineLevel="0" r="6">
      <c r="A6" s="35" t="n">
        <v>46253</v>
      </c>
      <c r="B6" s="16" t="s">
        <v>219</v>
      </c>
      <c r="C6" s="16" t="s">
        <v>55</v>
      </c>
      <c r="D6" s="16" t="s">
        <v>57</v>
      </c>
      <c r="E6" s="6" t="n">
        <v>1000</v>
      </c>
      <c r="F6" s="7" t="n">
        <v>42</v>
      </c>
      <c r="G6" s="6" t="n">
        <v>13.36</v>
      </c>
      <c r="H6" s="6" t="n">
        <v>73</v>
      </c>
      <c r="I6" s="6" t="n">
        <v>561.12</v>
      </c>
      <c r="J6" s="6" t="n">
        <v>488.12</v>
      </c>
    </row>
    <row collapsed="false" customFormat="false" customHeight="false" hidden="false" ht="12.1" outlineLevel="0" r="7">
      <c r="A7" s="35"/>
      <c r="B7" s="16"/>
      <c r="C7" s="16"/>
      <c r="D7" s="16"/>
      <c r="E7" s="6"/>
      <c r="F7" s="7"/>
      <c r="G7" s="6"/>
      <c r="H7" s="6"/>
      <c r="I7" s="6"/>
      <c r="J7" s="6"/>
    </row>
    <row collapsed="false" customFormat="false" customHeight="false" hidden="false" ht="12.1" outlineLevel="0" r="8">
      <c r="A8" s="35" t="n">
        <v>46283</v>
      </c>
      <c r="B8" s="16" t="s">
        <v>219</v>
      </c>
      <c r="C8" s="16" t="s">
        <v>55</v>
      </c>
      <c r="D8" s="16" t="s">
        <v>57</v>
      </c>
      <c r="E8" s="6" t="n">
        <v>1000</v>
      </c>
      <c r="F8" s="7" t="n">
        <v>55</v>
      </c>
      <c r="G8" s="6" t="n">
        <v>13.36</v>
      </c>
      <c r="H8" s="6" t="n">
        <v>96</v>
      </c>
      <c r="I8" s="6" t="n">
        <v>734.8</v>
      </c>
      <c r="J8" s="6" t="n">
        <v>638.8</v>
      </c>
    </row>
    <row collapsed="false" customFormat="false" customHeight="false" hidden="false" ht="12.1" outlineLevel="0" r="9">
      <c r="A9" s="35" t="n">
        <v>46313</v>
      </c>
      <c r="B9" s="16" t="s">
        <v>219</v>
      </c>
      <c r="C9" s="16" t="s">
        <v>55</v>
      </c>
      <c r="D9" s="16" t="s">
        <v>57</v>
      </c>
      <c r="E9" s="6" t="n">
        <v>1000</v>
      </c>
      <c r="F9" s="7" t="n">
        <v>55</v>
      </c>
      <c r="G9" s="6" t="n">
        <v>13.36</v>
      </c>
      <c r="H9" s="6" t="n">
        <v>96</v>
      </c>
      <c r="I9" s="6" t="n">
        <v>734.8</v>
      </c>
      <c r="J9" s="6" t="n">
        <v>638.8</v>
      </c>
    </row>
    <row collapsed="false" customFormat="false" customHeight="false" hidden="false" ht="12.1" outlineLevel="0" r="10">
      <c r="A10" s="35" t="n">
        <v>46343</v>
      </c>
      <c r="B10" s="16" t="s">
        <v>219</v>
      </c>
      <c r="C10" s="16" t="s">
        <v>55</v>
      </c>
      <c r="D10" s="16" t="s">
        <v>57</v>
      </c>
      <c r="E10" s="6" t="n">
        <v>1000</v>
      </c>
      <c r="F10" s="7" t="n">
        <v>55</v>
      </c>
      <c r="G10" s="6" t="n">
        <v>13.36</v>
      </c>
      <c r="H10" s="6" t="n">
        <v>96</v>
      </c>
      <c r="I10" s="6" t="n">
        <v>734.8</v>
      </c>
      <c r="J10" s="6" t="n">
        <v>638.8</v>
      </c>
    </row>
    <row collapsed="false" customFormat="false" customHeight="false" hidden="false" ht="12.1" outlineLevel="0" r="11">
      <c r="A11" s="35" t="n">
        <v>46373</v>
      </c>
      <c r="B11" s="16" t="s">
        <v>219</v>
      </c>
      <c r="C11" s="16" t="s">
        <v>55</v>
      </c>
      <c r="D11" s="16" t="s">
        <v>57</v>
      </c>
      <c r="E11" s="6" t="n">
        <v>1000</v>
      </c>
      <c r="F11" s="7" t="n">
        <v>55</v>
      </c>
      <c r="G11" s="6" t="n">
        <v>13.36</v>
      </c>
      <c r="H11" s="6" t="n">
        <v>96</v>
      </c>
      <c r="I11" s="6" t="n">
        <v>734.8</v>
      </c>
      <c r="J11" s="6" t="n">
        <v>638.8</v>
      </c>
    </row>
    <row collapsed="false" customFormat="false" customHeight="false" hidden="false" ht="12.1" outlineLevel="0" r="12">
      <c r="A12" s="35" t="n">
        <v>46403</v>
      </c>
      <c r="B12" s="16" t="s">
        <v>219</v>
      </c>
      <c r="C12" s="16" t="s">
        <v>55</v>
      </c>
      <c r="D12" s="16" t="s">
        <v>57</v>
      </c>
      <c r="E12" s="6" t="n">
        <v>1000</v>
      </c>
      <c r="F12" s="7" t="n">
        <v>55</v>
      </c>
      <c r="G12" s="6" t="n">
        <v>13.36</v>
      </c>
      <c r="H12" s="6" t="n">
        <v>96</v>
      </c>
      <c r="I12" s="6" t="n">
        <v>734.8</v>
      </c>
      <c r="J12" s="6" t="n">
        <v>638.8</v>
      </c>
    </row>
    <row collapsed="false" customFormat="false" customHeight="false" hidden="false" ht="12.1" outlineLevel="0" r="13">
      <c r="A13" s="35" t="n">
        <v>46433</v>
      </c>
      <c r="B13" s="16" t="s">
        <v>219</v>
      </c>
      <c r="C13" s="16" t="s">
        <v>55</v>
      </c>
      <c r="D13" s="16" t="s">
        <v>57</v>
      </c>
      <c r="E13" s="6" t="n">
        <v>1000</v>
      </c>
      <c r="F13" s="7" t="n">
        <v>55</v>
      </c>
      <c r="G13" s="6" t="n">
        <v>13.36</v>
      </c>
      <c r="H13" s="6" t="n">
        <v>96</v>
      </c>
      <c r="I13" s="6" t="n">
        <v>734.8</v>
      </c>
      <c r="J13" s="6" t="n">
        <v>638.8</v>
      </c>
    </row>
    <row collapsed="false" customFormat="false" customHeight="false" hidden="false" ht="12.1" outlineLevel="0" r="14">
      <c r="A14" s="35" t="n">
        <v>46463</v>
      </c>
      <c r="B14" s="16" t="s">
        <v>219</v>
      </c>
      <c r="C14" s="16" t="s">
        <v>55</v>
      </c>
      <c r="D14" s="16" t="s">
        <v>57</v>
      </c>
      <c r="E14" s="6" t="n">
        <v>1000</v>
      </c>
      <c r="F14" s="7" t="n">
        <v>55</v>
      </c>
      <c r="G14" s="6" t="n">
        <v>13.36</v>
      </c>
      <c r="H14" s="6" t="n">
        <v>96</v>
      </c>
      <c r="I14" s="6" t="n">
        <v>734.8</v>
      </c>
      <c r="J14" s="6" t="n">
        <v>638.8</v>
      </c>
    </row>
    <row collapsed="false" customFormat="false" customHeight="false" hidden="false" ht="12.1" outlineLevel="0" r="15">
      <c r="A15" s="35" t="n">
        <v>46493</v>
      </c>
      <c r="B15" s="16" t="s">
        <v>219</v>
      </c>
      <c r="C15" s="16" t="s">
        <v>55</v>
      </c>
      <c r="D15" s="16" t="s">
        <v>57</v>
      </c>
      <c r="E15" s="6" t="n">
        <v>1000</v>
      </c>
      <c r="F15" s="7" t="n">
        <v>55</v>
      </c>
      <c r="G15" s="6" t="n">
        <v>13.36</v>
      </c>
      <c r="H15" s="6" t="n">
        <v>96</v>
      </c>
      <c r="I15" s="6" t="n">
        <v>734.8</v>
      </c>
      <c r="J15" s="6" t="n">
        <v>638.8</v>
      </c>
    </row>
    <row collapsed="false" customFormat="false" customHeight="false" hidden="false" ht="12.1" outlineLevel="0" r="16">
      <c r="A16" s="35" t="n">
        <v>46523</v>
      </c>
      <c r="B16" s="16" t="s">
        <v>219</v>
      </c>
      <c r="C16" s="16" t="s">
        <v>55</v>
      </c>
      <c r="D16" s="16" t="s">
        <v>57</v>
      </c>
      <c r="E16" s="6" t="n">
        <v>1000</v>
      </c>
      <c r="F16" s="7" t="n">
        <v>55</v>
      </c>
      <c r="G16" s="6" t="n">
        <v>13.36</v>
      </c>
      <c r="H16" s="6" t="n">
        <v>96</v>
      </c>
      <c r="I16" s="6" t="n">
        <v>734.8</v>
      </c>
      <c r="J16" s="6" t="n">
        <v>638.8</v>
      </c>
    </row>
    <row collapsed="false" customFormat="false" customHeight="false" hidden="false" ht="12.1" outlineLevel="0" r="17">
      <c r="A17" s="35" t="n">
        <v>46553</v>
      </c>
      <c r="B17" s="16" t="s">
        <v>219</v>
      </c>
      <c r="C17" s="16" t="s">
        <v>55</v>
      </c>
      <c r="D17" s="16" t="s">
        <v>57</v>
      </c>
      <c r="E17" s="6" t="n">
        <v>1000</v>
      </c>
      <c r="F17" s="7" t="n">
        <v>55</v>
      </c>
      <c r="G17" s="6" t="n">
        <v>13.36</v>
      </c>
      <c r="H17" s="6" t="n">
        <v>96</v>
      </c>
      <c r="I17" s="6" t="n">
        <v>734.8</v>
      </c>
      <c r="J17" s="6" t="n">
        <v>638.8</v>
      </c>
    </row>
    <row collapsed="false" customFormat="false" customHeight="false" hidden="false" ht="12.1" outlineLevel="0" r="18">
      <c r="A18" s="35" t="n">
        <v>46583</v>
      </c>
      <c r="B18" s="16" t="s">
        <v>219</v>
      </c>
      <c r="C18" s="16" t="s">
        <v>55</v>
      </c>
      <c r="D18" s="16" t="s">
        <v>57</v>
      </c>
      <c r="E18" s="6" t="n">
        <v>1000</v>
      </c>
      <c r="F18" s="7" t="n">
        <v>55</v>
      </c>
      <c r="G18" s="6" t="n">
        <v>13.36</v>
      </c>
      <c r="H18" s="6" t="n">
        <v>96</v>
      </c>
      <c r="I18" s="6" t="n">
        <v>734.8</v>
      </c>
      <c r="J18" s="6" t="n">
        <v>638.8</v>
      </c>
    </row>
    <row collapsed="false" customFormat="false" customHeight="false" hidden="false" ht="12.1" outlineLevel="0" r="19">
      <c r="A19" s="35" t="n">
        <v>46613</v>
      </c>
      <c r="B19" s="16" t="s">
        <v>219</v>
      </c>
      <c r="C19" s="16" t="s">
        <v>55</v>
      </c>
      <c r="D19" s="16" t="s">
        <v>57</v>
      </c>
      <c r="E19" s="6" t="n">
        <v>1000</v>
      </c>
      <c r="F19" s="7" t="n">
        <v>55</v>
      </c>
      <c r="G19" s="6" t="n">
        <v>13.36</v>
      </c>
      <c r="H19" s="6" t="n">
        <v>96</v>
      </c>
      <c r="I19" s="6" t="n">
        <v>734.8</v>
      </c>
      <c r="J19" s="6" t="n">
        <v>638.8</v>
      </c>
    </row>
    <row collapsed="false" customFormat="false" customHeight="false" hidden="false" ht="12.1" outlineLevel="0" r="20">
      <c r="A20" s="35" t="n">
        <v>46643</v>
      </c>
      <c r="B20" s="16" t="s">
        <v>219</v>
      </c>
      <c r="C20" s="16" t="s">
        <v>55</v>
      </c>
      <c r="D20" s="16" t="s">
        <v>57</v>
      </c>
      <c r="E20" s="6" t="n">
        <v>1000</v>
      </c>
      <c r="F20" s="7" t="n">
        <v>55</v>
      </c>
      <c r="G20" s="6" t="n">
        <v>13.36</v>
      </c>
      <c r="H20" s="6" t="n">
        <v>96</v>
      </c>
      <c r="I20" s="6" t="n">
        <v>734.8</v>
      </c>
      <c r="J20" s="6" t="n">
        <v>638.8</v>
      </c>
    </row>
    <row collapsed="false" customFormat="false" customHeight="false" hidden="false" ht="12.1" outlineLevel="0" r="21">
      <c r="A21" s="35" t="n">
        <v>46673</v>
      </c>
      <c r="B21" s="16" t="s">
        <v>219</v>
      </c>
      <c r="C21" s="16" t="s">
        <v>55</v>
      </c>
      <c r="D21" s="16" t="s">
        <v>57</v>
      </c>
      <c r="E21" s="6" t="n">
        <v>1000</v>
      </c>
      <c r="F21" s="7" t="n">
        <v>55</v>
      </c>
      <c r="G21" s="6" t="n">
        <v>13.36</v>
      </c>
      <c r="H21" s="6" t="n">
        <v>96</v>
      </c>
      <c r="I21" s="6" t="n">
        <v>734.8</v>
      </c>
      <c r="J21" s="6" t="n">
        <v>638.8</v>
      </c>
    </row>
    <row collapsed="false" customFormat="false" customHeight="false" hidden="false" ht="12.1" outlineLevel="0" r="22">
      <c r="A22" s="35" t="n">
        <v>46703</v>
      </c>
      <c r="B22" s="16" t="s">
        <v>219</v>
      </c>
      <c r="C22" s="16" t="s">
        <v>55</v>
      </c>
      <c r="D22" s="16" t="s">
        <v>57</v>
      </c>
      <c r="E22" s="6" t="n">
        <v>1000</v>
      </c>
      <c r="F22" s="7" t="n">
        <v>55</v>
      </c>
      <c r="G22" s="6" t="n">
        <v>13.36</v>
      </c>
      <c r="H22" s="6" t="n">
        <v>96</v>
      </c>
      <c r="I22" s="6" t="n">
        <v>734.8</v>
      </c>
      <c r="J22" s="6" t="n">
        <v>638.8</v>
      </c>
    </row>
    <row collapsed="false" customFormat="false" customHeight="false" hidden="false" ht="12.1" outlineLevel="0" r="23">
      <c r="A23" s="35" t="n">
        <v>46733</v>
      </c>
      <c r="B23" s="16" t="s">
        <v>219</v>
      </c>
      <c r="C23" s="16" t="s">
        <v>55</v>
      </c>
      <c r="D23" s="16" t="s">
        <v>57</v>
      </c>
      <c r="E23" s="6" t="n">
        <v>1000</v>
      </c>
      <c r="F23" s="7" t="n">
        <v>55</v>
      </c>
      <c r="G23" s="6" t="n">
        <v>13.36</v>
      </c>
      <c r="H23" s="6" t="n">
        <v>96</v>
      </c>
      <c r="I23" s="6" t="n">
        <v>734.8</v>
      </c>
      <c r="J23" s="6" t="n">
        <v>638.8</v>
      </c>
    </row>
    <row collapsed="false" customFormat="false" customHeight="false" hidden="false" ht="12.1" outlineLevel="0" r="24">
      <c r="A24" s="35" t="n">
        <v>46763</v>
      </c>
      <c r="B24" s="16" t="s">
        <v>219</v>
      </c>
      <c r="C24" s="16" t="s">
        <v>55</v>
      </c>
      <c r="D24" s="16" t="s">
        <v>57</v>
      </c>
      <c r="E24" s="6" t="n">
        <v>1000</v>
      </c>
      <c r="F24" s="7" t="n">
        <v>55</v>
      </c>
      <c r="G24" s="6" t="n">
        <v>13.36</v>
      </c>
      <c r="H24" s="6" t="n">
        <v>96</v>
      </c>
      <c r="I24" s="6" t="n">
        <v>734.8</v>
      </c>
      <c r="J24" s="6" t="n">
        <v>638.8</v>
      </c>
    </row>
    <row collapsed="false" customFormat="false" customHeight="false" hidden="false" ht="12.1" outlineLevel="0" r="25">
      <c r="A25" s="35" t="n">
        <v>46793</v>
      </c>
      <c r="B25" s="16" t="s">
        <v>219</v>
      </c>
      <c r="C25" s="16" t="s">
        <v>55</v>
      </c>
      <c r="D25" s="16" t="s">
        <v>57</v>
      </c>
      <c r="E25" s="6" t="n">
        <v>1000</v>
      </c>
      <c r="F25" s="7" t="n">
        <v>55</v>
      </c>
      <c r="G25" s="6" t="n">
        <v>13.36</v>
      </c>
      <c r="H25" s="6" t="n">
        <v>96</v>
      </c>
      <c r="I25" s="6" t="n">
        <v>734.8</v>
      </c>
      <c r="J25" s="6" t="n">
        <v>638.8</v>
      </c>
    </row>
    <row collapsed="false" customFormat="false" customHeight="false" hidden="false" ht="12.1" outlineLevel="0" r="26">
      <c r="A26" s="35" t="n">
        <v>46823</v>
      </c>
      <c r="B26" s="16" t="s">
        <v>219</v>
      </c>
      <c r="C26" s="16" t="s">
        <v>55</v>
      </c>
      <c r="D26" s="16" t="s">
        <v>57</v>
      </c>
      <c r="E26" s="6" t="n">
        <v>1000</v>
      </c>
      <c r="F26" s="7" t="n">
        <v>55</v>
      </c>
      <c r="G26" s="6" t="n">
        <v>13.36</v>
      </c>
      <c r="H26" s="6" t="n">
        <v>96</v>
      </c>
      <c r="I26" s="6" t="n">
        <v>734.8</v>
      </c>
      <c r="J26" s="6" t="n">
        <v>638.8</v>
      </c>
    </row>
    <row collapsed="false" customFormat="false" customHeight="false" hidden="false" ht="12.1" outlineLevel="0" r="27">
      <c r="A27" s="35" t="n">
        <v>46853</v>
      </c>
      <c r="B27" s="16" t="s">
        <v>219</v>
      </c>
      <c r="C27" s="16" t="s">
        <v>55</v>
      </c>
      <c r="D27" s="16" t="s">
        <v>57</v>
      </c>
      <c r="E27" s="6" t="n">
        <v>1000</v>
      </c>
      <c r="F27" s="7" t="n">
        <v>55</v>
      </c>
      <c r="G27" s="6" t="n">
        <v>13.36</v>
      </c>
      <c r="H27" s="6" t="n">
        <v>96</v>
      </c>
      <c r="I27" s="6" t="n">
        <v>734.8</v>
      </c>
      <c r="J27" s="6" t="n">
        <v>638.8</v>
      </c>
    </row>
    <row collapsed="false" customFormat="false" customHeight="false" hidden="false" ht="12.1" outlineLevel="0" r="28">
      <c r="A28" s="35" t="n">
        <v>46883</v>
      </c>
      <c r="B28" s="16" t="s">
        <v>219</v>
      </c>
      <c r="C28" s="16" t="s">
        <v>55</v>
      </c>
      <c r="D28" s="16" t="s">
        <v>57</v>
      </c>
      <c r="E28" s="6" t="n">
        <v>1000</v>
      </c>
      <c r="F28" s="7" t="n">
        <v>55</v>
      </c>
      <c r="G28" s="6" t="n">
        <v>13.36</v>
      </c>
      <c r="H28" s="6" t="n">
        <v>96</v>
      </c>
      <c r="I28" s="6" t="n">
        <v>734.8</v>
      </c>
      <c r="J28" s="6" t="n">
        <v>638.8</v>
      </c>
    </row>
    <row collapsed="false" customFormat="false" customHeight="false" hidden="false" ht="12.1" outlineLevel="0" r="29">
      <c r="A29" s="35" t="n">
        <v>46913</v>
      </c>
      <c r="B29" s="16" t="s">
        <v>219</v>
      </c>
      <c r="C29" s="16" t="s">
        <v>55</v>
      </c>
      <c r="D29" s="16" t="s">
        <v>57</v>
      </c>
      <c r="E29" s="6" t="n">
        <v>1000</v>
      </c>
      <c r="F29" s="7" t="n">
        <v>55</v>
      </c>
      <c r="G29" s="6" t="n">
        <v>13.36</v>
      </c>
      <c r="H29" s="6" t="n">
        <v>96</v>
      </c>
      <c r="I29" s="6" t="n">
        <v>734.8</v>
      </c>
      <c r="J29" s="6" t="n">
        <v>638.8</v>
      </c>
    </row>
    <row collapsed="false" customFormat="false" customHeight="false" hidden="false" ht="12.1" outlineLevel="0" r="30">
      <c r="A30" s="35" t="n">
        <v>46943</v>
      </c>
      <c r="B30" s="16" t="s">
        <v>219</v>
      </c>
      <c r="C30" s="16" t="s">
        <v>55</v>
      </c>
      <c r="D30" s="16" t="s">
        <v>57</v>
      </c>
      <c r="E30" s="6" t="n">
        <v>1000</v>
      </c>
      <c r="F30" s="7" t="n">
        <v>55</v>
      </c>
      <c r="G30" s="6" t="n">
        <v>11.69</v>
      </c>
      <c r="H30" s="6" t="n">
        <v>84</v>
      </c>
      <c r="I30" s="6" t="n">
        <v>642.95</v>
      </c>
      <c r="J30" s="6" t="n">
        <v>558.95</v>
      </c>
    </row>
    <row collapsed="false" customFormat="false" customHeight="false" hidden="false" ht="12.1" outlineLevel="0" r="31">
      <c r="A31" s="35" t="n">
        <v>46973</v>
      </c>
      <c r="B31" s="16" t="s">
        <v>219</v>
      </c>
      <c r="C31" s="16" t="s">
        <v>55</v>
      </c>
      <c r="D31" s="16" t="s">
        <v>57</v>
      </c>
      <c r="E31" s="6" t="n">
        <v>1000</v>
      </c>
      <c r="F31" s="7" t="n">
        <v>55</v>
      </c>
      <c r="G31" s="6" t="n">
        <v>11.69</v>
      </c>
      <c r="H31" s="6" t="n">
        <v>84</v>
      </c>
      <c r="I31" s="6" t="n">
        <v>642.95</v>
      </c>
      <c r="J31" s="6" t="n">
        <v>558.95</v>
      </c>
    </row>
    <row collapsed="false" customFormat="false" customHeight="false" hidden="false" ht="12.1" outlineLevel="0" r="32">
      <c r="A32" s="35" t="n">
        <v>47003</v>
      </c>
      <c r="B32" s="16" t="s">
        <v>219</v>
      </c>
      <c r="C32" s="16" t="s">
        <v>55</v>
      </c>
      <c r="D32" s="16" t="s">
        <v>57</v>
      </c>
      <c r="E32" s="6" t="n">
        <v>1000</v>
      </c>
      <c r="F32" s="7" t="n">
        <v>55</v>
      </c>
      <c r="G32" s="6" t="n">
        <v>11.69</v>
      </c>
      <c r="H32" s="6" t="n">
        <v>84</v>
      </c>
      <c r="I32" s="6" t="n">
        <v>642.95</v>
      </c>
      <c r="J32" s="6" t="n">
        <v>558.95</v>
      </c>
    </row>
    <row collapsed="false" customFormat="false" customHeight="false" hidden="false" ht="12.1" outlineLevel="0" r="33">
      <c r="A33" s="35" t="n">
        <v>47033</v>
      </c>
      <c r="B33" s="16" t="s">
        <v>219</v>
      </c>
      <c r="C33" s="16" t="s">
        <v>55</v>
      </c>
      <c r="D33" s="16" t="s">
        <v>57</v>
      </c>
      <c r="E33" s="6" t="n">
        <v>1000</v>
      </c>
      <c r="F33" s="7" t="n">
        <v>55</v>
      </c>
      <c r="G33" s="6" t="n">
        <v>10.02</v>
      </c>
      <c r="H33" s="6" t="n">
        <v>72</v>
      </c>
      <c r="I33" s="6" t="n">
        <v>551.1</v>
      </c>
      <c r="J33" s="6" t="n">
        <v>479.1</v>
      </c>
    </row>
    <row collapsed="false" customFormat="false" customHeight="false" hidden="false" ht="12.1" outlineLevel="0" r="34">
      <c r="A34" s="35" t="n">
        <v>47063</v>
      </c>
      <c r="B34" s="16" t="s">
        <v>219</v>
      </c>
      <c r="C34" s="16" t="s">
        <v>55</v>
      </c>
      <c r="D34" s="16" t="s">
        <v>57</v>
      </c>
      <c r="E34" s="6" t="n">
        <v>1000</v>
      </c>
      <c r="F34" s="7" t="n">
        <v>55</v>
      </c>
      <c r="G34" s="6" t="n">
        <v>10.02</v>
      </c>
      <c r="H34" s="6" t="n">
        <v>72</v>
      </c>
      <c r="I34" s="6" t="n">
        <v>551.1</v>
      </c>
      <c r="J34" s="6" t="n">
        <v>479.1</v>
      </c>
    </row>
    <row collapsed="false" customFormat="false" customHeight="false" hidden="false" ht="12.1" outlineLevel="0" r="35">
      <c r="A35" s="35" t="n">
        <v>47093</v>
      </c>
      <c r="B35" s="16" t="s">
        <v>219</v>
      </c>
      <c r="C35" s="16" t="s">
        <v>55</v>
      </c>
      <c r="D35" s="16" t="s">
        <v>57</v>
      </c>
      <c r="E35" s="6" t="n">
        <v>1000</v>
      </c>
      <c r="F35" s="7" t="n">
        <v>55</v>
      </c>
      <c r="G35" s="6" t="n">
        <v>10.02</v>
      </c>
      <c r="H35" s="6" t="n">
        <v>72</v>
      </c>
      <c r="I35" s="6" t="n">
        <v>551.1</v>
      </c>
      <c r="J35" s="6" t="n">
        <v>479.1</v>
      </c>
    </row>
    <row collapsed="false" customFormat="false" customHeight="false" hidden="false" ht="12.1" outlineLevel="0" r="36">
      <c r="A36" s="35" t="n">
        <v>47123</v>
      </c>
      <c r="B36" s="16" t="s">
        <v>219</v>
      </c>
      <c r="C36" s="16" t="s">
        <v>55</v>
      </c>
      <c r="D36" s="16" t="s">
        <v>57</v>
      </c>
      <c r="E36" s="6" t="n">
        <v>1000</v>
      </c>
      <c r="F36" s="7" t="n">
        <v>55</v>
      </c>
      <c r="G36" s="6" t="n">
        <v>8.35</v>
      </c>
      <c r="H36" s="6" t="n">
        <v>60</v>
      </c>
      <c r="I36" s="6" t="n">
        <v>459.25</v>
      </c>
      <c r="J36" s="6" t="n">
        <v>399.25</v>
      </c>
    </row>
    <row collapsed="false" customFormat="false" customHeight="false" hidden="false" ht="12.1" outlineLevel="0" r="37">
      <c r="A37" s="35" t="n">
        <v>47153</v>
      </c>
      <c r="B37" s="16" t="s">
        <v>219</v>
      </c>
      <c r="C37" s="16" t="s">
        <v>55</v>
      </c>
      <c r="D37" s="16" t="s">
        <v>57</v>
      </c>
      <c r="E37" s="6" t="n">
        <v>1000</v>
      </c>
      <c r="F37" s="7" t="n">
        <v>55</v>
      </c>
      <c r="G37" s="6" t="n">
        <v>8.35</v>
      </c>
      <c r="H37" s="6" t="n">
        <v>60</v>
      </c>
      <c r="I37" s="6" t="n">
        <v>459.25</v>
      </c>
      <c r="J37" s="6" t="n">
        <v>399.25</v>
      </c>
    </row>
    <row collapsed="false" customFormat="false" customHeight="false" hidden="false" ht="12.1" outlineLevel="0" r="38">
      <c r="A38" s="35" t="n">
        <v>47183</v>
      </c>
      <c r="B38" s="16" t="s">
        <v>219</v>
      </c>
      <c r="C38" s="16" t="s">
        <v>55</v>
      </c>
      <c r="D38" s="16" t="s">
        <v>57</v>
      </c>
      <c r="E38" s="6" t="n">
        <v>1000</v>
      </c>
      <c r="F38" s="7" t="n">
        <v>55</v>
      </c>
      <c r="G38" s="6" t="n">
        <v>8.35</v>
      </c>
      <c r="H38" s="6" t="n">
        <v>60</v>
      </c>
      <c r="I38" s="6" t="n">
        <v>459.25</v>
      </c>
      <c r="J38" s="6" t="n">
        <v>399.25</v>
      </c>
    </row>
    <row collapsed="false" customFormat="false" customHeight="false" hidden="false" ht="12.1" outlineLevel="0" r="39">
      <c r="A39" s="35" t="n">
        <v>47213</v>
      </c>
      <c r="B39" s="16" t="s">
        <v>219</v>
      </c>
      <c r="C39" s="16" t="s">
        <v>55</v>
      </c>
      <c r="D39" s="16" t="s">
        <v>57</v>
      </c>
      <c r="E39" s="6" t="n">
        <v>1000</v>
      </c>
      <c r="F39" s="7" t="n">
        <v>55</v>
      </c>
      <c r="G39" s="6" t="n">
        <v>6.68</v>
      </c>
      <c r="H39" s="6" t="n">
        <v>48</v>
      </c>
      <c r="I39" s="6" t="n">
        <v>367.4</v>
      </c>
      <c r="J39" s="6" t="n">
        <v>319.4</v>
      </c>
    </row>
    <row collapsed="false" customFormat="false" customHeight="false" hidden="false" ht="12.1" outlineLevel="0" r="40">
      <c r="A40" s="35" t="n">
        <v>47243</v>
      </c>
      <c r="B40" s="16" t="s">
        <v>219</v>
      </c>
      <c r="C40" s="16" t="s">
        <v>55</v>
      </c>
      <c r="D40" s="16" t="s">
        <v>57</v>
      </c>
      <c r="E40" s="6" t="n">
        <v>1000</v>
      </c>
      <c r="F40" s="7" t="n">
        <v>55</v>
      </c>
      <c r="G40" s="6" t="n">
        <v>6.68</v>
      </c>
      <c r="H40" s="6" t="n">
        <v>48</v>
      </c>
      <c r="I40" s="6" t="n">
        <v>367.4</v>
      </c>
      <c r="J40" s="6" t="n">
        <v>319.4</v>
      </c>
    </row>
    <row collapsed="false" customFormat="false" customHeight="false" hidden="false" ht="12.1" outlineLevel="0" r="41">
      <c r="A41" s="35" t="n">
        <v>47273</v>
      </c>
      <c r="B41" s="16" t="s">
        <v>219</v>
      </c>
      <c r="C41" s="16" t="s">
        <v>55</v>
      </c>
      <c r="D41" s="16" t="s">
        <v>57</v>
      </c>
      <c r="E41" s="6" t="n">
        <v>1000</v>
      </c>
      <c r="F41" s="7" t="n">
        <v>55</v>
      </c>
      <c r="G41" s="6" t="n">
        <v>6.68</v>
      </c>
      <c r="H41" s="6" t="n">
        <v>48</v>
      </c>
      <c r="I41" s="6" t="n">
        <v>367.4</v>
      </c>
      <c r="J41" s="6" t="n">
        <v>319.4</v>
      </c>
    </row>
    <row collapsed="false" customFormat="false" customHeight="false" hidden="false" ht="12.1" outlineLevel="0" r="42">
      <c r="A42" s="35" t="n">
        <v>47303</v>
      </c>
      <c r="B42" s="16" t="s">
        <v>219</v>
      </c>
      <c r="C42" s="16" t="s">
        <v>55</v>
      </c>
      <c r="D42" s="16" t="s">
        <v>57</v>
      </c>
      <c r="E42" s="6" t="n">
        <v>1000</v>
      </c>
      <c r="F42" s="7" t="n">
        <v>55</v>
      </c>
      <c r="G42" s="6" t="n">
        <v>5.01</v>
      </c>
      <c r="H42" s="6" t="n">
        <v>36</v>
      </c>
      <c r="I42" s="6" t="n">
        <v>275.55</v>
      </c>
      <c r="J42" s="6" t="n">
        <v>239.55</v>
      </c>
    </row>
    <row collapsed="false" customFormat="false" customHeight="false" hidden="false" ht="12.1" outlineLevel="0" r="43">
      <c r="A43" s="35" t="n">
        <v>47333</v>
      </c>
      <c r="B43" s="16" t="s">
        <v>219</v>
      </c>
      <c r="C43" s="16" t="s">
        <v>55</v>
      </c>
      <c r="D43" s="16" t="s">
        <v>57</v>
      </c>
      <c r="E43" s="6" t="n">
        <v>1000</v>
      </c>
      <c r="F43" s="7" t="n">
        <v>55</v>
      </c>
      <c r="G43" s="6" t="n">
        <v>5.01</v>
      </c>
      <c r="H43" s="6" t="n">
        <v>36</v>
      </c>
      <c r="I43" s="6" t="n">
        <v>275.55</v>
      </c>
      <c r="J43" s="6" t="n">
        <v>239.55</v>
      </c>
    </row>
    <row collapsed="false" customFormat="false" customHeight="false" hidden="false" ht="12.1" outlineLevel="0" r="44">
      <c r="A44" s="35" t="n">
        <v>47363</v>
      </c>
      <c r="B44" s="16" t="s">
        <v>219</v>
      </c>
      <c r="C44" s="16" t="s">
        <v>55</v>
      </c>
      <c r="D44" s="16" t="s">
        <v>57</v>
      </c>
      <c r="E44" s="6" t="n">
        <v>1000</v>
      </c>
      <c r="F44" s="7" t="n">
        <v>55</v>
      </c>
      <c r="G44" s="6" t="n">
        <v>5.01</v>
      </c>
      <c r="H44" s="6" t="n">
        <v>36</v>
      </c>
      <c r="I44" s="6" t="n">
        <v>275.55</v>
      </c>
      <c r="J44" s="6" t="n">
        <v>239.55</v>
      </c>
    </row>
    <row collapsed="false" customFormat="false" customHeight="false" hidden="false" ht="12.1" outlineLevel="0" r="45">
      <c r="A45" s="35" t="n">
        <v>47393</v>
      </c>
      <c r="B45" s="16" t="s">
        <v>219</v>
      </c>
      <c r="C45" s="16" t="s">
        <v>55</v>
      </c>
      <c r="D45" s="16" t="s">
        <v>57</v>
      </c>
      <c r="E45" s="6" t="n">
        <v>1000</v>
      </c>
      <c r="F45" s="7" t="n">
        <v>55</v>
      </c>
      <c r="G45" s="6" t="n">
        <v>3.34</v>
      </c>
      <c r="H45" s="6" t="n">
        <v>24</v>
      </c>
      <c r="I45" s="6" t="n">
        <v>183.7</v>
      </c>
      <c r="J45" s="6" t="n">
        <v>159.7</v>
      </c>
    </row>
    <row collapsed="false" customFormat="false" customHeight="false" hidden="false" ht="12.1" outlineLevel="0" r="46">
      <c r="A46" s="35" t="n">
        <v>47423</v>
      </c>
      <c r="B46" s="16" t="s">
        <v>219</v>
      </c>
      <c r="C46" s="16" t="s">
        <v>55</v>
      </c>
      <c r="D46" s="16" t="s">
        <v>57</v>
      </c>
      <c r="E46" s="6" t="n">
        <v>1000</v>
      </c>
      <c r="F46" s="7" t="n">
        <v>55</v>
      </c>
      <c r="G46" s="6" t="n">
        <v>3.34</v>
      </c>
      <c r="H46" s="6" t="n">
        <v>24</v>
      </c>
      <c r="I46" s="6" t="n">
        <v>183.7</v>
      </c>
      <c r="J46" s="6" t="n">
        <v>159.7</v>
      </c>
    </row>
    <row collapsed="false" customFormat="false" customHeight="false" hidden="false" ht="12.1" outlineLevel="0" r="47">
      <c r="A47" s="35" t="n">
        <v>47453</v>
      </c>
      <c r="B47" s="16" t="s">
        <v>219</v>
      </c>
      <c r="C47" s="16" t="s">
        <v>55</v>
      </c>
      <c r="D47" s="16" t="s">
        <v>57</v>
      </c>
      <c r="E47" s="6" t="n">
        <v>1000</v>
      </c>
      <c r="F47" s="7" t="n">
        <v>55</v>
      </c>
      <c r="G47" s="6" t="n">
        <v>3.34</v>
      </c>
      <c r="H47" s="6" t="n">
        <v>24</v>
      </c>
      <c r="I47" s="6" t="n">
        <v>183.7</v>
      </c>
      <c r="J47" s="6" t="n">
        <v>159.7</v>
      </c>
    </row>
    <row collapsed="false" customFormat="false" customHeight="false" hidden="false" ht="12.1" outlineLevel="0" r="48">
      <c r="A48" s="35" t="n">
        <v>47483</v>
      </c>
      <c r="B48" s="16" t="s">
        <v>219</v>
      </c>
      <c r="C48" s="16" t="s">
        <v>55</v>
      </c>
      <c r="D48" s="16" t="s">
        <v>57</v>
      </c>
      <c r="E48" s="6" t="n">
        <v>1000</v>
      </c>
      <c r="F48" s="7" t="n">
        <v>55</v>
      </c>
      <c r="G48" s="6" t="n">
        <v>1.67</v>
      </c>
      <c r="H48" s="6" t="n">
        <v>12</v>
      </c>
      <c r="I48" s="6" t="n">
        <v>91.85</v>
      </c>
      <c r="J48" s="6" t="n">
        <v>79.85</v>
      </c>
    </row>
    <row collapsed="false" customFormat="false" customHeight="false" hidden="false" ht="12.1" outlineLevel="0" r="49">
      <c r="A49" s="35" t="n">
        <v>47513</v>
      </c>
      <c r="B49" s="16" t="s">
        <v>219</v>
      </c>
      <c r="C49" s="16" t="s">
        <v>55</v>
      </c>
      <c r="D49" s="16" t="s">
        <v>57</v>
      </c>
      <c r="E49" s="6" t="n">
        <v>1000</v>
      </c>
      <c r="F49" s="7" t="n">
        <v>55</v>
      </c>
      <c r="G49" s="6" t="n">
        <v>1.67</v>
      </c>
      <c r="H49" s="6" t="n">
        <v>12</v>
      </c>
      <c r="I49" s="6" t="n">
        <v>91.85</v>
      </c>
      <c r="J49" s="6" t="n">
        <v>79.85</v>
      </c>
    </row>
    <row collapsed="false" customFormat="false" customHeight="false" hidden="false" ht="12.1" outlineLevel="0" r="50">
      <c r="A50" s="35" t="n">
        <v>47543</v>
      </c>
      <c r="B50" s="16" t="s">
        <v>219</v>
      </c>
      <c r="C50" s="16" t="s">
        <v>55</v>
      </c>
      <c r="D50" s="16" t="s">
        <v>57</v>
      </c>
      <c r="E50" s="6" t="n">
        <v>1000</v>
      </c>
      <c r="F50" s="7" t="n">
        <v>55</v>
      </c>
      <c r="G50" s="6" t="n">
        <v>1.67</v>
      </c>
      <c r="H50" s="6" t="n">
        <v>12</v>
      </c>
      <c r="I50" s="6" t="n">
        <v>91.85</v>
      </c>
      <c r="J50" s="6" t="n">
        <v>79.85</v>
      </c>
    </row>
  </sheetData>
  <autoFilter ref="A1:J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66</v>
      </c>
      <c r="B1" s="34" t="s">
        <v>209</v>
      </c>
      <c r="C1" s="34" t="s">
        <v>0</v>
      </c>
      <c r="D1" s="34" t="s">
        <v>2</v>
      </c>
      <c r="E1" s="34" t="s">
        <v>210</v>
      </c>
      <c r="F1" s="34" t="s">
        <v>224</v>
      </c>
      <c r="G1" s="34" t="s">
        <v>225</v>
      </c>
      <c r="H1" s="34" t="s">
        <v>70</v>
      </c>
      <c r="I1" s="34" t="s">
        <v>226</v>
      </c>
      <c r="J1" s="34" t="s">
        <v>227</v>
      </c>
      <c r="K1" s="34" t="s">
        <v>228</v>
      </c>
      <c r="L1" s="34" t="s">
        <v>229</v>
      </c>
      <c r="M1" s="34" t="s">
        <v>230</v>
      </c>
      <c r="N1" s="34" t="s">
        <v>231</v>
      </c>
      <c r="O1" s="34" t="s">
        <v>232</v>
      </c>
    </row>
    <row collapsed="false" customFormat="false" customHeight="false" hidden="false" ht="12.1" outlineLevel="0" r="2">
      <c r="A2" s="36" t="n">
        <v>46129</v>
      </c>
      <c r="B2" s="16" t="s">
        <v>219</v>
      </c>
      <c r="C2" s="16" t="s">
        <v>16</v>
      </c>
      <c r="D2" s="16" t="s">
        <v>18</v>
      </c>
      <c r="E2" s="17" t="n">
        <v>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154</v>
      </c>
      <c r="J2" s="17" t="n">
        <v>118.06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46129</v>
      </c>
      <c r="B3" s="16" t="s">
        <v>219</v>
      </c>
      <c r="C3" s="16" t="s">
        <v>16</v>
      </c>
      <c r="D3" s="16" t="s">
        <v>18</v>
      </c>
      <c r="E3" s="17" t="n">
        <v>12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154</v>
      </c>
      <c r="J3" s="17" t="n">
        <v>120.38916666667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46251</v>
      </c>
      <c r="B4" s="16" t="s">
        <v>219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32</v>
      </c>
      <c r="J4" s="17" t="n">
        <v>119.44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46253</v>
      </c>
      <c r="B5" s="16" t="s">
        <v>219</v>
      </c>
      <c r="C5" s="16" t="s">
        <v>16</v>
      </c>
      <c r="D5" s="16" t="s">
        <v>18</v>
      </c>
      <c r="E5" s="17" t="n">
        <v>38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30</v>
      </c>
      <c r="J5" s="17" t="n">
        <v>119.97868421053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46253</v>
      </c>
      <c r="B6" s="16" t="s">
        <v>219</v>
      </c>
      <c r="C6" s="16" t="s">
        <v>16</v>
      </c>
      <c r="D6" s="16" t="s">
        <v>18</v>
      </c>
      <c r="E6" s="17" t="n">
        <v>20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30</v>
      </c>
      <c r="J6" s="17" t="n">
        <v>119.979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46253</v>
      </c>
      <c r="B7" s="16" t="s">
        <v>219</v>
      </c>
      <c r="C7" s="16" t="s">
        <v>16</v>
      </c>
      <c r="D7" s="16" t="s">
        <v>18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30</v>
      </c>
      <c r="J7" s="17" t="n">
        <v>119.979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46253</v>
      </c>
      <c r="B8" s="16" t="s">
        <v>219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30</v>
      </c>
      <c r="J8" s="17" t="n">
        <v>119.98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46253</v>
      </c>
      <c r="B9" s="16" t="s">
        <v>219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30</v>
      </c>
      <c r="J9" s="17" t="n">
        <v>119.98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46253</v>
      </c>
      <c r="B10" s="16" t="s">
        <v>219</v>
      </c>
      <c r="C10" s="16" t="s">
        <v>16</v>
      </c>
      <c r="D10" s="16" t="s">
        <v>18</v>
      </c>
      <c r="E10" s="17" t="n">
        <v>5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30</v>
      </c>
      <c r="J10" s="17" t="n">
        <v>119.978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46253</v>
      </c>
      <c r="B11" s="16" t="s">
        <v>219</v>
      </c>
      <c r="C11" s="16" t="s">
        <v>16</v>
      </c>
      <c r="D11" s="16" t="s">
        <v>18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30</v>
      </c>
      <c r="J11" s="17" t="n">
        <v>119.979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46253</v>
      </c>
      <c r="B12" s="16" t="s">
        <v>219</v>
      </c>
      <c r="C12" s="16" t="s">
        <v>16</v>
      </c>
      <c r="D12" s="16" t="s">
        <v>18</v>
      </c>
      <c r="E12" s="17" t="n">
        <v>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30</v>
      </c>
      <c r="J12" s="17" t="n">
        <v>119.98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46253</v>
      </c>
      <c r="B13" s="16" t="s">
        <v>219</v>
      </c>
      <c r="C13" s="16" t="s">
        <v>16</v>
      </c>
      <c r="D13" s="16" t="s">
        <v>18</v>
      </c>
      <c r="E13" s="17" t="n">
        <v>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30</v>
      </c>
      <c r="J13" s="17" t="n">
        <v>119.98</v>
      </c>
      <c r="K13" s="6" t="s">
        <f>=Портфель!F2*Портфель!$Q$13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46253</v>
      </c>
      <c r="B14" s="16" t="s">
        <v>219</v>
      </c>
      <c r="C14" s="16" t="s">
        <v>16</v>
      </c>
      <c r="D14" s="16" t="s">
        <v>18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30</v>
      </c>
      <c r="J14" s="17" t="n">
        <v>119.98</v>
      </c>
      <c r="K14" s="6" t="s">
        <f>=Портфель!F2*Портфель!$Q$13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46253</v>
      </c>
      <c r="B15" s="16" t="s">
        <v>219</v>
      </c>
      <c r="C15" s="16" t="s">
        <v>16</v>
      </c>
      <c r="D15" s="16" t="s">
        <v>18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30</v>
      </c>
      <c r="J15" s="17" t="n">
        <v>119.98</v>
      </c>
      <c r="K15" s="6" t="s">
        <f>=Портфель!F2*Портфель!$Q$13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46253</v>
      </c>
      <c r="B16" s="16" t="s">
        <v>219</v>
      </c>
      <c r="C16" s="16" t="s">
        <v>16</v>
      </c>
      <c r="D16" s="16" t="s">
        <v>18</v>
      </c>
      <c r="E16" s="17" t="n">
        <v>28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30</v>
      </c>
      <c r="J16" s="17" t="n">
        <v>119.97892857143</v>
      </c>
      <c r="K16" s="6" t="s">
        <f>=Портфель!F2*Портфель!$Q$13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46078</v>
      </c>
      <c r="B17" s="16" t="s">
        <v>219</v>
      </c>
      <c r="C17" s="16" t="s">
        <v>21</v>
      </c>
      <c r="D17" s="16" t="s">
        <v>22</v>
      </c>
      <c r="E17" s="17" t="n">
        <v>5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205</v>
      </c>
      <c r="J17" s="17" t="n">
        <v>120.71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46080</v>
      </c>
      <c r="B18" s="16" t="s">
        <v>219</v>
      </c>
      <c r="C18" s="16" t="s">
        <v>21</v>
      </c>
      <c r="D18" s="16" t="s">
        <v>22</v>
      </c>
      <c r="E18" s="17" t="n">
        <v>28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203</v>
      </c>
      <c r="J18" s="17" t="n">
        <v>121.29035714286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46090</v>
      </c>
      <c r="B19" s="16" t="s">
        <v>219</v>
      </c>
      <c r="C19" s="16" t="s">
        <v>21</v>
      </c>
      <c r="D19" s="16" t="s">
        <v>22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194</v>
      </c>
      <c r="J19" s="17" t="n">
        <v>120.29</v>
      </c>
      <c r="K19" s="6" t="s">
        <f>=Портфель!F3*Портфель!$Q$13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46093</v>
      </c>
      <c r="B20" s="16" t="s">
        <v>219</v>
      </c>
      <c r="C20" s="16" t="s">
        <v>21</v>
      </c>
      <c r="D20" s="16" t="s">
        <v>22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190</v>
      </c>
      <c r="J20" s="17" t="n">
        <v>115.76</v>
      </c>
      <c r="K20" s="6" t="s">
        <f>=Портфель!F3*Портфель!$Q$13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46104</v>
      </c>
      <c r="B21" s="16" t="s">
        <v>219</v>
      </c>
      <c r="C21" s="16" t="s">
        <v>21</v>
      </c>
      <c r="D21" s="16" t="s">
        <v>22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179</v>
      </c>
      <c r="J21" s="17" t="n">
        <v>113.65</v>
      </c>
      <c r="K21" s="6" t="s">
        <f>=Портфель!F3*Портфель!$Q$13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46132</v>
      </c>
      <c r="B22" s="16" t="s">
        <v>219</v>
      </c>
      <c r="C22" s="16" t="s">
        <v>21</v>
      </c>
      <c r="D22" s="16" t="s">
        <v>22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151</v>
      </c>
      <c r="J22" s="17" t="n">
        <v>112.74</v>
      </c>
      <c r="K22" s="6" t="s">
        <f>=Портфель!F3*Портфель!$Q$13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46143</v>
      </c>
      <c r="B23" s="16" t="s">
        <v>219</v>
      </c>
      <c r="C23" s="16" t="s">
        <v>21</v>
      </c>
      <c r="D23" s="16" t="s">
        <v>22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140</v>
      </c>
      <c r="J23" s="17" t="n">
        <v>101.35</v>
      </c>
      <c r="K23" s="6" t="s">
        <f>=Портфель!F3*Портфель!$Q$13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46153</v>
      </c>
      <c r="B24" s="16" t="s">
        <v>219</v>
      </c>
      <c r="C24" s="16" t="s">
        <v>21</v>
      </c>
      <c r="D24" s="16" t="s">
        <v>22</v>
      </c>
      <c r="E24" s="17" t="n">
        <v>3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131</v>
      </c>
      <c r="J24" s="17" t="n">
        <v>107.31333333333</v>
      </c>
      <c r="K24" s="6" t="s">
        <f>=Портфель!F3*Портфель!$Q$13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46160</v>
      </c>
      <c r="B25" s="16" t="s">
        <v>219</v>
      </c>
      <c r="C25" s="16" t="s">
        <v>21</v>
      </c>
      <c r="D25" s="16" t="s">
        <v>22</v>
      </c>
      <c r="E25" s="17" t="n">
        <v>7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124</v>
      </c>
      <c r="J25" s="17" t="n">
        <v>108.37285714286</v>
      </c>
      <c r="K25" s="6" t="s">
        <f>=Портфель!F3*Портфель!$Q$13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46168</v>
      </c>
      <c r="B26" s="16" t="s">
        <v>219</v>
      </c>
      <c r="C26" s="16" t="s">
        <v>21</v>
      </c>
      <c r="D26" s="16" t="s">
        <v>22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115</v>
      </c>
      <c r="J26" s="17" t="n">
        <v>98.69</v>
      </c>
      <c r="K26" s="6" t="s">
        <f>=Портфель!F3*Портфель!$Q$13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46168</v>
      </c>
      <c r="B27" s="16" t="s">
        <v>219</v>
      </c>
      <c r="C27" s="16" t="s">
        <v>21</v>
      </c>
      <c r="D27" s="16" t="s">
        <v>22</v>
      </c>
      <c r="E27" s="17" t="n">
        <v>2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115</v>
      </c>
      <c r="J27" s="17" t="n">
        <v>98.81</v>
      </c>
      <c r="K27" s="6" t="s">
        <f>=Портфель!F3*Портфель!$Q$13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46181</v>
      </c>
      <c r="B28" s="16" t="s">
        <v>219</v>
      </c>
      <c r="C28" s="16" t="s">
        <v>21</v>
      </c>
      <c r="D28" s="16" t="s">
        <v>22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102</v>
      </c>
      <c r="J28" s="17" t="n">
        <v>102.17</v>
      </c>
      <c r="K28" s="6" t="s">
        <f>=Портфель!F3*Портфель!$Q$13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46197</v>
      </c>
      <c r="B29" s="16" t="s">
        <v>219</v>
      </c>
      <c r="C29" s="16" t="s">
        <v>21</v>
      </c>
      <c r="D29" s="16" t="s">
        <v>22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86</v>
      </c>
      <c r="J29" s="17" t="n">
        <v>84.24</v>
      </c>
      <c r="K29" s="6" t="s">
        <f>=Портфель!F3*Портфель!$Q$13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46197</v>
      </c>
      <c r="B30" s="16" t="s">
        <v>219</v>
      </c>
      <c r="C30" s="16" t="s">
        <v>21</v>
      </c>
      <c r="D30" s="16" t="s">
        <v>22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86</v>
      </c>
      <c r="J30" s="17" t="n">
        <v>84.24</v>
      </c>
      <c r="K30" s="6" t="s">
        <f>=Портфель!F3*Портфель!$Q$13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46198</v>
      </c>
      <c r="B31" s="16" t="s">
        <v>219</v>
      </c>
      <c r="C31" s="16" t="s">
        <v>21</v>
      </c>
      <c r="D31" s="16" t="s">
        <v>22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85</v>
      </c>
      <c r="J31" s="17" t="n">
        <v>78.58</v>
      </c>
      <c r="K31" s="6" t="s">
        <f>=Портфель!F3*Портфель!$Q$13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46209</v>
      </c>
      <c r="B32" s="16" t="s">
        <v>219</v>
      </c>
      <c r="C32" s="16" t="s">
        <v>21</v>
      </c>
      <c r="D32" s="16" t="s">
        <v>22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74</v>
      </c>
      <c r="J32" s="17" t="n">
        <v>77.74</v>
      </c>
      <c r="K32" s="6" t="s">
        <f>=Портфель!F3*Портфель!$Q$13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46213</v>
      </c>
      <c r="B33" s="16" t="s">
        <v>219</v>
      </c>
      <c r="C33" s="16" t="s">
        <v>21</v>
      </c>
      <c r="D33" s="16" t="s">
        <v>22</v>
      </c>
      <c r="E33" s="17" t="n">
        <v>2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70</v>
      </c>
      <c r="J33" s="17" t="n">
        <v>75.155</v>
      </c>
      <c r="K33" s="6" t="s">
        <f>=Портфель!F3*Портфель!$Q$13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46213</v>
      </c>
      <c r="B34" s="16" t="s">
        <v>219</v>
      </c>
      <c r="C34" s="16" t="s">
        <v>21</v>
      </c>
      <c r="D34" s="16" t="s">
        <v>22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70</v>
      </c>
      <c r="J34" s="17" t="n">
        <v>75.157</v>
      </c>
      <c r="K34" s="6" t="s">
        <f>=Портфель!F3*Портфель!$Q$13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46213</v>
      </c>
      <c r="B35" s="16" t="s">
        <v>219</v>
      </c>
      <c r="C35" s="16" t="s">
        <v>21</v>
      </c>
      <c r="D35" s="16" t="s">
        <v>22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70</v>
      </c>
      <c r="J35" s="17" t="n">
        <v>75.155</v>
      </c>
      <c r="K35" s="6" t="s">
        <f>=Портфель!F3*Портфель!$Q$13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46219</v>
      </c>
      <c r="B36" s="16" t="s">
        <v>219</v>
      </c>
      <c r="C36" s="16" t="s">
        <v>21</v>
      </c>
      <c r="D36" s="16" t="s">
        <v>22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64</v>
      </c>
      <c r="J36" s="17" t="n">
        <v>62.71</v>
      </c>
      <c r="K36" s="6" t="s">
        <f>=Портфель!F3*Портфель!$Q$13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46223</v>
      </c>
      <c r="B37" s="16" t="s">
        <v>219</v>
      </c>
      <c r="C37" s="16" t="s">
        <v>21</v>
      </c>
      <c r="D37" s="16" t="s">
        <v>22</v>
      </c>
      <c r="E37" s="17" t="n">
        <v>2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60</v>
      </c>
      <c r="J37" s="17" t="n">
        <v>58.85</v>
      </c>
      <c r="K37" s="6" t="s">
        <f>=Портфель!F3*Портфель!$Q$13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46223</v>
      </c>
      <c r="B38" s="16" t="s">
        <v>219</v>
      </c>
      <c r="C38" s="16" t="s">
        <v>21</v>
      </c>
      <c r="D38" s="16" t="s">
        <v>22</v>
      </c>
      <c r="E38" s="17" t="n">
        <v>2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60</v>
      </c>
      <c r="J38" s="17" t="n">
        <v>58.51</v>
      </c>
      <c r="K38" s="6" t="s">
        <f>=Портфель!F3*Портфель!$Q$13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46225</v>
      </c>
      <c r="B39" s="16" t="s">
        <v>219</v>
      </c>
      <c r="C39" s="16" t="s">
        <v>21</v>
      </c>
      <c r="D39" s="16" t="s">
        <v>22</v>
      </c>
      <c r="E39" s="17" t="n">
        <v>21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58</v>
      </c>
      <c r="J39" s="17" t="n">
        <v>71.414761904762</v>
      </c>
      <c r="K39" s="6" t="s">
        <f>=Портфель!F3*Портфель!$Q$13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46227</v>
      </c>
      <c r="B40" s="16" t="s">
        <v>219</v>
      </c>
      <c r="C40" s="16" t="s">
        <v>21</v>
      </c>
      <c r="D40" s="16" t="s">
        <v>22</v>
      </c>
      <c r="E40" s="17" t="n">
        <v>4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56</v>
      </c>
      <c r="J40" s="17" t="n">
        <v>74.9175</v>
      </c>
      <c r="K40" s="6" t="s">
        <f>=Портфель!F3*Портфель!$Q$13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46227</v>
      </c>
      <c r="B41" s="16" t="s">
        <v>219</v>
      </c>
      <c r="C41" s="16" t="s">
        <v>21</v>
      </c>
      <c r="D41" s="16" t="s">
        <v>22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56</v>
      </c>
      <c r="J41" s="17" t="n">
        <v>75.235</v>
      </c>
      <c r="K41" s="6" t="s">
        <f>=Портфель!F3*Портфель!$Q$13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46244</v>
      </c>
      <c r="B42" s="16" t="s">
        <v>219</v>
      </c>
      <c r="C42" s="16" t="s">
        <v>21</v>
      </c>
      <c r="D42" s="16" t="s">
        <v>22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39</v>
      </c>
      <c r="J42" s="17" t="n">
        <v>91.91</v>
      </c>
      <c r="K42" s="6" t="s">
        <f>=Портфель!F3*Портфель!$Q$13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46244</v>
      </c>
      <c r="B43" s="16" t="s">
        <v>219</v>
      </c>
      <c r="C43" s="16" t="s">
        <v>21</v>
      </c>
      <c r="D43" s="16" t="s">
        <v>22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39</v>
      </c>
      <c r="J43" s="17" t="n">
        <v>91.5</v>
      </c>
      <c r="K43" s="6" t="s">
        <f>=Портфель!F3*Портфель!$Q$13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46251</v>
      </c>
      <c r="B44" s="16" t="s">
        <v>219</v>
      </c>
      <c r="C44" s="16" t="s">
        <v>21</v>
      </c>
      <c r="D44" s="16" t="s">
        <v>22</v>
      </c>
      <c r="E44" s="17" t="n">
        <v>3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32</v>
      </c>
      <c r="J44" s="17" t="n">
        <v>77.476666666667</v>
      </c>
      <c r="K44" s="6" t="s">
        <f>=Портфель!F3*Портфель!$Q$13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46251</v>
      </c>
      <c r="B45" s="16" t="s">
        <v>219</v>
      </c>
      <c r="C45" s="16" t="s">
        <v>21</v>
      </c>
      <c r="D45" s="16" t="s">
        <v>22</v>
      </c>
      <c r="E45" s="17" t="n">
        <v>12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32</v>
      </c>
      <c r="J45" s="17" t="n">
        <v>77.498333333333</v>
      </c>
      <c r="K45" s="6" t="s">
        <f>=Портфель!F3*Портфель!$Q$13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46253</v>
      </c>
      <c r="B46" s="16" t="s">
        <v>219</v>
      </c>
      <c r="C46" s="16" t="s">
        <v>21</v>
      </c>
      <c r="D46" s="16" t="s">
        <v>22</v>
      </c>
      <c r="E46" s="17" t="n">
        <v>82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30</v>
      </c>
      <c r="J46" s="17" t="n">
        <v>81.499878048781</v>
      </c>
      <c r="K46" s="6" t="s">
        <f>=Портфель!F3*Портфель!$Q$13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46254</v>
      </c>
      <c r="B47" s="16" t="s">
        <v>219</v>
      </c>
      <c r="C47" s="16" t="s">
        <v>21</v>
      </c>
      <c r="D47" s="16" t="s">
        <v>22</v>
      </c>
      <c r="E47" s="17" t="n">
        <v>4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29</v>
      </c>
      <c r="J47" s="17" t="n">
        <v>78.0775</v>
      </c>
      <c r="K47" s="6" t="s">
        <f>=Портфель!F3*Портфель!$Q$13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46259</v>
      </c>
      <c r="B48" s="16" t="s">
        <v>219</v>
      </c>
      <c r="C48" s="16" t="s">
        <v>21</v>
      </c>
      <c r="D48" s="16" t="s">
        <v>22</v>
      </c>
      <c r="E48" s="17" t="n">
        <v>6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24</v>
      </c>
      <c r="J48" s="17" t="n">
        <v>76.718333333333</v>
      </c>
      <c r="K48" s="6" t="s">
        <f>=Портфель!F3*Портфель!$Q$13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46269</v>
      </c>
      <c r="B49" s="16" t="s">
        <v>219</v>
      </c>
      <c r="C49" s="16" t="s">
        <v>21</v>
      </c>
      <c r="D49" s="16" t="s">
        <v>22</v>
      </c>
      <c r="E49" s="17" t="n">
        <v>12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14</v>
      </c>
      <c r="J49" s="17" t="n">
        <v>70.014166666667</v>
      </c>
      <c r="K49" s="6" t="s">
        <f>=Портфель!F3*Портфель!$Q$13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46269</v>
      </c>
      <c r="B50" s="16" t="s">
        <v>219</v>
      </c>
      <c r="C50" s="16" t="s">
        <v>21</v>
      </c>
      <c r="D50" s="16" t="s">
        <v>22</v>
      </c>
      <c r="E50" s="17" t="n">
        <v>13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14</v>
      </c>
      <c r="J50" s="17" t="n">
        <v>70.214615384615</v>
      </c>
      <c r="K50" s="6" t="s">
        <f>=Портфель!F3*Портфель!$Q$13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46269</v>
      </c>
      <c r="B51" s="16" t="s">
        <v>219</v>
      </c>
      <c r="C51" s="16" t="s">
        <v>21</v>
      </c>
      <c r="D51" s="16" t="s">
        <v>22</v>
      </c>
      <c r="E51" s="17" t="n">
        <v>2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14</v>
      </c>
      <c r="J51" s="17" t="n">
        <v>70.575</v>
      </c>
      <c r="K51" s="6" t="s">
        <f>=Портфель!F3*Портфель!$Q$13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46273</v>
      </c>
      <c r="B52" s="16" t="s">
        <v>219</v>
      </c>
      <c r="C52" s="16" t="s">
        <v>21</v>
      </c>
      <c r="D52" s="16" t="s">
        <v>22</v>
      </c>
      <c r="E52" s="17" t="n">
        <v>3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10</v>
      </c>
      <c r="J52" s="17" t="n">
        <v>70.153333333333</v>
      </c>
      <c r="K52" s="6" t="s">
        <f>=Портфель!F3*Портфель!$Q$13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46080</v>
      </c>
      <c r="B53" s="16" t="s">
        <v>219</v>
      </c>
      <c r="C53" s="16" t="s">
        <v>24</v>
      </c>
      <c r="D53" s="16" t="s">
        <v>25</v>
      </c>
      <c r="E53" s="17" t="n">
        <v>20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203</v>
      </c>
      <c r="J53" s="17" t="n">
        <v>184.3715</v>
      </c>
      <c r="K53" s="6" t="s">
        <f>=Портфель!F4*Портфель!$Q$13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46253</v>
      </c>
      <c r="B54" s="16" t="s">
        <v>219</v>
      </c>
      <c r="C54" s="16" t="s">
        <v>24</v>
      </c>
      <c r="D54" s="16" t="s">
        <v>25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30</v>
      </c>
      <c r="J54" s="17" t="n">
        <v>153.285</v>
      </c>
      <c r="K54" s="6" t="s">
        <f>=Портфель!F4*Портфель!$Q$13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46280</v>
      </c>
      <c r="B55" s="16" t="s">
        <v>219</v>
      </c>
      <c r="C55" s="16" t="s">
        <v>24</v>
      </c>
      <c r="D55" s="16" t="s">
        <v>25</v>
      </c>
      <c r="E55" s="17" t="n">
        <v>30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3</v>
      </c>
      <c r="J55" s="17" t="n">
        <v>152.54466666667</v>
      </c>
      <c r="K55" s="6" t="s">
        <f>=Портфель!F4*Портфель!$Q$13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46280</v>
      </c>
      <c r="B56" s="16" t="s">
        <v>219</v>
      </c>
      <c r="C56" s="16" t="s">
        <v>24</v>
      </c>
      <c r="D56" s="16" t="s">
        <v>25</v>
      </c>
      <c r="E56" s="17" t="n">
        <v>50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3</v>
      </c>
      <c r="J56" s="17" t="n">
        <v>152.5248</v>
      </c>
      <c r="K56" s="6" t="s">
        <f>=Портфель!F4*Портфель!$Q$13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46174</v>
      </c>
      <c r="B57" s="16" t="s">
        <v>219</v>
      </c>
      <c r="C57" s="16" t="s">
        <v>27</v>
      </c>
      <c r="D57" s="16" t="s">
        <v>28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109</v>
      </c>
      <c r="J57" s="17" t="n">
        <v>2458.7</v>
      </c>
      <c r="K57" s="6" t="s">
        <f>=Портфель!F5*Портфель!$Q$13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46253</v>
      </c>
      <c r="B58" s="16" t="s">
        <v>219</v>
      </c>
      <c r="C58" s="16" t="s">
        <v>27</v>
      </c>
      <c r="D58" s="16" t="s">
        <v>28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30</v>
      </c>
      <c r="J58" s="17" t="n">
        <v>1974.97</v>
      </c>
      <c r="K58" s="6" t="s">
        <f>=Портфель!F5*Портфель!$Q$13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46273</v>
      </c>
      <c r="B59" s="16" t="s">
        <v>219</v>
      </c>
      <c r="C59" s="16" t="s">
        <v>27</v>
      </c>
      <c r="D59" s="16" t="s">
        <v>28</v>
      </c>
      <c r="E59" s="17" t="n">
        <v>3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10</v>
      </c>
      <c r="J59" s="17" t="n">
        <v>1805.8833333333</v>
      </c>
      <c r="K59" s="6" t="s">
        <f>=Портфель!F5*Портфель!$Q$13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46280</v>
      </c>
      <c r="B60" s="16" t="s">
        <v>219</v>
      </c>
      <c r="C60" s="16" t="s">
        <v>27</v>
      </c>
      <c r="D60" s="16" t="s">
        <v>28</v>
      </c>
      <c r="E60" s="17" t="n">
        <v>4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3</v>
      </c>
      <c r="J60" s="17" t="n">
        <v>1842.9025</v>
      </c>
      <c r="K60" s="6" t="s">
        <f>=Портфель!F5*Портфель!$Q$13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46279</v>
      </c>
      <c r="B61" s="16" t="s">
        <v>219</v>
      </c>
      <c r="C61" s="16" t="s">
        <v>30</v>
      </c>
      <c r="D61" s="16" t="s">
        <v>31</v>
      </c>
      <c r="E61" s="17" t="n">
        <v>120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4</v>
      </c>
      <c r="J61" s="17" t="n">
        <v>130.28383333333</v>
      </c>
      <c r="K61" s="6" t="s">
        <f>=Портфель!F6*Портфель!$Q$13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46232</v>
      </c>
      <c r="B62" s="16" t="s">
        <v>219</v>
      </c>
      <c r="C62" s="16" t="s">
        <v>33</v>
      </c>
      <c r="D62" s="16" t="s">
        <v>34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51</v>
      </c>
      <c r="J62" s="17" t="n">
        <v>3990.45</v>
      </c>
      <c r="K62" s="6" t="s">
        <f>=Портфель!F7*Портфель!$Q$13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46251</v>
      </c>
      <c r="B63" s="16" t="s">
        <v>219</v>
      </c>
      <c r="C63" s="16" t="s">
        <v>33</v>
      </c>
      <c r="D63" s="16" t="s">
        <v>34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32</v>
      </c>
      <c r="J63" s="17" t="n">
        <v>3627.78</v>
      </c>
      <c r="K63" s="6" t="s">
        <f>=Портфель!F7*Портфель!$Q$13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46253</v>
      </c>
      <c r="B64" s="16" t="s">
        <v>219</v>
      </c>
      <c r="C64" s="16" t="s">
        <v>33</v>
      </c>
      <c r="D64" s="16" t="s">
        <v>34</v>
      </c>
      <c r="E64" s="17" t="n">
        <v>2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30</v>
      </c>
      <c r="J64" s="17" t="n">
        <v>3728.325</v>
      </c>
      <c r="K64" s="6" t="s">
        <f>=Портфель!F7*Портфель!$Q$13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46083</v>
      </c>
      <c r="B65" s="16" t="s">
        <v>219</v>
      </c>
      <c r="C65" s="16" t="s">
        <v>36</v>
      </c>
      <c r="D65" s="16" t="s">
        <v>37</v>
      </c>
      <c r="E65" s="17" t="n">
        <v>10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200</v>
      </c>
      <c r="J65" s="17" t="n">
        <v>46.70675</v>
      </c>
      <c r="K65" s="6" t="s">
        <f>=Портфель!F8*Портфель!$Q$13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46280</v>
      </c>
      <c r="B66" s="16" t="s">
        <v>219</v>
      </c>
      <c r="C66" s="16" t="s">
        <v>39</v>
      </c>
      <c r="D66" s="16" t="s">
        <v>40</v>
      </c>
      <c r="E66" s="17" t="n">
        <v>100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3</v>
      </c>
      <c r="J66" s="17" t="n">
        <v>2.4487</v>
      </c>
      <c r="K66" s="6" t="s">
        <f>=Портфель!F9*Портфель!$Q$13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46279</v>
      </c>
      <c r="B67" s="16" t="s">
        <v>219</v>
      </c>
      <c r="C67" s="16" t="s">
        <v>44</v>
      </c>
      <c r="D67" s="16" t="s">
        <v>46</v>
      </c>
      <c r="E67" s="17" t="n">
        <v>71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4</v>
      </c>
      <c r="J67" s="17" t="n">
        <v>177.49</v>
      </c>
      <c r="K67" s="6" t="s">
        <f>=Портфель!F11*Портфель!$Q$13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46280</v>
      </c>
      <c r="B68" s="16" t="s">
        <v>219</v>
      </c>
      <c r="C68" s="16" t="s">
        <v>44</v>
      </c>
      <c r="D68" s="16" t="s">
        <v>46</v>
      </c>
      <c r="E68" s="17" t="n">
        <v>54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3</v>
      </c>
      <c r="J68" s="17" t="n">
        <v>177.55</v>
      </c>
      <c r="K68" s="6" t="s">
        <f>=Портфель!F11*Портфель!$Q$13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46280</v>
      </c>
      <c r="B69" s="16" t="s">
        <v>219</v>
      </c>
      <c r="C69" s="16" t="s">
        <v>44</v>
      </c>
      <c r="D69" s="16" t="s">
        <v>46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3</v>
      </c>
      <c r="J69" s="17" t="n">
        <v>177.55</v>
      </c>
      <c r="K69" s="6" t="s">
        <f>=Портфель!F11*Портфель!$Q$13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46280</v>
      </c>
      <c r="B70" s="16" t="s">
        <v>219</v>
      </c>
      <c r="C70" s="16" t="s">
        <v>48</v>
      </c>
      <c r="D70" s="16" t="s">
        <v>49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3</v>
      </c>
      <c r="J70" s="17" t="n">
        <v>257.29</v>
      </c>
      <c r="K70" s="6" t="s">
        <f>=Портфель!F12*Портфель!$Q$13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46280</v>
      </c>
      <c r="B71" s="16" t="s">
        <v>219</v>
      </c>
      <c r="C71" s="16" t="s">
        <v>51</v>
      </c>
      <c r="D71" s="16" t="s">
        <v>52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3</v>
      </c>
      <c r="J71" s="17" t="n">
        <v>142.08</v>
      </c>
      <c r="K71" s="6" t="s">
        <f>=Портфель!F13*Портфель!$Q$13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46104</v>
      </c>
      <c r="B72" s="16" t="s">
        <v>219</v>
      </c>
      <c r="C72" s="16" t="s">
        <v>55</v>
      </c>
      <c r="D72" s="16" t="s">
        <v>57</v>
      </c>
      <c r="E72" s="17" t="n">
        <v>41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179</v>
      </c>
      <c r="J72" s="17" t="n">
        <v>1000</v>
      </c>
      <c r="K72" s="6" t="s">
        <f>=Портфель!F15*Портфель!G15/100*Портфель!$Q$13+Портфель!H15*Портфель!$Q$13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46227</v>
      </c>
      <c r="B73" s="16" t="s">
        <v>219</v>
      </c>
      <c r="C73" s="16" t="s">
        <v>55</v>
      </c>
      <c r="D73" s="16" t="s">
        <v>57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56</v>
      </c>
      <c r="J73" s="17" t="n">
        <v>988.45</v>
      </c>
      <c r="K73" s="6" t="s">
        <f>=Портфель!F15*Портфель!G15/100*Портфель!$Q$13+Портфель!H15*Портфель!$Q$13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46253</v>
      </c>
      <c r="B74" s="16" t="s">
        <v>219</v>
      </c>
      <c r="C74" s="16" t="s">
        <v>55</v>
      </c>
      <c r="D74" s="16" t="s">
        <v>57</v>
      </c>
      <c r="E74" s="17" t="n">
        <v>12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30</v>
      </c>
      <c r="J74" s="17" t="n">
        <v>993.08666666667</v>
      </c>
      <c r="K74" s="6" t="s">
        <f>=Портфель!F15*Портфель!G15/100*Портфель!$Q$13+Портфель!H15*Портфель!$Q$13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46254</v>
      </c>
      <c r="B75" s="16" t="s">
        <v>219</v>
      </c>
      <c r="C75" s="16" t="s">
        <v>55</v>
      </c>
      <c r="D75" s="16" t="s">
        <v>57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29</v>
      </c>
      <c r="J75" s="17" t="n">
        <v>989.93</v>
      </c>
      <c r="K75" s="6" t="s">
        <f>=Портфель!F15*Портфель!G15/100*Портфель!$Q$13+Портфель!H15*Портфель!$Q$13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/>
      <c r="B76" s="16"/>
      <c r="C76" s="16"/>
      <c r="D76" s="16"/>
      <c r="E76" s="17"/>
      <c r="F76" s="7"/>
      <c r="G76" s="17"/>
      <c r="H76" s="16"/>
      <c r="I76" s="7"/>
      <c r="J76" s="17"/>
      <c r="K76" s="4" t="s">
        <v>65</v>
      </c>
      <c r="L76" s="8" t="s">
        <f>=SUBTOTAL(109,L2:L75)</f>
      </c>
      <c r="M76" s="8" t="s">
        <f>=SUBTOTAL(109,M2:M75)</f>
      </c>
      <c r="N76" s="8" t="s">
        <f>=MAX(0,M76*0.13)</f>
      </c>
    </row>
  </sheetData>
  <autoFilter ref="A1:O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233</v>
      </c>
      <c r="D1" s="34" t="s">
        <v>234</v>
      </c>
      <c r="E1" s="34" t="s">
        <v>213</v>
      </c>
      <c r="F1" s="34" t="s">
        <v>235</v>
      </c>
      <c r="G1" s="34" t="s">
        <v>210</v>
      </c>
      <c r="H1" s="34" t="s">
        <v>236</v>
      </c>
      <c r="I1" s="34" t="s">
        <v>237</v>
      </c>
      <c r="J1" s="34" t="s">
        <v>238</v>
      </c>
      <c r="K1" s="34" t="s">
        <v>239</v>
      </c>
    </row>
    <row collapsed="false" customFormat="false" customHeight="false" hidden="false" ht="12.1" outlineLevel="0" r="2">
      <c r="A2" s="16" t="s">
        <v>105</v>
      </c>
      <c r="B2" s="16" t="s">
        <v>240</v>
      </c>
      <c r="C2" s="37" t="n">
        <v>46077</v>
      </c>
      <c r="D2" s="38" t="n">
        <v>46251</v>
      </c>
      <c r="E2" s="17" t="n">
        <v>112.149</v>
      </c>
      <c r="F2" s="17" t="n">
        <v>68.1666</v>
      </c>
      <c r="G2" s="17" t="n">
        <v>10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105</v>
      </c>
      <c r="B3" s="16" t="s">
        <v>240</v>
      </c>
      <c r="C3" s="37" t="n">
        <v>46077</v>
      </c>
      <c r="D3" s="38" t="n">
        <v>46251</v>
      </c>
      <c r="E3" s="17" t="n">
        <v>110.1035</v>
      </c>
      <c r="F3" s="17" t="n">
        <v>68.1666</v>
      </c>
      <c r="G3" s="17" t="n">
        <v>20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105</v>
      </c>
      <c r="B4" s="16" t="s">
        <v>240</v>
      </c>
      <c r="C4" s="37" t="n">
        <v>46104</v>
      </c>
      <c r="D4" s="38" t="n">
        <v>46251</v>
      </c>
      <c r="E4" s="17" t="n">
        <v>101.663</v>
      </c>
      <c r="F4" s="17" t="n">
        <v>68.1666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105</v>
      </c>
      <c r="B5" s="16" t="s">
        <v>240</v>
      </c>
      <c r="C5" s="37" t="n">
        <v>46125</v>
      </c>
      <c r="D5" s="38" t="n">
        <v>46251</v>
      </c>
      <c r="E5" s="17" t="n">
        <v>95.467</v>
      </c>
      <c r="F5" s="17" t="n">
        <v>68.1666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105</v>
      </c>
      <c r="B6" s="16" t="s">
        <v>240</v>
      </c>
      <c r="C6" s="37" t="n">
        <v>46168</v>
      </c>
      <c r="D6" s="38" t="n">
        <v>46251</v>
      </c>
      <c r="E6" s="17" t="n">
        <v>81.02</v>
      </c>
      <c r="F6" s="17" t="n">
        <v>68.1666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105</v>
      </c>
      <c r="B7" s="16" t="s">
        <v>240</v>
      </c>
      <c r="C7" s="37" t="n">
        <v>46174</v>
      </c>
      <c r="D7" s="38" t="n">
        <v>46251</v>
      </c>
      <c r="E7" s="17" t="n">
        <v>79.699</v>
      </c>
      <c r="F7" s="17" t="n">
        <v>68.1666</v>
      </c>
      <c r="G7" s="17" t="n">
        <v>60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39</v>
      </c>
      <c r="B8" s="16" t="s">
        <v>40</v>
      </c>
      <c r="C8" s="37" t="n">
        <v>46077</v>
      </c>
      <c r="D8" s="38" t="n">
        <v>46080</v>
      </c>
      <c r="E8" s="17" t="n">
        <v>3.3265</v>
      </c>
      <c r="F8" s="17" t="n">
        <v>3.2552</v>
      </c>
      <c r="G8" s="17" t="n">
        <v>100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39</v>
      </c>
      <c r="B9" s="16" t="s">
        <v>40</v>
      </c>
      <c r="C9" s="37" t="n">
        <v>46077</v>
      </c>
      <c r="D9" s="38" t="n">
        <v>46080</v>
      </c>
      <c r="E9" s="17" t="n">
        <v>3.329</v>
      </c>
      <c r="F9" s="17" t="n">
        <v>3.2552</v>
      </c>
      <c r="G9" s="17" t="n">
        <v>4900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39</v>
      </c>
      <c r="B10" s="16" t="s">
        <v>40</v>
      </c>
      <c r="C10" s="37" t="n">
        <v>46077</v>
      </c>
      <c r="D10" s="38" t="n">
        <v>46251</v>
      </c>
      <c r="E10" s="17" t="n">
        <v>3.329</v>
      </c>
      <c r="F10" s="17" t="n">
        <v>2.3259</v>
      </c>
      <c r="G10" s="17" t="n">
        <v>100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39</v>
      </c>
      <c r="B11" s="16" t="s">
        <v>40</v>
      </c>
      <c r="C11" s="37" t="n">
        <v>46080</v>
      </c>
      <c r="D11" s="38" t="n">
        <v>46251</v>
      </c>
      <c r="E11" s="17" t="n">
        <v>3.2753</v>
      </c>
      <c r="F11" s="17" t="n">
        <v>2.3259</v>
      </c>
      <c r="G11" s="17" t="n">
        <v>300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39</v>
      </c>
      <c r="B12" s="16" t="s">
        <v>40</v>
      </c>
      <c r="C12" s="37" t="n">
        <v>46080</v>
      </c>
      <c r="D12" s="38" t="n">
        <v>46251</v>
      </c>
      <c r="E12" s="17" t="n">
        <v>3.2753</v>
      </c>
      <c r="F12" s="17" t="n">
        <v>2.3259</v>
      </c>
      <c r="G12" s="17" t="n">
        <v>800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39</v>
      </c>
      <c r="B13" s="16" t="s">
        <v>40</v>
      </c>
      <c r="C13" s="37" t="n">
        <v>46118</v>
      </c>
      <c r="D13" s="38" t="n">
        <v>46251</v>
      </c>
      <c r="E13" s="17" t="n">
        <v>3.1796</v>
      </c>
      <c r="F13" s="17" t="n">
        <v>2.3259</v>
      </c>
      <c r="G13" s="17" t="n">
        <v>500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39</v>
      </c>
      <c r="B14" s="16" t="s">
        <v>40</v>
      </c>
      <c r="C14" s="37" t="n">
        <v>46118</v>
      </c>
      <c r="D14" s="38" t="n">
        <v>46251</v>
      </c>
      <c r="E14" s="17" t="n">
        <v>3.1796</v>
      </c>
      <c r="F14" s="17" t="n">
        <v>2.3259</v>
      </c>
      <c r="G14" s="17" t="n">
        <v>100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39</v>
      </c>
      <c r="B15" s="16" t="s">
        <v>40</v>
      </c>
      <c r="C15" s="37" t="n">
        <v>46208</v>
      </c>
      <c r="D15" s="38" t="n">
        <v>46251</v>
      </c>
      <c r="E15" s="17" t="n">
        <v>2.4922</v>
      </c>
      <c r="F15" s="17" t="n">
        <v>2.3259</v>
      </c>
      <c r="G15" s="17" t="n">
        <v>400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106</v>
      </c>
      <c r="B16" s="16" t="s">
        <v>221</v>
      </c>
      <c r="C16" s="37" t="n">
        <v>46078</v>
      </c>
      <c r="D16" s="38" t="n">
        <v>46251</v>
      </c>
      <c r="E16" s="17" t="n">
        <v>1423.61</v>
      </c>
      <c r="F16" s="17" t="n">
        <v>1005.905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106</v>
      </c>
      <c r="B17" s="16" t="s">
        <v>221</v>
      </c>
      <c r="C17" s="37" t="n">
        <v>46080</v>
      </c>
      <c r="D17" s="38" t="n">
        <v>46251</v>
      </c>
      <c r="E17" s="17" t="n">
        <v>1429.82</v>
      </c>
      <c r="F17" s="17" t="n">
        <v>1005.9067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106</v>
      </c>
      <c r="B18" s="16" t="s">
        <v>221</v>
      </c>
      <c r="C18" s="37" t="n">
        <v>46237</v>
      </c>
      <c r="D18" s="38" t="n">
        <v>46251</v>
      </c>
      <c r="E18" s="17" t="n">
        <v>1083.53</v>
      </c>
      <c r="F18" s="17" t="n">
        <v>1005.9067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107</v>
      </c>
      <c r="B19" s="16" t="s">
        <v>222</v>
      </c>
      <c r="C19" s="37" t="n">
        <v>46081</v>
      </c>
      <c r="D19" s="38" t="n">
        <v>46251</v>
      </c>
      <c r="E19" s="17" t="n">
        <v>87.1085</v>
      </c>
      <c r="F19" s="17" t="n">
        <v>53.5487</v>
      </c>
      <c r="G19" s="17" t="n">
        <v>47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107</v>
      </c>
      <c r="B20" s="16" t="s">
        <v>222</v>
      </c>
      <c r="C20" s="37" t="n">
        <v>46097</v>
      </c>
      <c r="D20" s="38" t="n">
        <v>46251</v>
      </c>
      <c r="E20" s="17" t="n">
        <v>86.525</v>
      </c>
      <c r="F20" s="17" t="n">
        <v>53.5487</v>
      </c>
      <c r="G20" s="17" t="n">
        <v>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107</v>
      </c>
      <c r="B21" s="16" t="s">
        <v>222</v>
      </c>
      <c r="C21" s="37" t="n">
        <v>46111</v>
      </c>
      <c r="D21" s="38" t="n">
        <v>46251</v>
      </c>
      <c r="E21" s="17" t="n">
        <v>82.33</v>
      </c>
      <c r="F21" s="17" t="n">
        <v>53.5487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107</v>
      </c>
      <c r="B22" s="16" t="s">
        <v>222</v>
      </c>
      <c r="C22" s="37" t="n">
        <v>46245</v>
      </c>
      <c r="D22" s="38" t="n">
        <v>46251</v>
      </c>
      <c r="E22" s="17" t="n">
        <v>58.2985</v>
      </c>
      <c r="F22" s="17" t="n">
        <v>53.5487</v>
      </c>
      <c r="G22" s="17" t="n">
        <v>26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36</v>
      </c>
      <c r="B23" s="16" t="s">
        <v>37</v>
      </c>
      <c r="C23" s="37" t="n">
        <v>46083</v>
      </c>
      <c r="D23" s="38" t="n">
        <v>46104</v>
      </c>
      <c r="E23" s="17" t="n">
        <v>46.7068</v>
      </c>
      <c r="F23" s="17" t="n">
        <v>46.8323</v>
      </c>
      <c r="G23" s="17" t="n">
        <v>30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108</v>
      </c>
      <c r="B24" s="16" t="s">
        <v>241</v>
      </c>
      <c r="C24" s="37" t="n">
        <v>46090</v>
      </c>
      <c r="D24" s="38" t="n">
        <v>46128</v>
      </c>
      <c r="E24" s="17" t="n">
        <v>0.1388</v>
      </c>
      <c r="F24" s="17" t="n">
        <v>0.1422</v>
      </c>
      <c r="G24" s="17" t="n">
        <v>1000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109</v>
      </c>
      <c r="B25" s="16" t="s">
        <v>242</v>
      </c>
      <c r="C25" s="37" t="n">
        <v>46099</v>
      </c>
      <c r="D25" s="38" t="n">
        <v>46251</v>
      </c>
      <c r="E25" s="17" t="n">
        <v>0.4562</v>
      </c>
      <c r="F25" s="17" t="n">
        <v>0.322</v>
      </c>
      <c r="G25" s="17" t="n">
        <v>1000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109</v>
      </c>
      <c r="B26" s="16" t="s">
        <v>242</v>
      </c>
      <c r="C26" s="37" t="n">
        <v>46104</v>
      </c>
      <c r="D26" s="38" t="n">
        <v>46251</v>
      </c>
      <c r="E26" s="17" t="n">
        <v>0.4477</v>
      </c>
      <c r="F26" s="17" t="n">
        <v>0.322</v>
      </c>
      <c r="G26" s="17" t="n">
        <v>1000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109</v>
      </c>
      <c r="B27" s="16" t="s">
        <v>242</v>
      </c>
      <c r="C27" s="37" t="n">
        <v>46174</v>
      </c>
      <c r="D27" s="38" t="n">
        <v>46251</v>
      </c>
      <c r="E27" s="17" t="n">
        <v>0.3954</v>
      </c>
      <c r="F27" s="17" t="n">
        <v>0.322</v>
      </c>
      <c r="G27" s="17" t="n">
        <v>1000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109</v>
      </c>
      <c r="B28" s="16" t="s">
        <v>242</v>
      </c>
      <c r="C28" s="37" t="n">
        <v>46219</v>
      </c>
      <c r="D28" s="38" t="n">
        <v>46251</v>
      </c>
      <c r="E28" s="17" t="n">
        <v>0.2552</v>
      </c>
      <c r="F28" s="17" t="n">
        <v>0.322</v>
      </c>
      <c r="G28" s="17" t="n">
        <v>4000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110</v>
      </c>
      <c r="B29" s="16" t="s">
        <v>243</v>
      </c>
      <c r="C29" s="37" t="n">
        <v>46099</v>
      </c>
      <c r="D29" s="38" t="n">
        <v>46251</v>
      </c>
      <c r="E29" s="17" t="n">
        <v>304.88</v>
      </c>
      <c r="F29" s="17" t="n">
        <v>134.5839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110</v>
      </c>
      <c r="B30" s="16" t="s">
        <v>243</v>
      </c>
      <c r="C30" s="37" t="n">
        <v>46104</v>
      </c>
      <c r="D30" s="38" t="n">
        <v>46251</v>
      </c>
      <c r="E30" s="17" t="n">
        <v>289.24</v>
      </c>
      <c r="F30" s="17" t="n">
        <v>134.5839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110</v>
      </c>
      <c r="B31" s="16" t="s">
        <v>243</v>
      </c>
      <c r="C31" s="37" t="n">
        <v>46129</v>
      </c>
      <c r="D31" s="38" t="n">
        <v>46251</v>
      </c>
      <c r="E31" s="17" t="n">
        <v>269.4333</v>
      </c>
      <c r="F31" s="17" t="n">
        <v>134.5839</v>
      </c>
      <c r="G31" s="17" t="n">
        <v>3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110</v>
      </c>
      <c r="B32" s="16" t="s">
        <v>243</v>
      </c>
      <c r="C32" s="37" t="n">
        <v>46132</v>
      </c>
      <c r="D32" s="38" t="n">
        <v>46251</v>
      </c>
      <c r="E32" s="17" t="n">
        <v>268.5817</v>
      </c>
      <c r="F32" s="17" t="n">
        <v>134.5839</v>
      </c>
      <c r="G32" s="17" t="n">
        <v>6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110</v>
      </c>
      <c r="B33" s="16" t="s">
        <v>243</v>
      </c>
      <c r="C33" s="37" t="n">
        <v>46174</v>
      </c>
      <c r="D33" s="38" t="n">
        <v>46251</v>
      </c>
      <c r="E33" s="17" t="n">
        <v>239.4175</v>
      </c>
      <c r="F33" s="17" t="n">
        <v>134.5839</v>
      </c>
      <c r="G33" s="17" t="n">
        <v>4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110</v>
      </c>
      <c r="B34" s="16" t="s">
        <v>243</v>
      </c>
      <c r="C34" s="37" t="n">
        <v>46239</v>
      </c>
      <c r="D34" s="38" t="n">
        <v>46251</v>
      </c>
      <c r="E34" s="17" t="n">
        <v>156.28</v>
      </c>
      <c r="F34" s="17" t="n">
        <v>134.5839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110</v>
      </c>
      <c r="B35" s="16" t="s">
        <v>243</v>
      </c>
      <c r="C35" s="37" t="n">
        <v>46244</v>
      </c>
      <c r="D35" s="38" t="n">
        <v>46251</v>
      </c>
      <c r="E35" s="17" t="n">
        <v>155.0756</v>
      </c>
      <c r="F35" s="17" t="n">
        <v>134.5839</v>
      </c>
      <c r="G35" s="17" t="n">
        <v>9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110</v>
      </c>
      <c r="B36" s="16" t="s">
        <v>243</v>
      </c>
      <c r="C36" s="37" t="n">
        <v>46244</v>
      </c>
      <c r="D36" s="38" t="n">
        <v>46251</v>
      </c>
      <c r="E36" s="17" t="n">
        <v>155.0764</v>
      </c>
      <c r="F36" s="17" t="n">
        <v>134.5839</v>
      </c>
      <c r="G36" s="17" t="n">
        <v>11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111</v>
      </c>
      <c r="B37" s="16" t="s">
        <v>244</v>
      </c>
      <c r="C37" s="37" t="n">
        <v>46104</v>
      </c>
      <c r="D37" s="38" t="n">
        <v>46251</v>
      </c>
      <c r="E37" s="17" t="n">
        <v>413.09</v>
      </c>
      <c r="F37" s="17" t="n">
        <v>354.125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111</v>
      </c>
      <c r="B38" s="16" t="s">
        <v>244</v>
      </c>
      <c r="C38" s="37" t="n">
        <v>46104</v>
      </c>
      <c r="D38" s="38" t="n">
        <v>46251</v>
      </c>
      <c r="E38" s="17" t="n">
        <v>412.34</v>
      </c>
      <c r="F38" s="17" t="n">
        <v>354.125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112</v>
      </c>
      <c r="B39" s="16" t="s">
        <v>245</v>
      </c>
      <c r="C39" s="37" t="n">
        <v>46104</v>
      </c>
      <c r="D39" s="38" t="n">
        <v>46251</v>
      </c>
      <c r="E39" s="17" t="n">
        <v>90.497</v>
      </c>
      <c r="F39" s="17" t="n">
        <v>71.105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113</v>
      </c>
      <c r="B40" s="16" t="s">
        <v>246</v>
      </c>
      <c r="C40" s="37" t="n">
        <v>46111</v>
      </c>
      <c r="D40" s="38" t="n">
        <v>46112</v>
      </c>
      <c r="E40" s="17" t="n">
        <v>82.7908</v>
      </c>
      <c r="F40" s="17" t="n">
        <v>84.9816</v>
      </c>
      <c r="G40" s="17" t="n">
        <v>50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114</v>
      </c>
      <c r="B41" s="16" t="s">
        <v>220</v>
      </c>
      <c r="C41" s="37" t="n">
        <v>46132</v>
      </c>
      <c r="D41" s="38" t="n">
        <v>46239</v>
      </c>
      <c r="E41" s="17" t="n">
        <v>981.28</v>
      </c>
      <c r="F41" s="17" t="n">
        <v>634.69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114</v>
      </c>
      <c r="B42" s="16" t="s">
        <v>220</v>
      </c>
      <c r="C42" s="37" t="n">
        <v>46225</v>
      </c>
      <c r="D42" s="38" t="n">
        <v>46239</v>
      </c>
      <c r="E42" s="17" t="n">
        <v>459.63</v>
      </c>
      <c r="F42" s="17" t="n">
        <v>634.69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114</v>
      </c>
      <c r="B43" s="16" t="s">
        <v>220</v>
      </c>
      <c r="C43" s="37" t="n">
        <v>46227</v>
      </c>
      <c r="D43" s="38" t="n">
        <v>46239</v>
      </c>
      <c r="E43" s="17" t="n">
        <v>437.015</v>
      </c>
      <c r="F43" s="17" t="n">
        <v>634.69</v>
      </c>
      <c r="G43" s="17" t="n">
        <v>2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115</v>
      </c>
      <c r="B44" s="16" t="s">
        <v>247</v>
      </c>
      <c r="C44" s="37" t="n">
        <v>46152</v>
      </c>
      <c r="D44" s="38" t="n">
        <v>46251</v>
      </c>
      <c r="E44" s="17" t="n">
        <v>25.017</v>
      </c>
      <c r="F44" s="17" t="n">
        <v>19.5905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115</v>
      </c>
      <c r="B45" s="16" t="s">
        <v>247</v>
      </c>
      <c r="C45" s="37" t="n">
        <v>46174</v>
      </c>
      <c r="D45" s="38" t="n">
        <v>46251</v>
      </c>
      <c r="E45" s="17" t="n">
        <v>23.171</v>
      </c>
      <c r="F45" s="17" t="n">
        <v>19.5905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115</v>
      </c>
      <c r="B46" s="16" t="s">
        <v>247</v>
      </c>
      <c r="C46" s="37" t="n">
        <v>46174</v>
      </c>
      <c r="D46" s="38" t="n">
        <v>46251</v>
      </c>
      <c r="E46" s="17" t="n">
        <v>23.2315</v>
      </c>
      <c r="F46" s="17" t="n">
        <v>19.5903</v>
      </c>
      <c r="G46" s="17" t="n">
        <v>20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115</v>
      </c>
      <c r="B47" s="16" t="s">
        <v>247</v>
      </c>
      <c r="C47" s="37" t="n">
        <v>46197</v>
      </c>
      <c r="D47" s="38" t="n">
        <v>46251</v>
      </c>
      <c r="E47" s="17" t="n">
        <v>18.729</v>
      </c>
      <c r="F47" s="17" t="n">
        <v>19.5903</v>
      </c>
      <c r="G47" s="17" t="n">
        <v>10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116</v>
      </c>
      <c r="B48" s="16" t="s">
        <v>248</v>
      </c>
      <c r="C48" s="37" t="n">
        <v>46153</v>
      </c>
      <c r="D48" s="38" t="n">
        <v>46251</v>
      </c>
      <c r="E48" s="17" t="n">
        <v>119.569</v>
      </c>
      <c r="F48" s="17" t="n">
        <v>84.229</v>
      </c>
      <c r="G48" s="17" t="n">
        <v>10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2026-09-18T08:50:50.00Z</dcterms:created>
  <dc:creator>izi-invest.ru</dc:creator>
  <cp:revision>0</cp:revision>
</cp:coreProperties>
</file>